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vmware-host\Shared Folders\Documents\00Jobs\Corporate Training\Active Clients\Ze Latest EMC Templates\As of 2018_08_28\Blank Files\"/>
    </mc:Choice>
  </mc:AlternateContent>
  <xr:revisionPtr revIDLastSave="0" documentId="13_ncr:1_{D4FB3FCA-52D9-4598-BE17-4C1ADE4B7B8D}" xr6:coauthVersionLast="36" xr6:coauthVersionMax="36" xr10:uidLastSave="{00000000-0000-0000-0000-000000000000}"/>
  <bookViews>
    <workbookView xWindow="120" yWindow="135" windowWidth="15240" windowHeight="6510" xr2:uid="{00000000-000D-0000-FFFF-FFFF00000000}"/>
  </bookViews>
  <sheets>
    <sheet name="2.0 Whiteboard" sheetId="9" r:id="rId1"/>
    <sheet name="2.0 Transactions" sheetId="15" r:id="rId2"/>
    <sheet name="Lookup Values" sheetId="12" r:id="rId3"/>
    <sheet name="2.0 Transaction Form" sheetId="13" r:id="rId4"/>
    <sheet name="2.0 Form Linked Table" sheetId="14" r:id="rId5"/>
    <sheet name="Benefits of Excel Table" sheetId="16" r:id="rId6"/>
    <sheet name="Column Widths - TEMP" sheetId="17" r:id="rId7"/>
  </sheets>
  <definedNames>
    <definedName name="Rng_Form_Account">'2.0 Transaction Form'!$D$16</definedName>
    <definedName name="Rng_Form_Amount">'2.0 Transaction Form'!$D$8</definedName>
    <definedName name="Rng_Form_Category">'2.0 Transaction Form'!$D$10</definedName>
    <definedName name="Rng_Form_Payee">'2.0 Transaction Form'!$D$14</definedName>
    <definedName name="Rng_Form_Subcategory">'2.0 Transaction Form'!$D$12</definedName>
    <definedName name="Rng_Form_Transaction_Date">'2.0 Transaction Form'!$D$4</definedName>
    <definedName name="Rng_Form_Transaction_Time">'2.0 Transaction Form'!$D$6</definedName>
    <definedName name="Rng_Lookup_Account">Tbl_Lookup_Account[Account]</definedName>
    <definedName name="Rng_Lookup_Category">Tbl_Lookup_Category[Category]</definedName>
  </definedNames>
  <calcPr calcId="162913" concurrentCalc="0"/>
</workbook>
</file>

<file path=xl/calcChain.xml><?xml version="1.0" encoding="utf-8"?>
<calcChain xmlns="http://schemas.openxmlformats.org/spreadsheetml/2006/main">
  <c r="N2" i="14" l="1"/>
  <c r="M2" i="14"/>
  <c r="L2" i="14"/>
  <c r="K2" i="14"/>
  <c r="J2" i="14"/>
  <c r="I2" i="14"/>
  <c r="B2" i="14"/>
  <c r="H2" i="15"/>
  <c r="I2" i="15"/>
  <c r="H3" i="15"/>
  <c r="I3" i="15"/>
  <c r="H4" i="15"/>
  <c r="I4" i="15"/>
  <c r="H5" i="15"/>
  <c r="I5" i="15"/>
  <c r="H6" i="15"/>
  <c r="I6" i="15"/>
  <c r="H7" i="15"/>
  <c r="I7" i="15"/>
  <c r="H8" i="15"/>
  <c r="I8" i="15"/>
  <c r="H9" i="15"/>
  <c r="I9" i="15"/>
  <c r="H10" i="15"/>
  <c r="I10" i="15"/>
  <c r="H11" i="15"/>
  <c r="I11" i="15"/>
  <c r="H12" i="15"/>
  <c r="I12" i="15"/>
  <c r="H13" i="15"/>
  <c r="I13" i="15"/>
  <c r="H14" i="15"/>
  <c r="I14" i="15"/>
  <c r="H15" i="15"/>
  <c r="I15" i="15"/>
  <c r="H16" i="15"/>
  <c r="I16" i="15"/>
  <c r="H17" i="15"/>
  <c r="I17" i="15"/>
  <c r="H18" i="15"/>
  <c r="I18" i="15"/>
  <c r="H19" i="15"/>
  <c r="I19" i="15"/>
  <c r="H20" i="15"/>
  <c r="I20" i="15"/>
  <c r="H21" i="15"/>
  <c r="I21" i="15"/>
  <c r="H22" i="15"/>
  <c r="I22" i="15"/>
  <c r="H23" i="15"/>
  <c r="I23" i="15"/>
  <c r="H24" i="15"/>
  <c r="I24" i="15"/>
  <c r="H25" i="15"/>
  <c r="I25" i="15"/>
  <c r="H26" i="15"/>
  <c r="I26" i="15"/>
  <c r="H27" i="15"/>
  <c r="I27" i="15"/>
  <c r="H28" i="15"/>
  <c r="I28" i="15"/>
  <c r="H29" i="15"/>
  <c r="I29" i="15"/>
  <c r="H30" i="15"/>
  <c r="I30" i="15"/>
  <c r="H31" i="15"/>
  <c r="I31" i="15"/>
  <c r="H32" i="15"/>
  <c r="I32" i="15"/>
  <c r="H33" i="15"/>
  <c r="I33" i="15"/>
  <c r="H34" i="15"/>
  <c r="I34" i="15"/>
  <c r="H35" i="15"/>
  <c r="I35" i="15"/>
  <c r="H36" i="15"/>
  <c r="I36" i="15"/>
  <c r="H37" i="15"/>
  <c r="I37" i="15"/>
  <c r="H38" i="15"/>
  <c r="I38" i="15"/>
  <c r="H39" i="15"/>
  <c r="I39" i="15"/>
  <c r="H40" i="15"/>
  <c r="I40" i="15"/>
  <c r="H41" i="15"/>
  <c r="I41" i="15"/>
  <c r="H42" i="15"/>
  <c r="I42" i="15"/>
  <c r="H43" i="15"/>
  <c r="I43" i="15"/>
  <c r="H44" i="15"/>
  <c r="I44" i="15"/>
  <c r="H45" i="15"/>
  <c r="I45" i="15"/>
  <c r="H46" i="15"/>
  <c r="I46" i="15"/>
  <c r="H47" i="15"/>
  <c r="I47" i="15"/>
  <c r="H48" i="15"/>
  <c r="I48" i="15"/>
  <c r="H49" i="15"/>
  <c r="I49" i="15"/>
  <c r="H50" i="15"/>
  <c r="I50" i="15"/>
  <c r="H51" i="15"/>
  <c r="I51" i="15"/>
  <c r="H52" i="15"/>
  <c r="I52" i="15"/>
  <c r="H53" i="15"/>
  <c r="I53" i="15"/>
  <c r="H54" i="15"/>
  <c r="I54" i="15"/>
  <c r="H55" i="15"/>
  <c r="I55" i="15"/>
  <c r="H56" i="15"/>
  <c r="I56" i="15"/>
  <c r="H57" i="15"/>
  <c r="I57" i="15"/>
  <c r="H58" i="15"/>
  <c r="I58" i="15"/>
  <c r="H59" i="15"/>
  <c r="I59" i="15"/>
  <c r="H60" i="15"/>
  <c r="I60" i="15"/>
  <c r="H61" i="15"/>
  <c r="I61" i="15"/>
  <c r="H62" i="15"/>
  <c r="I62" i="15"/>
  <c r="H63" i="15"/>
  <c r="I63" i="15"/>
  <c r="H64" i="15"/>
  <c r="I64" i="15"/>
  <c r="H65" i="15"/>
  <c r="I65" i="15"/>
  <c r="H66" i="15"/>
  <c r="I66" i="15"/>
  <c r="H67" i="15"/>
  <c r="I67" i="15"/>
  <c r="H68" i="15"/>
  <c r="I68" i="15"/>
  <c r="H69" i="15"/>
  <c r="I69" i="15"/>
  <c r="H70" i="15"/>
  <c r="I70" i="15"/>
  <c r="H71" i="15"/>
  <c r="I71" i="15"/>
  <c r="H72" i="15"/>
  <c r="I72" i="15"/>
  <c r="H73" i="15"/>
  <c r="I73" i="15"/>
  <c r="H74" i="15"/>
  <c r="I74" i="15"/>
  <c r="H75" i="15"/>
  <c r="I75" i="15"/>
  <c r="H76" i="15"/>
  <c r="I76" i="15"/>
  <c r="H77" i="15"/>
  <c r="I77" i="15"/>
  <c r="H78" i="15"/>
  <c r="I78" i="15"/>
  <c r="H79" i="15"/>
  <c r="I79" i="15"/>
  <c r="H80" i="15"/>
  <c r="I80" i="15"/>
  <c r="H81" i="15"/>
  <c r="I81" i="15"/>
  <c r="H82" i="15"/>
  <c r="I82" i="15"/>
  <c r="H83" i="15"/>
  <c r="I83" i="15"/>
  <c r="H84" i="15"/>
  <c r="I84" i="15"/>
  <c r="H85" i="15"/>
  <c r="I85" i="15"/>
  <c r="H86" i="15"/>
  <c r="I86" i="15"/>
  <c r="H87" i="15"/>
  <c r="I87" i="15"/>
  <c r="H88" i="15"/>
  <c r="I88" i="15"/>
  <c r="H89" i="15"/>
  <c r="I89" i="15"/>
  <c r="H90" i="15"/>
  <c r="I90" i="15"/>
  <c r="H91" i="15"/>
  <c r="I91" i="15"/>
  <c r="H92" i="15"/>
  <c r="I92" i="15"/>
  <c r="H93" i="15"/>
  <c r="I93" i="15"/>
  <c r="H94" i="15"/>
  <c r="I94" i="15"/>
  <c r="H95" i="15"/>
  <c r="I95" i="15"/>
  <c r="H96" i="15"/>
  <c r="I96" i="15"/>
  <c r="H97" i="15"/>
  <c r="I97" i="15"/>
  <c r="H98" i="15"/>
  <c r="I98" i="15"/>
  <c r="H99" i="15"/>
  <c r="I99" i="15"/>
  <c r="H100" i="15"/>
  <c r="I100" i="15"/>
  <c r="H101" i="15"/>
  <c r="I101" i="15"/>
  <c r="H102" i="15"/>
  <c r="I102" i="15"/>
  <c r="H103" i="15"/>
  <c r="I103" i="15"/>
  <c r="H104" i="15"/>
  <c r="I104" i="15"/>
  <c r="H105" i="15"/>
  <c r="I105" i="15"/>
  <c r="H106" i="15"/>
  <c r="I106" i="15"/>
  <c r="H107" i="15"/>
  <c r="I107" i="15"/>
  <c r="H108" i="15"/>
  <c r="I108" i="15"/>
  <c r="H109" i="15"/>
  <c r="I109" i="15"/>
  <c r="H110" i="15"/>
  <c r="I110" i="15"/>
  <c r="H111" i="15"/>
  <c r="I111" i="15"/>
  <c r="H112" i="15"/>
  <c r="I112" i="15"/>
  <c r="H113" i="15"/>
  <c r="I113" i="15"/>
  <c r="H114" i="15"/>
  <c r="I114" i="15"/>
  <c r="H115" i="15"/>
  <c r="I115" i="15"/>
  <c r="H116" i="15"/>
  <c r="I116" i="15"/>
  <c r="H117" i="15"/>
  <c r="I117" i="15"/>
  <c r="H118" i="15"/>
  <c r="I118" i="15"/>
  <c r="H119" i="15"/>
  <c r="I119" i="15"/>
  <c r="H120" i="15"/>
  <c r="I120" i="15"/>
  <c r="H121" i="15"/>
  <c r="I121" i="15"/>
  <c r="H122" i="15"/>
  <c r="I122" i="15"/>
  <c r="H123" i="15"/>
  <c r="I123" i="15"/>
  <c r="H124" i="15"/>
  <c r="I124" i="15"/>
  <c r="H125" i="15"/>
  <c r="I125" i="15"/>
  <c r="H126" i="15"/>
  <c r="I126" i="15"/>
  <c r="H127" i="15"/>
  <c r="I127" i="15"/>
  <c r="H128" i="15"/>
  <c r="I128" i="15"/>
  <c r="H129" i="15"/>
  <c r="I129" i="15"/>
  <c r="H130" i="15"/>
  <c r="I130" i="15"/>
  <c r="H131" i="15"/>
  <c r="I131" i="15"/>
  <c r="H132" i="15"/>
  <c r="I132" i="15"/>
  <c r="H133" i="15"/>
  <c r="I133" i="15"/>
  <c r="H134" i="15"/>
  <c r="I134" i="15"/>
  <c r="H135" i="15"/>
  <c r="I135" i="15"/>
  <c r="H136" i="15"/>
  <c r="I136" i="15"/>
  <c r="H137" i="15"/>
  <c r="I137" i="15"/>
  <c r="H138" i="15"/>
  <c r="I138" i="15"/>
  <c r="H139" i="15"/>
  <c r="I139" i="15"/>
  <c r="H140" i="15"/>
  <c r="I140" i="15"/>
  <c r="H141" i="15"/>
  <c r="I141" i="15"/>
  <c r="H142" i="15"/>
  <c r="I142" i="15"/>
  <c r="H143" i="15"/>
  <c r="I143" i="15"/>
  <c r="H144" i="15"/>
  <c r="I144" i="15"/>
  <c r="H145" i="15"/>
  <c r="I145" i="15"/>
  <c r="H146" i="15"/>
  <c r="I146" i="15"/>
  <c r="H147" i="15"/>
  <c r="I147" i="15"/>
  <c r="H148" i="15"/>
  <c r="I148" i="15"/>
  <c r="H149" i="15"/>
  <c r="I149" i="15"/>
  <c r="H150" i="15"/>
  <c r="I150" i="15"/>
  <c r="H151" i="15"/>
  <c r="I151" i="15"/>
  <c r="H152" i="15"/>
  <c r="I152" i="15"/>
  <c r="H153" i="15"/>
  <c r="I153" i="15"/>
  <c r="H154" i="15"/>
  <c r="I154" i="15"/>
  <c r="H155" i="15"/>
  <c r="I155" i="15"/>
  <c r="H156" i="15"/>
  <c r="I156" i="15"/>
  <c r="H157" i="15"/>
  <c r="I157" i="15"/>
  <c r="H158" i="15"/>
  <c r="I158" i="15"/>
  <c r="H159" i="15"/>
  <c r="I159" i="15"/>
  <c r="H160" i="15"/>
  <c r="I160" i="15"/>
  <c r="H161" i="15"/>
  <c r="I161" i="15"/>
  <c r="H162" i="15"/>
  <c r="I162" i="15"/>
  <c r="H163" i="15"/>
  <c r="I163" i="15"/>
  <c r="H164" i="15"/>
  <c r="I164" i="15"/>
  <c r="H165" i="15"/>
  <c r="I165" i="15"/>
  <c r="H166" i="15"/>
  <c r="I166" i="15"/>
  <c r="H167" i="15"/>
  <c r="I167" i="15"/>
  <c r="H168" i="15"/>
  <c r="I168" i="15"/>
  <c r="H169" i="15"/>
  <c r="I169" i="15"/>
  <c r="H170" i="15"/>
  <c r="I170" i="15"/>
  <c r="H171" i="15"/>
  <c r="I171" i="15"/>
  <c r="H172" i="15"/>
  <c r="I172" i="15"/>
  <c r="H173" i="15"/>
  <c r="I173" i="15"/>
  <c r="H174" i="15"/>
  <c r="I174" i="15"/>
  <c r="H175" i="15"/>
  <c r="I175" i="15"/>
  <c r="H176" i="15"/>
  <c r="I176" i="15"/>
  <c r="H177" i="15"/>
  <c r="I177" i="15"/>
  <c r="H178" i="15"/>
  <c r="I178" i="15"/>
  <c r="H179" i="15"/>
  <c r="I179" i="15"/>
  <c r="H180" i="15"/>
  <c r="I180" i="15"/>
  <c r="H181" i="15"/>
  <c r="I181" i="15"/>
  <c r="H182" i="15"/>
  <c r="I182" i="15"/>
  <c r="H183" i="15"/>
  <c r="I183" i="15"/>
  <c r="H184" i="15"/>
  <c r="I184" i="15"/>
  <c r="H185" i="15"/>
  <c r="I185" i="15"/>
  <c r="H186" i="15"/>
  <c r="I186" i="15"/>
  <c r="H187" i="15"/>
  <c r="I187" i="15"/>
  <c r="H188" i="15"/>
  <c r="I188" i="15"/>
  <c r="H189" i="15"/>
  <c r="I189" i="15"/>
  <c r="H190" i="15"/>
  <c r="I190" i="15"/>
  <c r="H191" i="15"/>
  <c r="I191" i="15"/>
  <c r="H192" i="15"/>
  <c r="I192" i="15"/>
  <c r="H193" i="15"/>
  <c r="I193" i="15"/>
  <c r="H194" i="15"/>
  <c r="I194" i="15"/>
  <c r="H195" i="15"/>
  <c r="I195" i="15"/>
  <c r="H196" i="15"/>
  <c r="I196" i="15"/>
  <c r="H197" i="15"/>
  <c r="I197" i="15"/>
  <c r="H198" i="15"/>
  <c r="I198" i="15"/>
  <c r="H199" i="15"/>
  <c r="I199" i="15"/>
  <c r="H200" i="15"/>
  <c r="I200" i="15"/>
  <c r="H201" i="15"/>
  <c r="I201" i="15"/>
  <c r="H202" i="15"/>
  <c r="I202" i="15"/>
  <c r="H203" i="15"/>
  <c r="I203" i="15"/>
  <c r="H204" i="15"/>
  <c r="I204" i="15"/>
  <c r="H205" i="15"/>
  <c r="I205" i="15"/>
  <c r="H206" i="15"/>
  <c r="I206" i="15"/>
  <c r="H207" i="15"/>
  <c r="I207" i="15"/>
  <c r="H208" i="15"/>
  <c r="I208" i="15"/>
  <c r="H209" i="15"/>
  <c r="I209" i="15"/>
  <c r="H210" i="15"/>
  <c r="I210" i="15"/>
  <c r="H211" i="15"/>
  <c r="I211" i="15"/>
  <c r="H212" i="15"/>
  <c r="I212" i="15"/>
  <c r="H213" i="15"/>
  <c r="I213" i="15"/>
  <c r="H214" i="15"/>
  <c r="I214" i="15"/>
  <c r="H215" i="15"/>
  <c r="I215" i="15"/>
  <c r="H216" i="15"/>
  <c r="I216" i="15"/>
  <c r="H217" i="15"/>
  <c r="I217" i="15"/>
  <c r="H218" i="15"/>
  <c r="I218" i="15"/>
  <c r="H219" i="15"/>
  <c r="I219" i="15"/>
  <c r="H220" i="15"/>
  <c r="I220" i="15"/>
  <c r="H221" i="15"/>
  <c r="I221" i="15"/>
  <c r="H222" i="15"/>
  <c r="I222" i="15"/>
  <c r="H223" i="15"/>
  <c r="I223" i="15"/>
  <c r="H224" i="15"/>
  <c r="I224" i="15"/>
  <c r="H225" i="15"/>
  <c r="I225" i="15"/>
  <c r="H226" i="15"/>
  <c r="I226" i="15"/>
  <c r="H227" i="15"/>
  <c r="I227" i="15"/>
  <c r="H228" i="15"/>
  <c r="I228" i="15"/>
  <c r="H229" i="15"/>
  <c r="I229" i="15"/>
  <c r="H230" i="15"/>
  <c r="I230" i="15"/>
  <c r="H231" i="15"/>
  <c r="I231" i="15"/>
  <c r="H232" i="15"/>
  <c r="I232" i="15"/>
  <c r="H233" i="15"/>
  <c r="I233" i="15"/>
  <c r="H234" i="15"/>
  <c r="I234" i="15"/>
  <c r="H235" i="15"/>
  <c r="I235" i="15"/>
  <c r="H236" i="15"/>
  <c r="I236" i="15"/>
  <c r="H237" i="15"/>
  <c r="I237" i="15"/>
  <c r="H238" i="15"/>
  <c r="I238" i="15"/>
  <c r="H239" i="15"/>
  <c r="I239" i="15"/>
  <c r="H240" i="15"/>
  <c r="I240" i="15"/>
  <c r="H241" i="15"/>
  <c r="I241" i="15"/>
  <c r="H242" i="15"/>
  <c r="I242" i="15"/>
  <c r="H243" i="15"/>
  <c r="I243" i="15"/>
  <c r="H244" i="15"/>
  <c r="I244" i="15"/>
  <c r="H245" i="15"/>
  <c r="I245" i="15"/>
  <c r="H246" i="15"/>
  <c r="I246" i="15"/>
  <c r="H247" i="15"/>
  <c r="I247" i="15"/>
  <c r="H248" i="15"/>
  <c r="I248" i="15"/>
  <c r="H249" i="15"/>
  <c r="I249" i="15"/>
  <c r="H250" i="15"/>
  <c r="I250" i="15"/>
  <c r="H251" i="15"/>
  <c r="I251" i="15"/>
  <c r="H252" i="15"/>
  <c r="I252" i="15"/>
  <c r="H253" i="15"/>
  <c r="I253" i="15"/>
  <c r="H254" i="15"/>
  <c r="I254" i="15"/>
  <c r="H255" i="15"/>
  <c r="I255" i="15"/>
  <c r="H256" i="15"/>
  <c r="I256" i="15"/>
  <c r="H257" i="15"/>
  <c r="I257" i="15"/>
  <c r="H258" i="15"/>
  <c r="I258" i="15"/>
  <c r="H259" i="15"/>
  <c r="I259" i="15"/>
  <c r="H260" i="15"/>
  <c r="I260" i="15"/>
  <c r="H261" i="15"/>
  <c r="I261" i="15"/>
  <c r="H262" i="15"/>
  <c r="I262" i="15"/>
  <c r="H263" i="15"/>
  <c r="I263" i="15"/>
  <c r="H264" i="15"/>
  <c r="I264" i="15"/>
  <c r="H265" i="15"/>
  <c r="I265" i="15"/>
  <c r="H266" i="15"/>
  <c r="I266" i="15"/>
  <c r="H267" i="15"/>
  <c r="I267" i="15"/>
  <c r="H268" i="15"/>
  <c r="I268" i="15"/>
  <c r="H269" i="15"/>
  <c r="I269" i="15"/>
  <c r="H270" i="15"/>
  <c r="I270" i="15"/>
  <c r="H271" i="15"/>
  <c r="I271" i="15"/>
  <c r="H272" i="15"/>
  <c r="I272" i="15"/>
  <c r="H273" i="15"/>
  <c r="I273" i="15"/>
  <c r="H274" i="15"/>
  <c r="I274" i="15"/>
  <c r="H275" i="15"/>
  <c r="I275" i="15"/>
  <c r="H276" i="15"/>
  <c r="I276" i="15"/>
  <c r="H277" i="15"/>
  <c r="I277" i="15"/>
  <c r="H278" i="15"/>
  <c r="I278" i="15"/>
  <c r="H279" i="15"/>
  <c r="I279" i="15"/>
  <c r="H280" i="15"/>
  <c r="I280" i="15"/>
  <c r="H281" i="15"/>
  <c r="I281" i="15"/>
  <c r="H282" i="15"/>
  <c r="I282" i="15"/>
  <c r="H283" i="15"/>
  <c r="I283" i="15"/>
  <c r="H284" i="15"/>
  <c r="I284" i="15"/>
  <c r="H285" i="15"/>
  <c r="I285" i="15"/>
  <c r="H286" i="15"/>
  <c r="I286" i="15"/>
  <c r="H287" i="15"/>
  <c r="I287" i="15"/>
  <c r="H288" i="15"/>
  <c r="I288" i="15"/>
  <c r="H289" i="15"/>
  <c r="I289" i="15"/>
  <c r="H290" i="15"/>
  <c r="I290" i="15"/>
  <c r="H291" i="15"/>
  <c r="I291" i="15"/>
  <c r="H292" i="15"/>
  <c r="I292" i="15"/>
  <c r="H293" i="15"/>
  <c r="I293" i="15"/>
  <c r="H294" i="15"/>
  <c r="I294" i="15"/>
  <c r="H295" i="15"/>
  <c r="I295" i="15"/>
  <c r="H296" i="15"/>
  <c r="I296" i="15"/>
  <c r="H297" i="15"/>
  <c r="I297" i="15"/>
  <c r="H298" i="15"/>
  <c r="I298" i="15"/>
  <c r="H299" i="15"/>
  <c r="I299" i="15"/>
  <c r="H300" i="15"/>
  <c r="I300" i="15"/>
  <c r="H301" i="15"/>
  <c r="I301" i="15"/>
  <c r="H302" i="15"/>
  <c r="I302" i="15"/>
  <c r="H303" i="15"/>
  <c r="I303" i="15"/>
  <c r="H304" i="15"/>
  <c r="I304" i="15"/>
  <c r="H305" i="15"/>
  <c r="I305" i="15"/>
  <c r="H306" i="15"/>
  <c r="I306" i="15"/>
  <c r="H307" i="15"/>
  <c r="I307" i="15"/>
  <c r="H308" i="15"/>
  <c r="I308" i="15"/>
  <c r="H309" i="15"/>
  <c r="I309" i="15"/>
  <c r="H310" i="15"/>
  <c r="I310" i="15"/>
  <c r="H311" i="15"/>
  <c r="I311" i="15"/>
  <c r="H312" i="15"/>
  <c r="I312" i="15"/>
  <c r="H313" i="15"/>
  <c r="I313" i="15"/>
  <c r="H314" i="15"/>
  <c r="I314" i="15"/>
  <c r="H315" i="15"/>
  <c r="I315" i="15"/>
  <c r="H316" i="15"/>
  <c r="I316" i="15"/>
  <c r="H317" i="15"/>
  <c r="I317" i="15"/>
  <c r="H318" i="15"/>
  <c r="I318" i="15"/>
  <c r="H319" i="15"/>
  <c r="I319" i="15"/>
  <c r="H320" i="15"/>
  <c r="I320" i="15"/>
  <c r="H321" i="15"/>
  <c r="I321" i="15"/>
  <c r="H322" i="15"/>
  <c r="I322" i="15"/>
  <c r="H323" i="15"/>
  <c r="I323" i="15"/>
  <c r="H324" i="15"/>
  <c r="I324" i="15"/>
  <c r="H325" i="15"/>
  <c r="I325" i="15"/>
  <c r="H326" i="15"/>
  <c r="I326" i="15"/>
  <c r="H327" i="15"/>
  <c r="I327" i="15"/>
  <c r="H328" i="15"/>
  <c r="I328" i="15"/>
  <c r="H329" i="15"/>
  <c r="I329" i="15"/>
  <c r="H330" i="15"/>
  <c r="I330" i="15"/>
  <c r="H331" i="15"/>
  <c r="I331" i="15"/>
  <c r="H332" i="15"/>
  <c r="I332" i="15"/>
  <c r="H333" i="15"/>
  <c r="I333" i="15"/>
  <c r="H334" i="15"/>
  <c r="I334" i="15"/>
  <c r="H335" i="15"/>
  <c r="I335" i="15"/>
  <c r="H336" i="15"/>
  <c r="I336" i="15"/>
  <c r="H337" i="15"/>
  <c r="I337" i="15"/>
  <c r="H338" i="15"/>
  <c r="I338" i="15"/>
  <c r="H339" i="15"/>
  <c r="I339" i="15"/>
  <c r="H340" i="15"/>
  <c r="I340" i="15"/>
  <c r="H341" i="15"/>
  <c r="I341" i="15"/>
  <c r="H342" i="15"/>
  <c r="I342" i="15"/>
  <c r="H343" i="15"/>
  <c r="I343" i="15"/>
  <c r="H344" i="15"/>
  <c r="I344" i="15"/>
  <c r="H345" i="15"/>
  <c r="I345" i="15"/>
  <c r="H346" i="15"/>
  <c r="I346" i="15"/>
  <c r="H347" i="15"/>
  <c r="I347" i="15"/>
  <c r="H348" i="15"/>
  <c r="I348" i="15"/>
  <c r="H349" i="15"/>
  <c r="I349" i="15"/>
  <c r="H350" i="15"/>
  <c r="I350" i="15"/>
  <c r="H351" i="15"/>
  <c r="I351" i="15"/>
  <c r="H352" i="15"/>
  <c r="I352" i="15"/>
  <c r="H353" i="15"/>
  <c r="I353" i="15"/>
  <c r="H354" i="15"/>
  <c r="I354" i="15"/>
  <c r="H355" i="15"/>
  <c r="I355" i="15"/>
  <c r="H356" i="15"/>
  <c r="I356" i="15"/>
  <c r="H357" i="15"/>
  <c r="I357" i="15"/>
  <c r="H358" i="15"/>
  <c r="I358" i="15"/>
  <c r="H359" i="15"/>
  <c r="I359" i="15"/>
  <c r="H360" i="15"/>
  <c r="I360" i="15"/>
  <c r="H361" i="15"/>
  <c r="I361" i="15"/>
  <c r="H362" i="15"/>
  <c r="I362" i="15"/>
  <c r="H363" i="15"/>
  <c r="I363" i="15"/>
  <c r="H364" i="15"/>
  <c r="I364" i="15"/>
  <c r="H365" i="15"/>
  <c r="I365" i="15"/>
  <c r="H366" i="15"/>
  <c r="I366" i="15"/>
  <c r="H367" i="15"/>
  <c r="I367" i="15"/>
  <c r="H368" i="15"/>
  <c r="I368" i="15"/>
  <c r="H369" i="15"/>
  <c r="I369" i="15"/>
  <c r="H370" i="15"/>
  <c r="I370" i="15"/>
  <c r="H371" i="15"/>
  <c r="I371" i="15"/>
  <c r="H372" i="15"/>
  <c r="I372" i="15"/>
  <c r="H373" i="15"/>
  <c r="I373" i="15"/>
  <c r="H374" i="15"/>
  <c r="I374" i="15"/>
  <c r="H375" i="15"/>
  <c r="I375" i="15"/>
  <c r="H376" i="15"/>
  <c r="I376" i="15"/>
  <c r="H377" i="15"/>
  <c r="I377" i="15"/>
  <c r="H378" i="15"/>
  <c r="I378" i="15"/>
  <c r="H379" i="15"/>
  <c r="I379" i="15"/>
  <c r="H380" i="15"/>
  <c r="I380" i="15"/>
  <c r="H381" i="15"/>
  <c r="I381" i="15"/>
  <c r="H382" i="15"/>
  <c r="I382" i="15"/>
  <c r="H383" i="15"/>
  <c r="I383" i="15"/>
  <c r="H384" i="15"/>
  <c r="I384" i="15"/>
  <c r="H385" i="15"/>
  <c r="I385" i="15"/>
  <c r="H386" i="15"/>
  <c r="I386" i="15"/>
  <c r="H387" i="15"/>
  <c r="I387" i="15"/>
  <c r="H388" i="15"/>
  <c r="I388" i="15"/>
  <c r="H389" i="15"/>
  <c r="I389" i="15"/>
  <c r="H390" i="15"/>
  <c r="I390" i="15"/>
  <c r="H391" i="15"/>
  <c r="I391" i="15"/>
  <c r="H392" i="15"/>
  <c r="I392" i="15"/>
  <c r="H393" i="15"/>
  <c r="I393" i="15"/>
  <c r="H394" i="15"/>
  <c r="I394" i="15"/>
  <c r="H395" i="15"/>
  <c r="I395" i="15"/>
  <c r="H396" i="15"/>
  <c r="I396" i="15"/>
  <c r="H397" i="15"/>
  <c r="I397" i="15"/>
  <c r="H398" i="15"/>
  <c r="I398" i="15"/>
  <c r="H399" i="15"/>
  <c r="I399" i="15"/>
  <c r="H400" i="15"/>
  <c r="I400" i="15"/>
  <c r="H401" i="15"/>
  <c r="I401" i="15"/>
  <c r="H402" i="15"/>
  <c r="I402" i="15"/>
  <c r="H403" i="15"/>
  <c r="I403" i="15"/>
  <c r="H404" i="15"/>
  <c r="I404" i="15"/>
  <c r="H405" i="15"/>
  <c r="I405" i="15"/>
  <c r="H406" i="15"/>
  <c r="I406" i="15"/>
  <c r="H407" i="15"/>
  <c r="I407" i="15"/>
  <c r="H408" i="15"/>
  <c r="I408" i="15"/>
  <c r="H409" i="15"/>
  <c r="I409" i="15"/>
  <c r="H410" i="15"/>
  <c r="I410" i="15"/>
  <c r="H411" i="15"/>
  <c r="I411" i="15"/>
  <c r="H412" i="15"/>
  <c r="I412" i="15"/>
  <c r="H413" i="15"/>
  <c r="I413" i="15"/>
  <c r="H414" i="15"/>
  <c r="I414" i="15"/>
  <c r="H415" i="15"/>
  <c r="I415" i="15"/>
  <c r="H416" i="15"/>
  <c r="I416" i="15"/>
  <c r="H417" i="15"/>
  <c r="I417" i="15"/>
  <c r="H418" i="15"/>
  <c r="I418" i="15"/>
  <c r="H419" i="15"/>
  <c r="I419" i="15"/>
  <c r="H420" i="15"/>
  <c r="I420" i="15"/>
  <c r="H421" i="15"/>
  <c r="I421" i="15"/>
  <c r="H422" i="15"/>
  <c r="I422" i="15"/>
  <c r="H423" i="15"/>
  <c r="I423" i="15"/>
  <c r="H424" i="15"/>
  <c r="I424" i="15"/>
  <c r="H425" i="15"/>
  <c r="I425" i="15"/>
  <c r="H426" i="15"/>
  <c r="I426" i="15"/>
  <c r="H427" i="15"/>
  <c r="I427" i="15"/>
  <c r="H428" i="15"/>
  <c r="I428" i="15"/>
  <c r="H429" i="15"/>
  <c r="I429" i="15"/>
  <c r="H430" i="15"/>
  <c r="I430" i="15"/>
  <c r="H431" i="15"/>
  <c r="I431" i="15"/>
  <c r="H432" i="15"/>
  <c r="I432" i="15"/>
  <c r="H433" i="15"/>
  <c r="I433" i="15"/>
  <c r="H434" i="15"/>
  <c r="I434" i="15"/>
  <c r="H435" i="15"/>
  <c r="I435" i="15"/>
  <c r="H436" i="15"/>
  <c r="I436" i="15"/>
  <c r="H437" i="15"/>
  <c r="I437" i="15"/>
  <c r="H438" i="15"/>
  <c r="I438" i="15"/>
  <c r="H439" i="15"/>
  <c r="I439" i="15"/>
  <c r="H440" i="15"/>
  <c r="I440" i="15"/>
  <c r="H441" i="15"/>
  <c r="I441" i="15"/>
  <c r="H442" i="15"/>
  <c r="I442" i="15"/>
  <c r="H443" i="15"/>
  <c r="I443" i="15"/>
  <c r="H444" i="15"/>
  <c r="I444" i="15"/>
  <c r="H445" i="15"/>
  <c r="I445" i="15"/>
  <c r="H446" i="15"/>
  <c r="I446" i="15"/>
  <c r="H447" i="15"/>
  <c r="I447" i="15"/>
  <c r="H448" i="15"/>
  <c r="I448" i="15"/>
  <c r="H449" i="15"/>
  <c r="I449" i="15"/>
  <c r="H450" i="15"/>
  <c r="I450" i="15"/>
  <c r="H451" i="15"/>
  <c r="I451" i="15"/>
  <c r="H452" i="15"/>
  <c r="I452" i="15"/>
  <c r="H453" i="15"/>
  <c r="I453" i="15"/>
  <c r="H454" i="15"/>
  <c r="I454" i="15"/>
  <c r="H455" i="15"/>
  <c r="I455" i="15"/>
  <c r="H456" i="15"/>
  <c r="I456" i="15"/>
  <c r="H457" i="15"/>
  <c r="I457" i="15"/>
  <c r="H458" i="15"/>
  <c r="I458" i="15"/>
  <c r="H459" i="15"/>
  <c r="I459" i="15"/>
  <c r="H460" i="15"/>
  <c r="I460" i="15"/>
  <c r="H461" i="15"/>
  <c r="I461" i="15"/>
  <c r="H462" i="15"/>
  <c r="I462" i="15"/>
  <c r="H463" i="15"/>
  <c r="I463" i="15"/>
  <c r="H464" i="15"/>
  <c r="I464" i="15"/>
  <c r="H465" i="15"/>
  <c r="I465" i="15"/>
  <c r="H466" i="15"/>
  <c r="I466" i="15"/>
  <c r="H467" i="15"/>
  <c r="I467" i="15"/>
  <c r="H468" i="15"/>
  <c r="I468" i="15"/>
  <c r="H469" i="15"/>
  <c r="I469" i="15"/>
  <c r="H470" i="15"/>
  <c r="I470" i="15"/>
  <c r="H471" i="15"/>
  <c r="I471" i="15"/>
  <c r="H472" i="15"/>
  <c r="I472" i="15"/>
  <c r="H473" i="15"/>
  <c r="I473" i="15"/>
  <c r="H474" i="15"/>
  <c r="I474" i="15"/>
  <c r="H475" i="15"/>
  <c r="I475" i="15"/>
  <c r="H476" i="15"/>
  <c r="I476" i="15"/>
  <c r="H477" i="15"/>
  <c r="I477" i="15"/>
  <c r="H478" i="15"/>
  <c r="I478" i="15"/>
  <c r="H479" i="15"/>
  <c r="I479" i="15"/>
  <c r="H480" i="15"/>
  <c r="I480" i="15"/>
  <c r="H481" i="15"/>
  <c r="I481" i="15"/>
  <c r="H482" i="15"/>
  <c r="I482" i="15"/>
  <c r="H483" i="15"/>
  <c r="I483" i="15"/>
  <c r="H484" i="15"/>
  <c r="I484" i="15"/>
  <c r="H485" i="15"/>
  <c r="I485" i="15"/>
  <c r="H486" i="15"/>
  <c r="I486" i="15"/>
  <c r="H487" i="15"/>
  <c r="I487" i="15"/>
  <c r="H488" i="15"/>
  <c r="I488" i="15"/>
  <c r="H489" i="15"/>
  <c r="I489" i="15"/>
  <c r="H490" i="15"/>
  <c r="I490" i="15"/>
  <c r="H491" i="15"/>
  <c r="I491" i="15"/>
  <c r="H492" i="15"/>
  <c r="I492" i="15"/>
  <c r="H493" i="15"/>
  <c r="I493" i="15"/>
  <c r="H494" i="15"/>
  <c r="I494" i="15"/>
  <c r="H495" i="15"/>
  <c r="I495" i="15"/>
  <c r="H496" i="15"/>
  <c r="I496" i="15"/>
  <c r="H497" i="15"/>
  <c r="I497" i="15"/>
  <c r="H498" i="15"/>
  <c r="I498" i="15"/>
  <c r="H499" i="15"/>
  <c r="I499" i="15"/>
  <c r="H500" i="15"/>
  <c r="I500" i="15"/>
  <c r="H501" i="15"/>
  <c r="I501" i="15"/>
  <c r="H502" i="15"/>
  <c r="I502" i="15"/>
  <c r="H503" i="15"/>
  <c r="I503" i="15"/>
  <c r="H504" i="15"/>
  <c r="I504" i="15"/>
  <c r="H505" i="15"/>
  <c r="I505" i="15"/>
  <c r="H506" i="15"/>
  <c r="I506" i="15"/>
  <c r="H507" i="15"/>
  <c r="I507" i="15"/>
  <c r="H508" i="15"/>
  <c r="I508" i="15"/>
  <c r="H509" i="15"/>
  <c r="I509" i="15"/>
  <c r="H510" i="15"/>
  <c r="I510" i="15"/>
  <c r="H511" i="15"/>
  <c r="I511" i="15"/>
  <c r="H512" i="15"/>
  <c r="I512" i="15"/>
  <c r="H513" i="15"/>
  <c r="I513" i="15"/>
  <c r="H514" i="15"/>
  <c r="I514" i="15"/>
  <c r="H515" i="15"/>
  <c r="I515" i="15"/>
  <c r="H516" i="15"/>
  <c r="I516" i="15"/>
  <c r="H517" i="15"/>
  <c r="I517" i="15"/>
  <c r="H518" i="15"/>
  <c r="I518" i="15"/>
  <c r="H519" i="15"/>
  <c r="I519" i="15"/>
  <c r="H520" i="15"/>
  <c r="I520" i="15"/>
  <c r="H521" i="15"/>
  <c r="I521" i="15"/>
  <c r="H522" i="15"/>
  <c r="I522" i="15"/>
  <c r="H523" i="15"/>
  <c r="I523" i="15"/>
  <c r="H524" i="15"/>
  <c r="I524" i="15"/>
  <c r="H525" i="15"/>
  <c r="I525" i="15"/>
  <c r="H526" i="15"/>
  <c r="I526" i="15"/>
  <c r="H527" i="15"/>
  <c r="I527" i="15"/>
  <c r="H528" i="15"/>
  <c r="I528" i="15"/>
  <c r="H529" i="15"/>
  <c r="I529" i="15"/>
  <c r="H530" i="15"/>
  <c r="I530" i="15"/>
  <c r="H531" i="15"/>
  <c r="I531" i="15"/>
  <c r="H532" i="15"/>
  <c r="I532" i="15"/>
  <c r="H533" i="15"/>
  <c r="I533" i="15"/>
  <c r="H534" i="15"/>
  <c r="I534" i="15"/>
  <c r="H535" i="15"/>
  <c r="I535" i="15"/>
  <c r="H536" i="15"/>
  <c r="I536" i="15"/>
  <c r="H537" i="15"/>
  <c r="I537" i="15"/>
  <c r="H538" i="15"/>
  <c r="I538" i="15"/>
  <c r="H539" i="15"/>
  <c r="I539" i="15"/>
  <c r="H540" i="15"/>
  <c r="I540" i="15"/>
  <c r="H541" i="15"/>
  <c r="I541" i="15"/>
  <c r="H542" i="15"/>
  <c r="I542" i="15"/>
  <c r="H543" i="15"/>
  <c r="I543" i="15"/>
  <c r="H544" i="15"/>
  <c r="I544" i="15"/>
  <c r="H545" i="15"/>
  <c r="I545" i="15"/>
  <c r="H546" i="15"/>
  <c r="I546" i="15"/>
  <c r="H547" i="15"/>
  <c r="I547" i="15"/>
  <c r="H548" i="15"/>
  <c r="I548" i="15"/>
  <c r="H549" i="15"/>
  <c r="I549" i="15"/>
  <c r="H550" i="15"/>
  <c r="I550" i="15"/>
  <c r="H551" i="15"/>
  <c r="I551" i="15"/>
  <c r="H552" i="15"/>
  <c r="I552" i="15"/>
  <c r="H553" i="15"/>
  <c r="I553" i="15"/>
  <c r="H554" i="15"/>
  <c r="I554" i="15"/>
  <c r="H555" i="15"/>
  <c r="I555" i="15"/>
  <c r="H556" i="15"/>
  <c r="I556" i="15"/>
  <c r="H557" i="15"/>
  <c r="I557" i="15"/>
  <c r="H558" i="15"/>
  <c r="I558" i="15"/>
  <c r="H559" i="15"/>
  <c r="I559" i="15"/>
  <c r="H560" i="15"/>
  <c r="I560" i="15"/>
  <c r="H561" i="15"/>
  <c r="I561" i="15"/>
  <c r="H562" i="15"/>
  <c r="I562" i="15"/>
  <c r="H563" i="15"/>
  <c r="I563" i="15"/>
  <c r="H564" i="15"/>
  <c r="I564" i="15"/>
  <c r="H565" i="15"/>
  <c r="I565" i="15"/>
  <c r="H566" i="15"/>
  <c r="I566" i="15"/>
  <c r="H567" i="15"/>
  <c r="I567" i="15"/>
  <c r="H568" i="15"/>
  <c r="I568" i="15"/>
  <c r="H569" i="15"/>
  <c r="I569" i="15"/>
  <c r="H570" i="15"/>
  <c r="I570" i="15"/>
  <c r="H571" i="15"/>
  <c r="I571" i="15"/>
  <c r="H572" i="15"/>
  <c r="I572" i="15"/>
  <c r="H573" i="15"/>
  <c r="I573" i="15"/>
  <c r="H574" i="15"/>
  <c r="I574" i="15"/>
  <c r="H575" i="15"/>
  <c r="I575" i="15"/>
  <c r="H576" i="15"/>
  <c r="I576" i="15"/>
  <c r="H577" i="15"/>
  <c r="I577" i="15"/>
  <c r="H578" i="15"/>
  <c r="I578" i="15"/>
  <c r="H579" i="15"/>
  <c r="I579" i="15"/>
  <c r="H580" i="15"/>
  <c r="I580" i="15"/>
  <c r="H581" i="15"/>
  <c r="I581" i="15"/>
  <c r="H582" i="15"/>
  <c r="I582" i="15"/>
  <c r="H583" i="15"/>
  <c r="I583" i="15"/>
  <c r="H584" i="15"/>
  <c r="I584" i="15"/>
  <c r="H585" i="15"/>
  <c r="I585" i="15"/>
  <c r="H586" i="15"/>
  <c r="I586" i="15"/>
  <c r="H587" i="15"/>
  <c r="I587" i="15"/>
  <c r="H588" i="15"/>
  <c r="I588" i="15"/>
  <c r="H589" i="15"/>
  <c r="I589" i="15"/>
  <c r="H590" i="15"/>
  <c r="I590" i="15"/>
  <c r="H591" i="15"/>
  <c r="I591" i="15"/>
  <c r="H592" i="15"/>
  <c r="I592" i="15"/>
  <c r="H593" i="15"/>
  <c r="I593" i="15"/>
  <c r="H594" i="15"/>
  <c r="I594" i="15"/>
  <c r="H595" i="15"/>
  <c r="I595" i="15"/>
  <c r="H596" i="15"/>
  <c r="I596" i="15"/>
  <c r="H597" i="15"/>
  <c r="I597" i="15"/>
  <c r="H598" i="15"/>
  <c r="I598" i="15"/>
  <c r="H599" i="15"/>
  <c r="I599" i="15"/>
  <c r="H600" i="15"/>
  <c r="I600" i="15"/>
  <c r="H601" i="15"/>
  <c r="I601" i="15"/>
  <c r="H602" i="15"/>
  <c r="I602" i="15"/>
  <c r="H603" i="15"/>
  <c r="I603" i="15"/>
  <c r="H604" i="15"/>
  <c r="I604" i="15"/>
  <c r="H605" i="15"/>
  <c r="I605" i="15"/>
  <c r="H606" i="15"/>
  <c r="I606" i="15"/>
  <c r="H607" i="15"/>
  <c r="I607" i="15"/>
  <c r="H608" i="15"/>
  <c r="I608" i="15"/>
  <c r="H609" i="15"/>
  <c r="I609" i="15"/>
  <c r="H610" i="15"/>
  <c r="I610" i="15"/>
  <c r="H611" i="15"/>
  <c r="I611" i="15"/>
  <c r="H612" i="15"/>
  <c r="I612" i="15"/>
  <c r="H613" i="15"/>
  <c r="I613" i="15"/>
  <c r="H614" i="15"/>
  <c r="I614" i="15"/>
  <c r="H615" i="15"/>
  <c r="I615" i="15"/>
  <c r="H616" i="15"/>
  <c r="I616" i="15"/>
  <c r="H617" i="15"/>
  <c r="I617" i="15"/>
  <c r="H618" i="15"/>
  <c r="I618" i="15"/>
  <c r="H619" i="15"/>
  <c r="I619" i="15"/>
  <c r="H620" i="15"/>
  <c r="I620" i="15"/>
  <c r="H621" i="15"/>
  <c r="I621" i="15"/>
  <c r="H622" i="15"/>
  <c r="I622" i="15"/>
  <c r="H623" i="15"/>
  <c r="I623" i="15"/>
  <c r="H624" i="15"/>
  <c r="I624" i="15"/>
  <c r="H625" i="15"/>
  <c r="I625" i="15"/>
  <c r="H626" i="15"/>
  <c r="I626" i="15"/>
  <c r="H627" i="15"/>
  <c r="I627" i="15"/>
  <c r="H628" i="15"/>
  <c r="I628" i="15"/>
  <c r="H629" i="15"/>
  <c r="I629" i="15"/>
  <c r="H630" i="15"/>
  <c r="I630" i="15"/>
  <c r="H631" i="15"/>
  <c r="I631" i="15"/>
  <c r="H632" i="15"/>
  <c r="I632" i="15"/>
  <c r="H633" i="15"/>
  <c r="I633" i="15"/>
  <c r="H634" i="15"/>
  <c r="I634" i="15"/>
  <c r="H635" i="15"/>
  <c r="I635" i="15"/>
  <c r="H636" i="15"/>
  <c r="I636" i="15"/>
  <c r="H637" i="15"/>
  <c r="I637" i="15"/>
  <c r="H638" i="15"/>
  <c r="I638" i="15"/>
  <c r="H639" i="15"/>
  <c r="I639" i="15"/>
  <c r="H640" i="15"/>
  <c r="I640" i="15"/>
  <c r="H641" i="15"/>
  <c r="I641" i="15"/>
  <c r="H642" i="15"/>
  <c r="I642" i="15"/>
  <c r="H643" i="15"/>
  <c r="I643" i="15"/>
  <c r="H644" i="15"/>
  <c r="I644" i="15"/>
  <c r="H645" i="15"/>
  <c r="I645" i="15"/>
  <c r="H646" i="15"/>
  <c r="I646" i="15"/>
  <c r="H647" i="15"/>
  <c r="I647" i="15"/>
  <c r="H648" i="15"/>
  <c r="I648" i="15"/>
  <c r="H649" i="15"/>
  <c r="I649" i="15"/>
  <c r="H650" i="15"/>
  <c r="I650" i="15"/>
  <c r="H651" i="15"/>
  <c r="I651" i="15"/>
  <c r="H652" i="15"/>
  <c r="I652" i="15"/>
  <c r="H653" i="15"/>
  <c r="I653" i="15"/>
  <c r="H654" i="15"/>
  <c r="I654" i="15"/>
  <c r="H655" i="15"/>
  <c r="I655" i="15"/>
  <c r="H656" i="15"/>
  <c r="I656" i="15"/>
  <c r="H657" i="15"/>
  <c r="I657" i="15"/>
  <c r="H658" i="15"/>
  <c r="I658" i="15"/>
  <c r="H659" i="15"/>
  <c r="I659" i="15"/>
  <c r="H660" i="15"/>
  <c r="I660" i="15"/>
  <c r="H661" i="15"/>
  <c r="I661" i="15"/>
  <c r="H662" i="15"/>
  <c r="I662" i="15"/>
  <c r="H663" i="15"/>
  <c r="I663" i="15"/>
  <c r="H664" i="15"/>
  <c r="I664" i="15"/>
  <c r="H665" i="15"/>
  <c r="I665" i="15"/>
  <c r="H666" i="15"/>
  <c r="I666" i="15"/>
  <c r="H667" i="15"/>
  <c r="I667" i="15"/>
  <c r="H668" i="15"/>
  <c r="I668" i="15"/>
  <c r="H669" i="15"/>
  <c r="I669" i="15"/>
  <c r="H670" i="15"/>
  <c r="I670" i="15"/>
  <c r="H671" i="15"/>
  <c r="I671" i="15"/>
  <c r="H672" i="15"/>
  <c r="I672" i="15"/>
  <c r="H673" i="15"/>
  <c r="I673" i="15"/>
  <c r="H674" i="15"/>
  <c r="I674" i="15"/>
  <c r="H675" i="15"/>
  <c r="I675" i="15"/>
  <c r="H676" i="15"/>
  <c r="I676" i="15"/>
  <c r="H677" i="15"/>
  <c r="I677" i="15"/>
  <c r="H678" i="15"/>
  <c r="I678" i="15"/>
  <c r="H679" i="15"/>
  <c r="I679" i="15"/>
  <c r="H680" i="15"/>
  <c r="I680" i="15"/>
  <c r="H681" i="15"/>
  <c r="I681" i="15"/>
  <c r="H682" i="15"/>
  <c r="I682" i="15"/>
  <c r="H683" i="15"/>
  <c r="I683" i="15"/>
  <c r="H684" i="15"/>
  <c r="I684" i="15"/>
  <c r="H685" i="15"/>
  <c r="I685" i="15"/>
  <c r="H686" i="15"/>
  <c r="I686" i="15"/>
  <c r="H687" i="15"/>
  <c r="I687" i="15"/>
  <c r="H688" i="15"/>
  <c r="I688" i="15"/>
  <c r="H689" i="15"/>
  <c r="I689" i="15"/>
  <c r="H690" i="15"/>
  <c r="I690" i="15"/>
  <c r="H691" i="15"/>
  <c r="I691" i="15"/>
  <c r="H692" i="15"/>
  <c r="I692" i="15"/>
  <c r="H693" i="15"/>
  <c r="I693" i="15"/>
  <c r="H694" i="15"/>
  <c r="I694" i="15"/>
  <c r="H695" i="15"/>
  <c r="I695" i="15"/>
  <c r="H696" i="15"/>
  <c r="I696" i="15"/>
  <c r="H697" i="15"/>
  <c r="I697" i="15"/>
  <c r="H698" i="15"/>
  <c r="I698" i="15"/>
  <c r="H699" i="15"/>
  <c r="I699" i="15"/>
  <c r="H700" i="15"/>
  <c r="I700" i="15"/>
  <c r="H701" i="15"/>
  <c r="I701" i="15"/>
  <c r="H702" i="15"/>
  <c r="I702" i="15"/>
  <c r="H703" i="15"/>
  <c r="I703" i="15"/>
  <c r="H704" i="15"/>
  <c r="I704" i="15"/>
  <c r="H705" i="15"/>
  <c r="I705" i="15"/>
  <c r="H706" i="15"/>
  <c r="I706" i="15"/>
  <c r="H707" i="15"/>
  <c r="I707" i="15"/>
  <c r="H708" i="15"/>
  <c r="I708" i="15"/>
  <c r="H709" i="15"/>
  <c r="I709" i="15"/>
  <c r="H710" i="15"/>
  <c r="I710" i="15"/>
  <c r="H711" i="15"/>
  <c r="I711" i="15"/>
  <c r="H712" i="15"/>
  <c r="I712" i="15"/>
  <c r="H713" i="15"/>
  <c r="I713" i="15"/>
  <c r="H714" i="15"/>
  <c r="I714" i="15"/>
  <c r="H715" i="15"/>
  <c r="I715" i="15"/>
  <c r="H716" i="15"/>
  <c r="I716" i="15"/>
  <c r="H717" i="15"/>
  <c r="I717" i="15"/>
  <c r="H718" i="15"/>
  <c r="I718" i="15"/>
  <c r="H719" i="15"/>
  <c r="I719" i="15"/>
  <c r="H720" i="15"/>
  <c r="I720" i="15"/>
  <c r="H721" i="15"/>
  <c r="I721" i="15"/>
  <c r="H722" i="15"/>
  <c r="I722" i="15"/>
  <c r="H723" i="15"/>
  <c r="I723" i="15"/>
  <c r="H724" i="15"/>
  <c r="I724" i="15"/>
  <c r="H725" i="15"/>
  <c r="I725" i="15"/>
  <c r="H726" i="15"/>
  <c r="I726" i="15"/>
  <c r="H727" i="15"/>
  <c r="I727" i="15"/>
  <c r="H728" i="15"/>
  <c r="I728" i="15"/>
  <c r="H729" i="15"/>
  <c r="I729" i="15"/>
  <c r="H730" i="15"/>
  <c r="I730" i="15"/>
  <c r="H731" i="15"/>
  <c r="I731" i="15"/>
  <c r="H732" i="15"/>
  <c r="I732" i="15"/>
  <c r="H733" i="15"/>
  <c r="I733" i="15"/>
  <c r="H734" i="15"/>
  <c r="I734" i="15"/>
  <c r="H735" i="15"/>
  <c r="I735" i="15"/>
  <c r="H736" i="15"/>
  <c r="I736" i="15"/>
  <c r="H737" i="15"/>
  <c r="I737" i="15"/>
  <c r="H738" i="15"/>
  <c r="I738" i="15"/>
  <c r="H739" i="15"/>
  <c r="I739" i="15"/>
  <c r="H740" i="15"/>
  <c r="I740" i="15"/>
  <c r="H741" i="15"/>
  <c r="I741" i="15"/>
  <c r="H742" i="15"/>
  <c r="I742" i="15"/>
  <c r="H743" i="15"/>
  <c r="I743" i="15"/>
  <c r="H744" i="15"/>
  <c r="I744" i="15"/>
  <c r="H745" i="15"/>
  <c r="I745" i="15"/>
  <c r="H746" i="15"/>
  <c r="I746" i="15"/>
  <c r="H747" i="15"/>
  <c r="I747" i="15"/>
  <c r="H748" i="15"/>
  <c r="I748" i="15"/>
  <c r="H749" i="15"/>
  <c r="I749" i="15"/>
  <c r="H750" i="15"/>
  <c r="I750" i="15"/>
  <c r="H751" i="15"/>
  <c r="I751" i="15"/>
  <c r="H752" i="15"/>
  <c r="I752" i="15"/>
  <c r="H753" i="15"/>
  <c r="I753" i="15"/>
  <c r="H754" i="15"/>
  <c r="I754" i="15"/>
  <c r="H755" i="15"/>
  <c r="I755" i="15"/>
  <c r="H756" i="15"/>
  <c r="I756" i="15"/>
  <c r="H757" i="15"/>
  <c r="I757" i="15"/>
  <c r="H758" i="15"/>
  <c r="I758" i="15"/>
  <c r="H759" i="15"/>
  <c r="I759" i="15"/>
  <c r="H760" i="15"/>
  <c r="I760" i="15"/>
  <c r="H761" i="15"/>
  <c r="I761" i="15"/>
  <c r="H762" i="15"/>
  <c r="I762" i="15"/>
  <c r="H763" i="15"/>
  <c r="I763" i="15"/>
  <c r="H764" i="15"/>
  <c r="I764" i="15"/>
  <c r="H765" i="15"/>
  <c r="I765" i="15"/>
  <c r="H766" i="15"/>
  <c r="I766" i="15"/>
  <c r="H767" i="15"/>
  <c r="I767" i="15"/>
  <c r="H768" i="15"/>
  <c r="I768" i="15"/>
  <c r="H769" i="15"/>
  <c r="I769" i="15"/>
  <c r="H770" i="15"/>
  <c r="I770" i="15"/>
  <c r="H771" i="15"/>
  <c r="I771" i="15"/>
  <c r="H772" i="15"/>
  <c r="I772" i="15"/>
  <c r="H773" i="15"/>
  <c r="I773" i="15"/>
  <c r="H774" i="15"/>
  <c r="I774" i="15"/>
  <c r="H775" i="15"/>
  <c r="I775" i="15"/>
  <c r="H776" i="15"/>
  <c r="I776" i="15"/>
  <c r="H777" i="15"/>
  <c r="I777" i="15"/>
  <c r="H778" i="15"/>
  <c r="I778" i="15"/>
  <c r="H779" i="15"/>
  <c r="I779" i="15"/>
  <c r="H780" i="15"/>
  <c r="I780" i="15"/>
  <c r="H781" i="15"/>
  <c r="I781" i="15"/>
  <c r="H782" i="15"/>
  <c r="I782" i="15"/>
  <c r="H783" i="15"/>
  <c r="I783" i="15"/>
  <c r="H784" i="15"/>
  <c r="I784" i="15"/>
  <c r="H785" i="15"/>
  <c r="I785" i="15"/>
  <c r="H786" i="15"/>
  <c r="I786" i="15"/>
  <c r="H787" i="15"/>
  <c r="I787" i="15"/>
  <c r="H788" i="15"/>
  <c r="I788" i="15"/>
  <c r="H789" i="15"/>
  <c r="I789" i="15"/>
  <c r="H790" i="15"/>
  <c r="I790" i="15"/>
  <c r="H791" i="15"/>
  <c r="I791" i="15"/>
  <c r="H792" i="15"/>
  <c r="I792" i="15"/>
  <c r="H793" i="15"/>
  <c r="I793" i="15"/>
  <c r="H794" i="15"/>
  <c r="I794" i="15"/>
  <c r="H795" i="15"/>
  <c r="I795" i="15"/>
  <c r="H796" i="15"/>
  <c r="I796" i="15"/>
  <c r="H797" i="15"/>
  <c r="I797" i="15"/>
  <c r="H798" i="15"/>
  <c r="I798" i="15"/>
  <c r="H799" i="15"/>
  <c r="I799" i="15"/>
  <c r="H800" i="15"/>
  <c r="I800" i="15"/>
  <c r="H801" i="15"/>
  <c r="I801" i="15"/>
  <c r="H802" i="15"/>
  <c r="I802" i="15"/>
  <c r="H803" i="15"/>
  <c r="I803" i="15"/>
  <c r="H804" i="15"/>
  <c r="I804" i="15"/>
  <c r="H805" i="15"/>
  <c r="I805" i="15"/>
  <c r="H806" i="15"/>
  <c r="I806" i="15"/>
  <c r="H807" i="15"/>
  <c r="I807" i="15"/>
  <c r="H808" i="15"/>
  <c r="I808" i="15"/>
  <c r="H809" i="15"/>
  <c r="I809" i="15"/>
  <c r="H810" i="15"/>
  <c r="I810" i="15"/>
  <c r="H811" i="15"/>
  <c r="I811" i="15"/>
  <c r="H812" i="15"/>
  <c r="I812" i="15"/>
  <c r="H813" i="15"/>
  <c r="I813" i="15"/>
  <c r="H814" i="15"/>
  <c r="I814" i="15"/>
  <c r="H815" i="15"/>
  <c r="I815" i="15"/>
  <c r="H816" i="15"/>
  <c r="I816" i="15"/>
  <c r="H817" i="15"/>
  <c r="I817" i="15"/>
  <c r="H818" i="15"/>
  <c r="I818" i="15"/>
  <c r="H819" i="15"/>
  <c r="I819" i="15"/>
  <c r="H820" i="15"/>
  <c r="I820" i="15"/>
  <c r="H821" i="15"/>
  <c r="I821" i="15"/>
  <c r="H822" i="15"/>
  <c r="I822" i="15"/>
  <c r="H823" i="15"/>
  <c r="I823" i="15"/>
  <c r="H824" i="15"/>
  <c r="I824" i="15"/>
  <c r="H825" i="15"/>
  <c r="I825" i="15"/>
  <c r="H826" i="15"/>
  <c r="I826" i="15"/>
  <c r="H827" i="15"/>
  <c r="I827" i="15"/>
  <c r="H828" i="15"/>
  <c r="I828" i="15"/>
  <c r="H829" i="15"/>
  <c r="I829" i="15"/>
  <c r="H830" i="15"/>
  <c r="I830" i="15"/>
  <c r="H831" i="15"/>
  <c r="I831" i="15"/>
  <c r="H832" i="15"/>
  <c r="I832" i="15"/>
  <c r="H833" i="15"/>
  <c r="I833" i="15"/>
  <c r="H834" i="15"/>
  <c r="I834" i="15"/>
  <c r="H835" i="15"/>
  <c r="I835" i="15"/>
  <c r="H836" i="15"/>
  <c r="I836" i="15"/>
  <c r="H837" i="15"/>
  <c r="I837" i="15"/>
  <c r="H838" i="15"/>
  <c r="I838" i="15"/>
  <c r="H839" i="15"/>
  <c r="I839" i="15"/>
  <c r="H840" i="15"/>
  <c r="I840" i="15"/>
  <c r="H841" i="15"/>
  <c r="I841" i="15"/>
  <c r="H842" i="15"/>
  <c r="I842" i="15"/>
  <c r="H843" i="15"/>
  <c r="I843" i="15"/>
  <c r="H844" i="15"/>
  <c r="I844" i="15"/>
  <c r="H845" i="15"/>
  <c r="I845" i="15"/>
  <c r="H846" i="15"/>
  <c r="I846" i="15"/>
  <c r="H847" i="15"/>
  <c r="I847" i="15"/>
  <c r="H848" i="15"/>
  <c r="I848" i="15"/>
  <c r="H849" i="15"/>
  <c r="I849" i="15"/>
  <c r="H850" i="15"/>
  <c r="I850" i="15"/>
  <c r="H851" i="15"/>
  <c r="I851" i="15"/>
  <c r="H852" i="15"/>
  <c r="I852" i="15"/>
  <c r="H853" i="15"/>
  <c r="I853" i="15"/>
  <c r="H854" i="15"/>
  <c r="I854" i="15"/>
  <c r="H855" i="15"/>
  <c r="I855" i="15"/>
  <c r="H856" i="15"/>
  <c r="I856" i="15"/>
  <c r="H857" i="15"/>
  <c r="I857" i="15"/>
  <c r="H858" i="15"/>
  <c r="I858" i="15"/>
  <c r="H859" i="15"/>
  <c r="I859" i="15"/>
  <c r="H860" i="15"/>
  <c r="I860" i="15"/>
  <c r="H861" i="15"/>
  <c r="I861" i="15"/>
  <c r="H862" i="15"/>
  <c r="I862" i="15"/>
  <c r="H863" i="15"/>
  <c r="I863" i="15"/>
  <c r="H864" i="15"/>
  <c r="I864" i="15"/>
  <c r="H865" i="15"/>
  <c r="I865" i="15"/>
  <c r="H866" i="15"/>
  <c r="I866" i="15"/>
  <c r="H867" i="15"/>
  <c r="I867" i="15"/>
  <c r="H868" i="15"/>
  <c r="I868" i="15"/>
  <c r="H869" i="15"/>
  <c r="I869" i="15"/>
  <c r="H870" i="15"/>
  <c r="I870" i="15"/>
  <c r="H871" i="15"/>
  <c r="I871" i="15"/>
  <c r="H872" i="15"/>
  <c r="I872" i="15"/>
  <c r="H873" i="15"/>
  <c r="I873" i="15"/>
  <c r="H874" i="15"/>
  <c r="I874" i="15"/>
  <c r="H875" i="15"/>
  <c r="I875" i="15"/>
  <c r="H876" i="15"/>
  <c r="I876" i="15"/>
  <c r="H877" i="15"/>
  <c r="I877" i="15"/>
  <c r="H878" i="15"/>
  <c r="I878" i="15"/>
  <c r="H879" i="15"/>
  <c r="I879" i="15"/>
  <c r="H880" i="15"/>
  <c r="I880" i="15"/>
  <c r="H881" i="15"/>
  <c r="I881" i="15"/>
  <c r="H882" i="15"/>
  <c r="I882" i="15"/>
  <c r="H883" i="15"/>
  <c r="I883" i="15"/>
  <c r="H884" i="15"/>
  <c r="I884" i="15"/>
  <c r="H885" i="15"/>
  <c r="I885" i="15"/>
  <c r="H886" i="15"/>
  <c r="I886" i="15"/>
  <c r="H887" i="15"/>
  <c r="I887" i="15"/>
  <c r="H888" i="15"/>
  <c r="I888" i="15"/>
  <c r="H889" i="15"/>
  <c r="I889" i="15"/>
  <c r="H890" i="15"/>
  <c r="I890" i="15"/>
  <c r="H891" i="15"/>
  <c r="I891" i="15"/>
  <c r="H892" i="15"/>
  <c r="I892" i="15"/>
  <c r="H893" i="15"/>
  <c r="I893" i="15"/>
  <c r="H894" i="15"/>
  <c r="I894" i="15"/>
  <c r="H895" i="15"/>
  <c r="I895" i="15"/>
  <c r="H896" i="15"/>
  <c r="I896" i="15"/>
  <c r="H897" i="15"/>
  <c r="I897" i="15"/>
  <c r="H898" i="15"/>
  <c r="I898" i="15"/>
  <c r="H899" i="15"/>
  <c r="I899" i="15"/>
  <c r="H900" i="15"/>
  <c r="I900" i="15"/>
  <c r="H901" i="15"/>
  <c r="I901" i="15"/>
  <c r="H902" i="15"/>
  <c r="I902" i="15"/>
  <c r="H903" i="15"/>
  <c r="I903" i="15"/>
  <c r="H904" i="15"/>
  <c r="I904" i="15"/>
  <c r="H905" i="15"/>
  <c r="I905" i="15"/>
  <c r="H906" i="15"/>
  <c r="I906" i="15"/>
  <c r="H907" i="15"/>
  <c r="I907" i="15"/>
  <c r="H908" i="15"/>
  <c r="I908" i="15"/>
  <c r="H909" i="15"/>
  <c r="I909" i="15"/>
  <c r="H910" i="15"/>
  <c r="I910" i="15"/>
  <c r="H911" i="15"/>
  <c r="I911" i="15"/>
  <c r="H912" i="15"/>
  <c r="I912" i="15"/>
  <c r="H913" i="15"/>
  <c r="I913" i="15"/>
  <c r="H914" i="15"/>
  <c r="I914" i="15"/>
  <c r="H915" i="15"/>
  <c r="I915" i="15"/>
  <c r="H916" i="15"/>
  <c r="I916" i="15"/>
  <c r="H917" i="15"/>
  <c r="I917" i="15"/>
  <c r="H918" i="15"/>
  <c r="I918" i="15"/>
  <c r="H919" i="15"/>
  <c r="I919" i="15"/>
  <c r="H920" i="15"/>
  <c r="I920" i="15"/>
  <c r="H921" i="15"/>
  <c r="I921" i="15"/>
  <c r="H922" i="15"/>
  <c r="I922" i="15"/>
  <c r="H923" i="15"/>
  <c r="I923" i="15"/>
  <c r="H924" i="15"/>
  <c r="I924" i="15"/>
  <c r="H925" i="15"/>
  <c r="I925" i="15"/>
  <c r="H926" i="15"/>
  <c r="I926" i="15"/>
  <c r="H927" i="15"/>
  <c r="I927" i="15"/>
  <c r="H928" i="15"/>
  <c r="I928" i="15"/>
  <c r="H929" i="15"/>
  <c r="I929" i="15"/>
  <c r="H930" i="15"/>
  <c r="I930" i="15"/>
  <c r="H931" i="15"/>
  <c r="I931" i="15"/>
  <c r="H932" i="15"/>
  <c r="I932" i="15"/>
  <c r="H933" i="15"/>
  <c r="I933" i="15"/>
  <c r="H934" i="15"/>
  <c r="I934" i="15"/>
  <c r="H935" i="15"/>
  <c r="I935" i="15"/>
  <c r="H936" i="15"/>
  <c r="I936" i="15"/>
  <c r="H937" i="15"/>
  <c r="I937" i="15"/>
  <c r="H938" i="15"/>
  <c r="I938" i="15"/>
  <c r="H939" i="15"/>
  <c r="I939" i="15"/>
  <c r="H940" i="15"/>
  <c r="I940" i="15"/>
  <c r="H941" i="15"/>
  <c r="I941" i="15"/>
  <c r="H942" i="15"/>
  <c r="I942" i="15"/>
  <c r="H943" i="15"/>
  <c r="I943" i="15"/>
  <c r="H944" i="15"/>
  <c r="I944" i="15"/>
  <c r="H945" i="15"/>
  <c r="I945" i="15"/>
  <c r="H946" i="15"/>
  <c r="I946" i="15"/>
  <c r="H947" i="15"/>
  <c r="I947" i="15"/>
  <c r="H948" i="15"/>
  <c r="I948" i="15"/>
  <c r="H949" i="15"/>
  <c r="I949" i="15"/>
  <c r="H950" i="15"/>
  <c r="I950" i="15"/>
  <c r="H951" i="15"/>
  <c r="I951" i="15"/>
  <c r="H952" i="15"/>
  <c r="I952" i="15"/>
  <c r="H953" i="15"/>
  <c r="I953" i="15"/>
  <c r="H954" i="15"/>
  <c r="I954" i="15"/>
  <c r="H955" i="15"/>
  <c r="I955" i="15"/>
  <c r="H956" i="15"/>
  <c r="I956" i="15"/>
  <c r="H957" i="15"/>
  <c r="I957" i="15"/>
  <c r="H958" i="15"/>
  <c r="I958" i="15"/>
  <c r="H959" i="15"/>
  <c r="I959" i="15"/>
  <c r="H960" i="15"/>
  <c r="I960" i="15"/>
  <c r="H961" i="15"/>
  <c r="I961" i="15"/>
  <c r="H962" i="15"/>
  <c r="I962" i="15"/>
  <c r="H963" i="15"/>
  <c r="I963" i="15"/>
  <c r="H964" i="15"/>
  <c r="I964" i="15"/>
  <c r="H965" i="15"/>
  <c r="I965" i="15"/>
  <c r="H966" i="15"/>
  <c r="I966" i="15"/>
  <c r="H967" i="15"/>
  <c r="I967" i="15"/>
  <c r="H968" i="15"/>
  <c r="I968" i="15"/>
  <c r="H969" i="15"/>
  <c r="I969" i="15"/>
  <c r="H970" i="15"/>
  <c r="I970" i="15"/>
  <c r="H971" i="15"/>
  <c r="I971" i="15"/>
  <c r="H972" i="15"/>
  <c r="I972" i="15"/>
  <c r="H973" i="15"/>
  <c r="I973" i="15"/>
  <c r="H974" i="15"/>
  <c r="I974" i="15"/>
  <c r="H975" i="15"/>
  <c r="I975" i="15"/>
  <c r="H976" i="15"/>
  <c r="I976" i="15"/>
  <c r="H977" i="15"/>
  <c r="I977" i="15"/>
  <c r="H978" i="15"/>
  <c r="I978" i="15"/>
  <c r="H979" i="15"/>
  <c r="I979" i="15"/>
  <c r="H980" i="15"/>
  <c r="I980" i="15"/>
  <c r="H981" i="15"/>
  <c r="I981" i="15"/>
  <c r="H982" i="15"/>
  <c r="I982" i="15"/>
  <c r="H983" i="15"/>
  <c r="I983" i="15"/>
  <c r="H984" i="15"/>
  <c r="I984" i="15"/>
  <c r="H985" i="15"/>
  <c r="I985" i="15"/>
  <c r="H986" i="15"/>
  <c r="I986" i="15"/>
  <c r="H987" i="15"/>
  <c r="I987" i="15"/>
  <c r="H988" i="15"/>
  <c r="I988" i="15"/>
  <c r="H989" i="15"/>
  <c r="I989" i="15"/>
  <c r="H990" i="15"/>
  <c r="I990" i="15"/>
  <c r="H991" i="15"/>
  <c r="I991" i="15"/>
  <c r="H992" i="15"/>
  <c r="I992" i="15"/>
  <c r="H993" i="15"/>
  <c r="I993" i="15"/>
  <c r="H994" i="15"/>
  <c r="I994" i="15"/>
  <c r="H995" i="15"/>
  <c r="I995" i="15"/>
  <c r="H996" i="15"/>
  <c r="I996" i="15"/>
  <c r="H997" i="15"/>
  <c r="I997" i="15"/>
  <c r="H998" i="15"/>
  <c r="I998" i="15"/>
  <c r="H999" i="15"/>
  <c r="I999" i="15"/>
  <c r="H1000" i="15"/>
  <c r="I1000" i="15"/>
  <c r="H1001" i="15"/>
  <c r="I1001" i="15"/>
  <c r="E2" i="15"/>
  <c r="F2" i="15"/>
  <c r="E3" i="15"/>
  <c r="F3" i="15"/>
  <c r="E4" i="15"/>
  <c r="F4" i="15"/>
  <c r="E5" i="15"/>
  <c r="F5" i="15"/>
  <c r="E6" i="15"/>
  <c r="F6" i="15"/>
  <c r="E7" i="15"/>
  <c r="F7" i="15"/>
  <c r="E8" i="15"/>
  <c r="F8" i="15"/>
  <c r="E9" i="15"/>
  <c r="F9" i="15"/>
  <c r="E10" i="15"/>
  <c r="F10" i="15"/>
  <c r="E11" i="15"/>
  <c r="F11" i="15"/>
  <c r="E12" i="15"/>
  <c r="F12" i="15"/>
  <c r="E13" i="15"/>
  <c r="F13" i="15"/>
  <c r="E14" i="15"/>
  <c r="F14" i="15"/>
  <c r="E15" i="15"/>
  <c r="F15" i="15"/>
  <c r="E16" i="15"/>
  <c r="F16" i="15"/>
  <c r="E17" i="15"/>
  <c r="F17" i="15"/>
  <c r="E18" i="15"/>
  <c r="F18" i="15"/>
  <c r="E19" i="15"/>
  <c r="F19" i="15"/>
  <c r="E20" i="15"/>
  <c r="F20" i="15"/>
  <c r="E21" i="15"/>
  <c r="F21" i="15"/>
  <c r="E22" i="15"/>
  <c r="F22" i="15"/>
  <c r="E23" i="15"/>
  <c r="F23" i="15"/>
  <c r="E24" i="15"/>
  <c r="F24" i="15"/>
  <c r="E25" i="15"/>
  <c r="F25" i="15"/>
  <c r="E26" i="15"/>
  <c r="F26" i="15"/>
  <c r="E27" i="15"/>
  <c r="F27" i="15"/>
  <c r="E28" i="15"/>
  <c r="F28" i="15"/>
  <c r="E29" i="15"/>
  <c r="F29" i="15"/>
  <c r="E30" i="15"/>
  <c r="F30" i="15"/>
  <c r="E31" i="15"/>
  <c r="F31" i="15"/>
  <c r="E32" i="15"/>
  <c r="F32" i="15"/>
  <c r="E33" i="15"/>
  <c r="F33" i="15"/>
  <c r="E34" i="15"/>
  <c r="F34" i="15"/>
  <c r="E35" i="15"/>
  <c r="F35" i="15"/>
  <c r="E36" i="15"/>
  <c r="F36" i="15"/>
  <c r="E37" i="15"/>
  <c r="F37" i="15"/>
  <c r="E38" i="15"/>
  <c r="F38" i="15"/>
  <c r="E39" i="15"/>
  <c r="F39" i="15"/>
  <c r="E40" i="15"/>
  <c r="F40" i="15"/>
  <c r="E41" i="15"/>
  <c r="F41" i="15"/>
  <c r="E42" i="15"/>
  <c r="F42" i="15"/>
  <c r="E43" i="15"/>
  <c r="F43" i="15"/>
  <c r="E44" i="15"/>
  <c r="F44" i="15"/>
  <c r="E45" i="15"/>
  <c r="F45" i="15"/>
  <c r="E46" i="15"/>
  <c r="F46" i="15"/>
  <c r="E47" i="15"/>
  <c r="F47" i="15"/>
  <c r="E48" i="15"/>
  <c r="F48" i="15"/>
  <c r="E49" i="15"/>
  <c r="F49" i="15"/>
  <c r="E50" i="15"/>
  <c r="F50" i="15"/>
  <c r="E51" i="15"/>
  <c r="F51" i="15"/>
  <c r="E52" i="15"/>
  <c r="F52" i="15"/>
  <c r="E53" i="15"/>
  <c r="F53" i="15"/>
  <c r="E54" i="15"/>
  <c r="F54" i="15"/>
  <c r="E55" i="15"/>
  <c r="F55" i="15"/>
  <c r="E56" i="15"/>
  <c r="F56" i="15"/>
  <c r="E57" i="15"/>
  <c r="F57" i="15"/>
  <c r="E58" i="15"/>
  <c r="F58" i="15"/>
  <c r="E59" i="15"/>
  <c r="F59" i="15"/>
  <c r="E60" i="15"/>
  <c r="F60" i="15"/>
  <c r="E61" i="15"/>
  <c r="F61" i="15"/>
  <c r="E62" i="15"/>
  <c r="F62" i="15"/>
  <c r="E63" i="15"/>
  <c r="F63" i="15"/>
  <c r="E64" i="15"/>
  <c r="F64" i="15"/>
  <c r="E65" i="15"/>
  <c r="F65" i="15"/>
  <c r="E66" i="15"/>
  <c r="F66" i="15"/>
  <c r="E67" i="15"/>
  <c r="F67" i="15"/>
  <c r="E68" i="15"/>
  <c r="F68" i="15"/>
  <c r="E69" i="15"/>
  <c r="F69" i="15"/>
  <c r="E70" i="15"/>
  <c r="F70" i="15"/>
  <c r="E71" i="15"/>
  <c r="F71" i="15"/>
  <c r="E72" i="15"/>
  <c r="F72" i="15"/>
  <c r="E73" i="15"/>
  <c r="F73" i="15"/>
  <c r="E74" i="15"/>
  <c r="F74" i="15"/>
  <c r="E75" i="15"/>
  <c r="F75" i="15"/>
  <c r="E76" i="15"/>
  <c r="F76" i="15"/>
  <c r="E77" i="15"/>
  <c r="F77" i="15"/>
  <c r="E78" i="15"/>
  <c r="F78" i="15"/>
  <c r="E79" i="15"/>
  <c r="F79" i="15"/>
  <c r="E80" i="15"/>
  <c r="F80" i="15"/>
  <c r="E81" i="15"/>
  <c r="F81" i="15"/>
  <c r="E82" i="15"/>
  <c r="F82" i="15"/>
  <c r="E83" i="15"/>
  <c r="F83" i="15"/>
  <c r="E84" i="15"/>
  <c r="F84" i="15"/>
  <c r="E85" i="15"/>
  <c r="F85" i="15"/>
  <c r="E86" i="15"/>
  <c r="F86" i="15"/>
  <c r="E87" i="15"/>
  <c r="F87" i="15"/>
  <c r="E88" i="15"/>
  <c r="F88" i="15"/>
  <c r="E89" i="15"/>
  <c r="F89" i="15"/>
  <c r="E90" i="15"/>
  <c r="F90" i="15"/>
  <c r="E91" i="15"/>
  <c r="F91" i="15"/>
  <c r="E92" i="15"/>
  <c r="F92" i="15"/>
  <c r="E93" i="15"/>
  <c r="F93" i="15"/>
  <c r="E94" i="15"/>
  <c r="F94" i="15"/>
  <c r="E95" i="15"/>
  <c r="F95" i="15"/>
  <c r="E96" i="15"/>
  <c r="F96" i="15"/>
  <c r="E97" i="15"/>
  <c r="F97" i="15"/>
  <c r="E98" i="15"/>
  <c r="F98" i="15"/>
  <c r="E99" i="15"/>
  <c r="F99" i="15"/>
  <c r="E100" i="15"/>
  <c r="F100" i="15"/>
  <c r="E101" i="15"/>
  <c r="F101" i="15"/>
  <c r="E102" i="15"/>
  <c r="F102" i="15"/>
  <c r="E103" i="15"/>
  <c r="F103" i="15"/>
  <c r="E104" i="15"/>
  <c r="F104" i="15"/>
  <c r="E105" i="15"/>
  <c r="F105" i="15"/>
  <c r="E106" i="15"/>
  <c r="F106" i="15"/>
  <c r="E107" i="15"/>
  <c r="F107" i="15"/>
  <c r="E108" i="15"/>
  <c r="F108" i="15"/>
  <c r="E109" i="15"/>
  <c r="F109" i="15"/>
  <c r="E110" i="15"/>
  <c r="F110" i="15"/>
  <c r="E111" i="15"/>
  <c r="F111" i="15"/>
  <c r="E112" i="15"/>
  <c r="F112" i="15"/>
  <c r="E113" i="15"/>
  <c r="F113" i="15"/>
  <c r="E114" i="15"/>
  <c r="F114" i="15"/>
  <c r="E115" i="15"/>
  <c r="F115" i="15"/>
  <c r="E116" i="15"/>
  <c r="F116" i="15"/>
  <c r="E117" i="15"/>
  <c r="F117" i="15"/>
  <c r="E118" i="15"/>
  <c r="F118" i="15"/>
  <c r="E119" i="15"/>
  <c r="F119" i="15"/>
  <c r="E120" i="15"/>
  <c r="F120" i="15"/>
  <c r="E121" i="15"/>
  <c r="F121" i="15"/>
  <c r="E122" i="15"/>
  <c r="F122" i="15"/>
  <c r="E123" i="15"/>
  <c r="F123" i="15"/>
  <c r="E124" i="15"/>
  <c r="F124" i="15"/>
  <c r="E125" i="15"/>
  <c r="F125" i="15"/>
  <c r="E126" i="15"/>
  <c r="F126" i="15"/>
  <c r="E127" i="15"/>
  <c r="F127" i="15"/>
  <c r="E128" i="15"/>
  <c r="F128" i="15"/>
  <c r="E129" i="15"/>
  <c r="F129" i="15"/>
  <c r="E130" i="15"/>
  <c r="F130" i="15"/>
  <c r="E131" i="15"/>
  <c r="F131" i="15"/>
  <c r="E132" i="15"/>
  <c r="F132" i="15"/>
  <c r="E133" i="15"/>
  <c r="F133" i="15"/>
  <c r="E134" i="15"/>
  <c r="F134" i="15"/>
  <c r="E135" i="15"/>
  <c r="F135" i="15"/>
  <c r="E136" i="15"/>
  <c r="F136" i="15"/>
  <c r="E137" i="15"/>
  <c r="F137" i="15"/>
  <c r="E138" i="15"/>
  <c r="F138" i="15"/>
  <c r="E139" i="15"/>
  <c r="F139" i="15"/>
  <c r="E140" i="15"/>
  <c r="F140" i="15"/>
  <c r="E141" i="15"/>
  <c r="F141" i="15"/>
  <c r="E142" i="15"/>
  <c r="F142" i="15"/>
  <c r="E143" i="15"/>
  <c r="F143" i="15"/>
  <c r="E144" i="15"/>
  <c r="F144" i="15"/>
  <c r="E145" i="15"/>
  <c r="F145" i="15"/>
  <c r="E146" i="15"/>
  <c r="F146" i="15"/>
  <c r="E147" i="15"/>
  <c r="F147" i="15"/>
  <c r="E148" i="15"/>
  <c r="F148" i="15"/>
  <c r="E149" i="15"/>
  <c r="F149" i="15"/>
  <c r="E150" i="15"/>
  <c r="F150" i="15"/>
  <c r="E151" i="15"/>
  <c r="F151" i="15"/>
  <c r="E152" i="15"/>
  <c r="F152" i="15"/>
  <c r="E153" i="15"/>
  <c r="F153" i="15"/>
  <c r="E154" i="15"/>
  <c r="F154" i="15"/>
  <c r="E155" i="15"/>
  <c r="F155" i="15"/>
  <c r="E156" i="15"/>
  <c r="F156" i="15"/>
  <c r="E157" i="15"/>
  <c r="F157" i="15"/>
  <c r="E158" i="15"/>
  <c r="F158" i="15"/>
  <c r="E159" i="15"/>
  <c r="F159" i="15"/>
  <c r="E160" i="15"/>
  <c r="F160" i="15"/>
  <c r="E161" i="15"/>
  <c r="F161" i="15"/>
  <c r="E162" i="15"/>
  <c r="F162" i="15"/>
  <c r="E163" i="15"/>
  <c r="F163" i="15"/>
  <c r="E164" i="15"/>
  <c r="F164" i="15"/>
  <c r="E165" i="15"/>
  <c r="F165" i="15"/>
  <c r="E166" i="15"/>
  <c r="F166" i="15"/>
  <c r="E167" i="15"/>
  <c r="F167" i="15"/>
  <c r="E168" i="15"/>
  <c r="F168" i="15"/>
  <c r="E169" i="15"/>
  <c r="F169" i="15"/>
  <c r="E170" i="15"/>
  <c r="F170" i="15"/>
  <c r="E171" i="15"/>
  <c r="F171" i="15"/>
  <c r="E172" i="15"/>
  <c r="F172" i="15"/>
  <c r="E173" i="15"/>
  <c r="F173" i="15"/>
  <c r="E174" i="15"/>
  <c r="F174" i="15"/>
  <c r="E175" i="15"/>
  <c r="F175" i="15"/>
  <c r="E176" i="15"/>
  <c r="F176" i="15"/>
  <c r="E177" i="15"/>
  <c r="F177" i="15"/>
  <c r="E178" i="15"/>
  <c r="F178" i="15"/>
  <c r="E179" i="15"/>
  <c r="F179" i="15"/>
  <c r="E180" i="15"/>
  <c r="F180" i="15"/>
  <c r="E181" i="15"/>
  <c r="F181" i="15"/>
  <c r="E182" i="15"/>
  <c r="F182" i="15"/>
  <c r="E183" i="15"/>
  <c r="F183" i="15"/>
  <c r="E184" i="15"/>
  <c r="F184" i="15"/>
  <c r="E185" i="15"/>
  <c r="F185" i="15"/>
  <c r="E186" i="15"/>
  <c r="F186" i="15"/>
  <c r="E187" i="15"/>
  <c r="F187" i="15"/>
  <c r="E188" i="15"/>
  <c r="F188" i="15"/>
  <c r="E189" i="15"/>
  <c r="F189" i="15"/>
  <c r="E190" i="15"/>
  <c r="F190" i="15"/>
  <c r="E191" i="15"/>
  <c r="F191" i="15"/>
  <c r="E192" i="15"/>
  <c r="F192" i="15"/>
  <c r="E193" i="15"/>
  <c r="F193" i="15"/>
  <c r="E194" i="15"/>
  <c r="F194" i="15"/>
  <c r="E195" i="15"/>
  <c r="F195" i="15"/>
  <c r="E196" i="15"/>
  <c r="F196" i="15"/>
  <c r="E197" i="15"/>
  <c r="F197" i="15"/>
  <c r="E198" i="15"/>
  <c r="F198" i="15"/>
  <c r="E199" i="15"/>
  <c r="F199" i="15"/>
  <c r="E200" i="15"/>
  <c r="F200" i="15"/>
  <c r="E201" i="15"/>
  <c r="F201" i="15"/>
  <c r="E202" i="15"/>
  <c r="F202" i="15"/>
  <c r="E203" i="15"/>
  <c r="F203" i="15"/>
  <c r="E204" i="15"/>
  <c r="F204" i="15"/>
  <c r="E205" i="15"/>
  <c r="F205" i="15"/>
  <c r="E206" i="15"/>
  <c r="F206" i="15"/>
  <c r="E207" i="15"/>
  <c r="F207" i="15"/>
  <c r="E208" i="15"/>
  <c r="F208" i="15"/>
  <c r="E209" i="15"/>
  <c r="F209" i="15"/>
  <c r="E210" i="15"/>
  <c r="F210" i="15"/>
  <c r="E211" i="15"/>
  <c r="F211" i="15"/>
  <c r="E212" i="15"/>
  <c r="F212" i="15"/>
  <c r="E213" i="15"/>
  <c r="F213" i="15"/>
  <c r="E214" i="15"/>
  <c r="F214" i="15"/>
  <c r="E215" i="15"/>
  <c r="F215" i="15"/>
  <c r="E216" i="15"/>
  <c r="F216" i="15"/>
  <c r="E217" i="15"/>
  <c r="F217" i="15"/>
  <c r="E218" i="15"/>
  <c r="F218" i="15"/>
  <c r="E219" i="15"/>
  <c r="F219" i="15"/>
  <c r="E220" i="15"/>
  <c r="F220" i="15"/>
  <c r="E221" i="15"/>
  <c r="F221" i="15"/>
  <c r="E222" i="15"/>
  <c r="F222" i="15"/>
  <c r="E223" i="15"/>
  <c r="F223" i="15"/>
  <c r="E224" i="15"/>
  <c r="F224" i="15"/>
  <c r="E225" i="15"/>
  <c r="F225" i="15"/>
  <c r="E226" i="15"/>
  <c r="F226" i="15"/>
  <c r="E227" i="15"/>
  <c r="F227" i="15"/>
  <c r="E228" i="15"/>
  <c r="F228" i="15"/>
  <c r="E229" i="15"/>
  <c r="F229" i="15"/>
  <c r="E230" i="15"/>
  <c r="F230" i="15"/>
  <c r="E231" i="15"/>
  <c r="F231" i="15"/>
  <c r="E232" i="15"/>
  <c r="F232" i="15"/>
  <c r="E233" i="15"/>
  <c r="F233" i="15"/>
  <c r="E234" i="15"/>
  <c r="F234" i="15"/>
  <c r="E235" i="15"/>
  <c r="F235" i="15"/>
  <c r="E236" i="15"/>
  <c r="F236" i="15"/>
  <c r="E237" i="15"/>
  <c r="F237" i="15"/>
  <c r="E238" i="15"/>
  <c r="F238" i="15"/>
  <c r="E239" i="15"/>
  <c r="F239" i="15"/>
  <c r="E240" i="15"/>
  <c r="F240" i="15"/>
  <c r="E241" i="15"/>
  <c r="F241" i="15"/>
  <c r="E242" i="15"/>
  <c r="F242" i="15"/>
  <c r="E243" i="15"/>
  <c r="F243" i="15"/>
  <c r="E244" i="15"/>
  <c r="F244" i="15"/>
  <c r="E245" i="15"/>
  <c r="F245" i="15"/>
  <c r="E246" i="15"/>
  <c r="F246" i="15"/>
  <c r="E247" i="15"/>
  <c r="F247" i="15"/>
  <c r="E248" i="15"/>
  <c r="F248" i="15"/>
  <c r="E249" i="15"/>
  <c r="F249" i="15"/>
  <c r="E250" i="15"/>
  <c r="F250" i="15"/>
  <c r="E251" i="15"/>
  <c r="F251" i="15"/>
  <c r="E252" i="15"/>
  <c r="F252" i="15"/>
  <c r="E253" i="15"/>
  <c r="F253" i="15"/>
  <c r="E254" i="15"/>
  <c r="F254" i="15"/>
  <c r="E255" i="15"/>
  <c r="F255" i="15"/>
  <c r="E256" i="15"/>
  <c r="F256" i="15"/>
  <c r="E257" i="15"/>
  <c r="F257" i="15"/>
  <c r="E258" i="15"/>
  <c r="F258" i="15"/>
  <c r="E259" i="15"/>
  <c r="F259" i="15"/>
  <c r="E260" i="15"/>
  <c r="F260" i="15"/>
  <c r="E261" i="15"/>
  <c r="F261" i="15"/>
  <c r="E262" i="15"/>
  <c r="F262" i="15"/>
  <c r="E263" i="15"/>
  <c r="F263" i="15"/>
  <c r="E264" i="15"/>
  <c r="F264" i="15"/>
  <c r="E265" i="15"/>
  <c r="F265" i="15"/>
  <c r="E266" i="15"/>
  <c r="F266" i="15"/>
  <c r="E267" i="15"/>
  <c r="F267" i="15"/>
  <c r="E268" i="15"/>
  <c r="F268" i="15"/>
  <c r="E269" i="15"/>
  <c r="F269" i="15"/>
  <c r="E270" i="15"/>
  <c r="F270" i="15"/>
  <c r="E271" i="15"/>
  <c r="F271" i="15"/>
  <c r="E272" i="15"/>
  <c r="F272" i="15"/>
  <c r="E273" i="15"/>
  <c r="F273" i="15"/>
  <c r="E274" i="15"/>
  <c r="F274" i="15"/>
  <c r="E275" i="15"/>
  <c r="F275" i="15"/>
  <c r="E276" i="15"/>
  <c r="F276" i="15"/>
  <c r="E277" i="15"/>
  <c r="F277" i="15"/>
  <c r="E278" i="15"/>
  <c r="F278" i="15"/>
  <c r="E279" i="15"/>
  <c r="F279" i="15"/>
  <c r="E280" i="15"/>
  <c r="F280" i="15"/>
  <c r="E281" i="15"/>
  <c r="F281" i="15"/>
  <c r="E282" i="15"/>
  <c r="F282" i="15"/>
  <c r="E283" i="15"/>
  <c r="F283" i="15"/>
  <c r="E284" i="15"/>
  <c r="F284" i="15"/>
  <c r="E285" i="15"/>
  <c r="F285" i="15"/>
  <c r="E286" i="15"/>
  <c r="F286" i="15"/>
  <c r="E287" i="15"/>
  <c r="F287" i="15"/>
  <c r="E288" i="15"/>
  <c r="F288" i="15"/>
  <c r="E289" i="15"/>
  <c r="F289" i="15"/>
  <c r="E290" i="15"/>
  <c r="F290" i="15"/>
  <c r="E291" i="15"/>
  <c r="F291" i="15"/>
  <c r="E292" i="15"/>
  <c r="F292" i="15"/>
  <c r="E293" i="15"/>
  <c r="F293" i="15"/>
  <c r="E294" i="15"/>
  <c r="F294" i="15"/>
  <c r="E295" i="15"/>
  <c r="F295" i="15"/>
  <c r="E296" i="15"/>
  <c r="F296" i="15"/>
  <c r="E297" i="15"/>
  <c r="F297" i="15"/>
  <c r="E298" i="15"/>
  <c r="F298" i="15"/>
  <c r="E299" i="15"/>
  <c r="F299" i="15"/>
  <c r="E300" i="15"/>
  <c r="F300" i="15"/>
  <c r="E301" i="15"/>
  <c r="F301" i="15"/>
  <c r="E302" i="15"/>
  <c r="F302" i="15"/>
  <c r="E303" i="15"/>
  <c r="F303" i="15"/>
  <c r="E304" i="15"/>
  <c r="F304" i="15"/>
  <c r="E305" i="15"/>
  <c r="F305" i="15"/>
  <c r="E306" i="15"/>
  <c r="F306" i="15"/>
  <c r="E307" i="15"/>
  <c r="F307" i="15"/>
  <c r="E308" i="15"/>
  <c r="F308" i="15"/>
  <c r="E309" i="15"/>
  <c r="F309" i="15"/>
  <c r="E310" i="15"/>
  <c r="F310" i="15"/>
  <c r="E311" i="15"/>
  <c r="F311" i="15"/>
  <c r="E312" i="15"/>
  <c r="F312" i="15"/>
  <c r="E313" i="15"/>
  <c r="F313" i="15"/>
  <c r="E314" i="15"/>
  <c r="F314" i="15"/>
  <c r="E315" i="15"/>
  <c r="F315" i="15"/>
  <c r="E316" i="15"/>
  <c r="F316" i="15"/>
  <c r="E317" i="15"/>
  <c r="F317" i="15"/>
  <c r="E318" i="15"/>
  <c r="F318" i="15"/>
  <c r="E319" i="15"/>
  <c r="F319" i="15"/>
  <c r="E320" i="15"/>
  <c r="F320" i="15"/>
  <c r="E321" i="15"/>
  <c r="F321" i="15"/>
  <c r="E322" i="15"/>
  <c r="F322" i="15"/>
  <c r="E323" i="15"/>
  <c r="F323" i="15"/>
  <c r="E324" i="15"/>
  <c r="F324" i="15"/>
  <c r="E325" i="15"/>
  <c r="F325" i="15"/>
  <c r="E326" i="15"/>
  <c r="F326" i="15"/>
  <c r="E327" i="15"/>
  <c r="F327" i="15"/>
  <c r="E328" i="15"/>
  <c r="F328" i="15"/>
  <c r="E329" i="15"/>
  <c r="F329" i="15"/>
  <c r="E330" i="15"/>
  <c r="F330" i="15"/>
  <c r="E331" i="15"/>
  <c r="F331" i="15"/>
  <c r="E332" i="15"/>
  <c r="F332" i="15"/>
  <c r="E333" i="15"/>
  <c r="F333" i="15"/>
  <c r="E334" i="15"/>
  <c r="F334" i="15"/>
  <c r="E335" i="15"/>
  <c r="F335" i="15"/>
  <c r="E336" i="15"/>
  <c r="F336" i="15"/>
  <c r="E337" i="15"/>
  <c r="F337" i="15"/>
  <c r="E338" i="15"/>
  <c r="F338" i="15"/>
  <c r="E339" i="15"/>
  <c r="F339" i="15"/>
  <c r="E340" i="15"/>
  <c r="F340" i="15"/>
  <c r="E341" i="15"/>
  <c r="F341" i="15"/>
  <c r="E342" i="15"/>
  <c r="F342" i="15"/>
  <c r="E343" i="15"/>
  <c r="F343" i="15"/>
  <c r="E344" i="15"/>
  <c r="F344" i="15"/>
  <c r="E345" i="15"/>
  <c r="F345" i="15"/>
  <c r="E346" i="15"/>
  <c r="F346" i="15"/>
  <c r="E347" i="15"/>
  <c r="F347" i="15"/>
  <c r="E348" i="15"/>
  <c r="F348" i="15"/>
  <c r="E349" i="15"/>
  <c r="F349" i="15"/>
  <c r="E350" i="15"/>
  <c r="F350" i="15"/>
  <c r="E351" i="15"/>
  <c r="F351" i="15"/>
  <c r="E352" i="15"/>
  <c r="F352" i="15"/>
  <c r="E353" i="15"/>
  <c r="F353" i="15"/>
  <c r="E354" i="15"/>
  <c r="F354" i="15"/>
  <c r="E355" i="15"/>
  <c r="F355" i="15"/>
  <c r="E356" i="15"/>
  <c r="F356" i="15"/>
  <c r="E357" i="15"/>
  <c r="F357" i="15"/>
  <c r="E358" i="15"/>
  <c r="F358" i="15"/>
  <c r="E359" i="15"/>
  <c r="F359" i="15"/>
  <c r="E360" i="15"/>
  <c r="F360" i="15"/>
  <c r="E361" i="15"/>
  <c r="F361" i="15"/>
  <c r="E362" i="15"/>
  <c r="F362" i="15"/>
  <c r="E363" i="15"/>
  <c r="F363" i="15"/>
  <c r="E364" i="15"/>
  <c r="F364" i="15"/>
  <c r="E365" i="15"/>
  <c r="F365" i="15"/>
  <c r="E366" i="15"/>
  <c r="F366" i="15"/>
  <c r="E367" i="15"/>
  <c r="F367" i="15"/>
  <c r="E368" i="15"/>
  <c r="F368" i="15"/>
  <c r="E369" i="15"/>
  <c r="F369" i="15"/>
  <c r="E370" i="15"/>
  <c r="F370" i="15"/>
  <c r="E371" i="15"/>
  <c r="F371" i="15"/>
  <c r="E372" i="15"/>
  <c r="F372" i="15"/>
  <c r="E373" i="15"/>
  <c r="F373" i="15"/>
  <c r="E374" i="15"/>
  <c r="F374" i="15"/>
  <c r="E375" i="15"/>
  <c r="F375" i="15"/>
  <c r="E376" i="15"/>
  <c r="F376" i="15"/>
  <c r="E377" i="15"/>
  <c r="F377" i="15"/>
  <c r="E378" i="15"/>
  <c r="F378" i="15"/>
  <c r="E379" i="15"/>
  <c r="F379" i="15"/>
  <c r="E380" i="15"/>
  <c r="F380" i="15"/>
  <c r="E381" i="15"/>
  <c r="F381" i="15"/>
  <c r="E382" i="15"/>
  <c r="F382" i="15"/>
  <c r="E383" i="15"/>
  <c r="F383" i="15"/>
  <c r="E384" i="15"/>
  <c r="F384" i="15"/>
  <c r="E385" i="15"/>
  <c r="F385" i="15"/>
  <c r="E386" i="15"/>
  <c r="F386" i="15"/>
  <c r="E387" i="15"/>
  <c r="F387" i="15"/>
  <c r="E388" i="15"/>
  <c r="F388" i="15"/>
  <c r="E389" i="15"/>
  <c r="F389" i="15"/>
  <c r="E390" i="15"/>
  <c r="F390" i="15"/>
  <c r="E391" i="15"/>
  <c r="F391" i="15"/>
  <c r="E392" i="15"/>
  <c r="F392" i="15"/>
  <c r="E393" i="15"/>
  <c r="F393" i="15"/>
  <c r="E394" i="15"/>
  <c r="F394" i="15"/>
  <c r="E395" i="15"/>
  <c r="F395" i="15"/>
  <c r="E396" i="15"/>
  <c r="F396" i="15"/>
  <c r="E397" i="15"/>
  <c r="F397" i="15"/>
  <c r="E398" i="15"/>
  <c r="F398" i="15"/>
  <c r="E399" i="15"/>
  <c r="F399" i="15"/>
  <c r="E400" i="15"/>
  <c r="F400" i="15"/>
  <c r="E401" i="15"/>
  <c r="F401" i="15"/>
  <c r="E402" i="15"/>
  <c r="F402" i="15"/>
  <c r="E403" i="15"/>
  <c r="F403" i="15"/>
  <c r="E404" i="15"/>
  <c r="F404" i="15"/>
  <c r="E405" i="15"/>
  <c r="F405" i="15"/>
  <c r="E406" i="15"/>
  <c r="F406" i="15"/>
  <c r="E407" i="15"/>
  <c r="F407" i="15"/>
  <c r="E408" i="15"/>
  <c r="F408" i="15"/>
  <c r="E409" i="15"/>
  <c r="F409" i="15"/>
  <c r="E410" i="15"/>
  <c r="F410" i="15"/>
  <c r="E411" i="15"/>
  <c r="F411" i="15"/>
  <c r="E412" i="15"/>
  <c r="F412" i="15"/>
  <c r="E413" i="15"/>
  <c r="F413" i="15"/>
  <c r="E414" i="15"/>
  <c r="F414" i="15"/>
  <c r="E415" i="15"/>
  <c r="F415" i="15"/>
  <c r="E416" i="15"/>
  <c r="F416" i="15"/>
  <c r="E417" i="15"/>
  <c r="F417" i="15"/>
  <c r="E418" i="15"/>
  <c r="F418" i="15"/>
  <c r="E419" i="15"/>
  <c r="F419" i="15"/>
  <c r="E420" i="15"/>
  <c r="F420" i="15"/>
  <c r="E421" i="15"/>
  <c r="F421" i="15"/>
  <c r="E422" i="15"/>
  <c r="F422" i="15"/>
  <c r="E423" i="15"/>
  <c r="F423" i="15"/>
  <c r="E424" i="15"/>
  <c r="F424" i="15"/>
  <c r="E425" i="15"/>
  <c r="F425" i="15"/>
  <c r="E426" i="15"/>
  <c r="F426" i="15"/>
  <c r="E427" i="15"/>
  <c r="F427" i="15"/>
  <c r="E428" i="15"/>
  <c r="F428" i="15"/>
  <c r="E429" i="15"/>
  <c r="F429" i="15"/>
  <c r="E430" i="15"/>
  <c r="F430" i="15"/>
  <c r="E431" i="15"/>
  <c r="F431" i="15"/>
  <c r="E432" i="15"/>
  <c r="F432" i="15"/>
  <c r="E433" i="15"/>
  <c r="F433" i="15"/>
  <c r="E434" i="15"/>
  <c r="F434" i="15"/>
  <c r="E435" i="15"/>
  <c r="F435" i="15"/>
  <c r="E436" i="15"/>
  <c r="F436" i="15"/>
  <c r="E437" i="15"/>
  <c r="F437" i="15"/>
  <c r="E438" i="15"/>
  <c r="F438" i="15"/>
  <c r="E439" i="15"/>
  <c r="F439" i="15"/>
  <c r="E440" i="15"/>
  <c r="F440" i="15"/>
  <c r="E441" i="15"/>
  <c r="F441" i="15"/>
  <c r="E442" i="15"/>
  <c r="F442" i="15"/>
  <c r="E443" i="15"/>
  <c r="F443" i="15"/>
  <c r="E444" i="15"/>
  <c r="F444" i="15"/>
  <c r="E445" i="15"/>
  <c r="F445" i="15"/>
  <c r="E446" i="15"/>
  <c r="F446" i="15"/>
  <c r="E447" i="15"/>
  <c r="F447" i="15"/>
  <c r="E448" i="15"/>
  <c r="F448" i="15"/>
  <c r="E449" i="15"/>
  <c r="F449" i="15"/>
  <c r="E450" i="15"/>
  <c r="F450" i="15"/>
  <c r="E451" i="15"/>
  <c r="F451" i="15"/>
  <c r="E452" i="15"/>
  <c r="F452" i="15"/>
  <c r="E453" i="15"/>
  <c r="F453" i="15"/>
  <c r="E454" i="15"/>
  <c r="F454" i="15"/>
  <c r="E455" i="15"/>
  <c r="F455" i="15"/>
  <c r="E456" i="15"/>
  <c r="F456" i="15"/>
  <c r="E457" i="15"/>
  <c r="F457" i="15"/>
  <c r="E458" i="15"/>
  <c r="F458" i="15"/>
  <c r="E459" i="15"/>
  <c r="F459" i="15"/>
  <c r="E460" i="15"/>
  <c r="F460" i="15"/>
  <c r="E461" i="15"/>
  <c r="F461" i="15"/>
  <c r="E462" i="15"/>
  <c r="F462" i="15"/>
  <c r="E463" i="15"/>
  <c r="F463" i="15"/>
  <c r="E464" i="15"/>
  <c r="F464" i="15"/>
  <c r="E465" i="15"/>
  <c r="F465" i="15"/>
  <c r="E466" i="15"/>
  <c r="F466" i="15"/>
  <c r="E467" i="15"/>
  <c r="F467" i="15"/>
  <c r="E468" i="15"/>
  <c r="F468" i="15"/>
  <c r="E469" i="15"/>
  <c r="F469" i="15"/>
  <c r="E470" i="15"/>
  <c r="F470" i="15"/>
  <c r="E471" i="15"/>
  <c r="F471" i="15"/>
  <c r="E472" i="15"/>
  <c r="F472" i="15"/>
  <c r="E473" i="15"/>
  <c r="F473" i="15"/>
  <c r="E474" i="15"/>
  <c r="F474" i="15"/>
  <c r="E475" i="15"/>
  <c r="F475" i="15"/>
  <c r="E476" i="15"/>
  <c r="F476" i="15"/>
  <c r="E477" i="15"/>
  <c r="F477" i="15"/>
  <c r="E478" i="15"/>
  <c r="F478" i="15"/>
  <c r="E479" i="15"/>
  <c r="F479" i="15"/>
  <c r="E480" i="15"/>
  <c r="F480" i="15"/>
  <c r="E481" i="15"/>
  <c r="F481" i="15"/>
  <c r="E482" i="15"/>
  <c r="F482" i="15"/>
  <c r="E483" i="15"/>
  <c r="F483" i="15"/>
  <c r="E484" i="15"/>
  <c r="F484" i="15"/>
  <c r="E485" i="15"/>
  <c r="F485" i="15"/>
  <c r="E486" i="15"/>
  <c r="F486" i="15"/>
  <c r="E487" i="15"/>
  <c r="F487" i="15"/>
  <c r="E488" i="15"/>
  <c r="F488" i="15"/>
  <c r="E489" i="15"/>
  <c r="F489" i="15"/>
  <c r="E490" i="15"/>
  <c r="F490" i="15"/>
  <c r="E491" i="15"/>
  <c r="F491" i="15"/>
  <c r="E492" i="15"/>
  <c r="F492" i="15"/>
  <c r="E493" i="15"/>
  <c r="F493" i="15"/>
  <c r="E494" i="15"/>
  <c r="F494" i="15"/>
  <c r="E495" i="15"/>
  <c r="F495" i="15"/>
  <c r="E496" i="15"/>
  <c r="F496" i="15"/>
  <c r="E497" i="15"/>
  <c r="F497" i="15"/>
  <c r="E498" i="15"/>
  <c r="F498" i="15"/>
  <c r="E499" i="15"/>
  <c r="F499" i="15"/>
  <c r="E500" i="15"/>
  <c r="F500" i="15"/>
  <c r="E501" i="15"/>
  <c r="F501" i="15"/>
  <c r="E502" i="15"/>
  <c r="F502" i="15"/>
  <c r="E503" i="15"/>
  <c r="F503" i="15"/>
  <c r="E504" i="15"/>
  <c r="F504" i="15"/>
  <c r="E505" i="15"/>
  <c r="F505" i="15"/>
  <c r="E506" i="15"/>
  <c r="F506" i="15"/>
  <c r="E507" i="15"/>
  <c r="F507" i="15"/>
  <c r="E508" i="15"/>
  <c r="F508" i="15"/>
  <c r="E509" i="15"/>
  <c r="F509" i="15"/>
  <c r="E510" i="15"/>
  <c r="F510" i="15"/>
  <c r="E511" i="15"/>
  <c r="F511" i="15"/>
  <c r="E512" i="15"/>
  <c r="F512" i="15"/>
  <c r="E513" i="15"/>
  <c r="F513" i="15"/>
  <c r="E514" i="15"/>
  <c r="F514" i="15"/>
  <c r="E515" i="15"/>
  <c r="F515" i="15"/>
  <c r="E516" i="15"/>
  <c r="F516" i="15"/>
  <c r="E517" i="15"/>
  <c r="F517" i="15"/>
  <c r="E518" i="15"/>
  <c r="F518" i="15"/>
  <c r="E519" i="15"/>
  <c r="F519" i="15"/>
  <c r="E520" i="15"/>
  <c r="F520" i="15"/>
  <c r="E521" i="15"/>
  <c r="F521" i="15"/>
  <c r="E522" i="15"/>
  <c r="F522" i="15"/>
  <c r="E523" i="15"/>
  <c r="F523" i="15"/>
  <c r="E524" i="15"/>
  <c r="F524" i="15"/>
  <c r="E525" i="15"/>
  <c r="F525" i="15"/>
  <c r="E526" i="15"/>
  <c r="F526" i="15"/>
  <c r="E527" i="15"/>
  <c r="F527" i="15"/>
  <c r="E528" i="15"/>
  <c r="F528" i="15"/>
  <c r="E529" i="15"/>
  <c r="F529" i="15"/>
  <c r="E530" i="15"/>
  <c r="F530" i="15"/>
  <c r="E531" i="15"/>
  <c r="F531" i="15"/>
  <c r="E532" i="15"/>
  <c r="F532" i="15"/>
  <c r="E533" i="15"/>
  <c r="F533" i="15"/>
  <c r="E534" i="15"/>
  <c r="F534" i="15"/>
  <c r="E535" i="15"/>
  <c r="F535" i="15"/>
  <c r="E536" i="15"/>
  <c r="F536" i="15"/>
  <c r="E537" i="15"/>
  <c r="F537" i="15"/>
  <c r="E538" i="15"/>
  <c r="F538" i="15"/>
  <c r="E539" i="15"/>
  <c r="F539" i="15"/>
  <c r="E540" i="15"/>
  <c r="F540" i="15"/>
  <c r="E541" i="15"/>
  <c r="F541" i="15"/>
  <c r="E542" i="15"/>
  <c r="F542" i="15"/>
  <c r="E543" i="15"/>
  <c r="F543" i="15"/>
  <c r="E544" i="15"/>
  <c r="F544" i="15"/>
  <c r="E545" i="15"/>
  <c r="F545" i="15"/>
  <c r="E546" i="15"/>
  <c r="F546" i="15"/>
  <c r="E547" i="15"/>
  <c r="F547" i="15"/>
  <c r="E548" i="15"/>
  <c r="F548" i="15"/>
  <c r="E549" i="15"/>
  <c r="F549" i="15"/>
  <c r="E550" i="15"/>
  <c r="F550" i="15"/>
  <c r="E551" i="15"/>
  <c r="F551" i="15"/>
  <c r="E552" i="15"/>
  <c r="F552" i="15"/>
  <c r="E553" i="15"/>
  <c r="F553" i="15"/>
  <c r="E554" i="15"/>
  <c r="F554" i="15"/>
  <c r="E555" i="15"/>
  <c r="F555" i="15"/>
  <c r="E556" i="15"/>
  <c r="F556" i="15"/>
  <c r="E557" i="15"/>
  <c r="F557" i="15"/>
  <c r="E558" i="15"/>
  <c r="F558" i="15"/>
  <c r="E559" i="15"/>
  <c r="F559" i="15"/>
  <c r="E560" i="15"/>
  <c r="F560" i="15"/>
  <c r="E561" i="15"/>
  <c r="F561" i="15"/>
  <c r="E562" i="15"/>
  <c r="F562" i="15"/>
  <c r="E563" i="15"/>
  <c r="F563" i="15"/>
  <c r="E564" i="15"/>
  <c r="F564" i="15"/>
  <c r="E565" i="15"/>
  <c r="F565" i="15"/>
  <c r="E566" i="15"/>
  <c r="F566" i="15"/>
  <c r="E567" i="15"/>
  <c r="F567" i="15"/>
  <c r="E568" i="15"/>
  <c r="F568" i="15"/>
  <c r="E569" i="15"/>
  <c r="F569" i="15"/>
  <c r="E570" i="15"/>
  <c r="F570" i="15"/>
  <c r="E571" i="15"/>
  <c r="F571" i="15"/>
  <c r="E572" i="15"/>
  <c r="F572" i="15"/>
  <c r="E573" i="15"/>
  <c r="F573" i="15"/>
  <c r="E574" i="15"/>
  <c r="F574" i="15"/>
  <c r="E575" i="15"/>
  <c r="F575" i="15"/>
  <c r="E576" i="15"/>
  <c r="F576" i="15"/>
  <c r="E577" i="15"/>
  <c r="F577" i="15"/>
  <c r="E578" i="15"/>
  <c r="F578" i="15"/>
  <c r="E579" i="15"/>
  <c r="F579" i="15"/>
  <c r="E580" i="15"/>
  <c r="F580" i="15"/>
  <c r="E581" i="15"/>
  <c r="F581" i="15"/>
  <c r="E582" i="15"/>
  <c r="F582" i="15"/>
  <c r="E583" i="15"/>
  <c r="F583" i="15"/>
  <c r="E584" i="15"/>
  <c r="F584" i="15"/>
  <c r="E585" i="15"/>
  <c r="F585" i="15"/>
  <c r="E586" i="15"/>
  <c r="F586" i="15"/>
  <c r="E587" i="15"/>
  <c r="F587" i="15"/>
  <c r="E588" i="15"/>
  <c r="F588" i="15"/>
  <c r="E589" i="15"/>
  <c r="F589" i="15"/>
  <c r="E590" i="15"/>
  <c r="F590" i="15"/>
  <c r="E591" i="15"/>
  <c r="F591" i="15"/>
  <c r="E592" i="15"/>
  <c r="F592" i="15"/>
  <c r="E593" i="15"/>
  <c r="F593" i="15"/>
  <c r="E594" i="15"/>
  <c r="F594" i="15"/>
  <c r="E595" i="15"/>
  <c r="F595" i="15"/>
  <c r="E596" i="15"/>
  <c r="F596" i="15"/>
  <c r="E597" i="15"/>
  <c r="F597" i="15"/>
  <c r="E598" i="15"/>
  <c r="F598" i="15"/>
  <c r="E599" i="15"/>
  <c r="F599" i="15"/>
  <c r="E600" i="15"/>
  <c r="F600" i="15"/>
  <c r="E601" i="15"/>
  <c r="F601" i="15"/>
  <c r="E602" i="15"/>
  <c r="F602" i="15"/>
  <c r="E603" i="15"/>
  <c r="F603" i="15"/>
  <c r="E604" i="15"/>
  <c r="F604" i="15"/>
  <c r="E605" i="15"/>
  <c r="F605" i="15"/>
  <c r="E606" i="15"/>
  <c r="F606" i="15"/>
  <c r="E607" i="15"/>
  <c r="F607" i="15"/>
  <c r="E608" i="15"/>
  <c r="F608" i="15"/>
  <c r="E609" i="15"/>
  <c r="F609" i="15"/>
  <c r="E610" i="15"/>
  <c r="F610" i="15"/>
  <c r="E611" i="15"/>
  <c r="F611" i="15"/>
  <c r="E612" i="15"/>
  <c r="F612" i="15"/>
  <c r="E613" i="15"/>
  <c r="F613" i="15"/>
  <c r="E614" i="15"/>
  <c r="F614" i="15"/>
  <c r="E615" i="15"/>
  <c r="F615" i="15"/>
  <c r="E616" i="15"/>
  <c r="F616" i="15"/>
  <c r="E617" i="15"/>
  <c r="F617" i="15"/>
  <c r="E618" i="15"/>
  <c r="F618" i="15"/>
  <c r="E619" i="15"/>
  <c r="F619" i="15"/>
  <c r="E620" i="15"/>
  <c r="F620" i="15"/>
  <c r="E621" i="15"/>
  <c r="F621" i="15"/>
  <c r="E622" i="15"/>
  <c r="F622" i="15"/>
  <c r="E623" i="15"/>
  <c r="F623" i="15"/>
  <c r="E624" i="15"/>
  <c r="F624" i="15"/>
  <c r="E625" i="15"/>
  <c r="F625" i="15"/>
  <c r="E626" i="15"/>
  <c r="F626" i="15"/>
  <c r="E627" i="15"/>
  <c r="F627" i="15"/>
  <c r="E628" i="15"/>
  <c r="F628" i="15"/>
  <c r="E629" i="15"/>
  <c r="F629" i="15"/>
  <c r="E630" i="15"/>
  <c r="F630" i="15"/>
  <c r="E631" i="15"/>
  <c r="F631" i="15"/>
  <c r="E632" i="15"/>
  <c r="F632" i="15"/>
  <c r="E633" i="15"/>
  <c r="F633" i="15"/>
  <c r="E634" i="15"/>
  <c r="F634" i="15"/>
  <c r="E635" i="15"/>
  <c r="F635" i="15"/>
  <c r="E636" i="15"/>
  <c r="F636" i="15"/>
  <c r="E637" i="15"/>
  <c r="F637" i="15"/>
  <c r="E638" i="15"/>
  <c r="F638" i="15"/>
  <c r="E639" i="15"/>
  <c r="F639" i="15"/>
  <c r="E640" i="15"/>
  <c r="F640" i="15"/>
  <c r="E641" i="15"/>
  <c r="F641" i="15"/>
  <c r="E642" i="15"/>
  <c r="F642" i="15"/>
  <c r="E643" i="15"/>
  <c r="F643" i="15"/>
  <c r="E644" i="15"/>
  <c r="F644" i="15"/>
  <c r="E645" i="15"/>
  <c r="F645" i="15"/>
  <c r="E646" i="15"/>
  <c r="F646" i="15"/>
  <c r="E647" i="15"/>
  <c r="F647" i="15"/>
  <c r="E648" i="15"/>
  <c r="F648" i="15"/>
  <c r="E649" i="15"/>
  <c r="F649" i="15"/>
  <c r="E650" i="15"/>
  <c r="F650" i="15"/>
  <c r="E651" i="15"/>
  <c r="F651" i="15"/>
  <c r="E652" i="15"/>
  <c r="F652" i="15"/>
  <c r="E653" i="15"/>
  <c r="F653" i="15"/>
  <c r="E654" i="15"/>
  <c r="F654" i="15"/>
  <c r="E655" i="15"/>
  <c r="F655" i="15"/>
  <c r="E656" i="15"/>
  <c r="F656" i="15"/>
  <c r="E657" i="15"/>
  <c r="F657" i="15"/>
  <c r="E658" i="15"/>
  <c r="F658" i="15"/>
  <c r="E659" i="15"/>
  <c r="F659" i="15"/>
  <c r="E660" i="15"/>
  <c r="F660" i="15"/>
  <c r="E661" i="15"/>
  <c r="F661" i="15"/>
  <c r="E662" i="15"/>
  <c r="F662" i="15"/>
  <c r="E663" i="15"/>
  <c r="F663" i="15"/>
  <c r="E664" i="15"/>
  <c r="F664" i="15"/>
  <c r="E665" i="15"/>
  <c r="F665" i="15"/>
  <c r="E666" i="15"/>
  <c r="F666" i="15"/>
  <c r="E667" i="15"/>
  <c r="F667" i="15"/>
  <c r="E668" i="15"/>
  <c r="F668" i="15"/>
  <c r="E669" i="15"/>
  <c r="F669" i="15"/>
  <c r="E670" i="15"/>
  <c r="F670" i="15"/>
  <c r="E671" i="15"/>
  <c r="F671" i="15"/>
  <c r="E672" i="15"/>
  <c r="F672" i="15"/>
  <c r="E673" i="15"/>
  <c r="F673" i="15"/>
  <c r="E674" i="15"/>
  <c r="F674" i="15"/>
  <c r="E675" i="15"/>
  <c r="F675" i="15"/>
  <c r="E676" i="15"/>
  <c r="F676" i="15"/>
  <c r="E677" i="15"/>
  <c r="F677" i="15"/>
  <c r="E678" i="15"/>
  <c r="F678" i="15"/>
  <c r="E679" i="15"/>
  <c r="F679" i="15"/>
  <c r="E680" i="15"/>
  <c r="F680" i="15"/>
  <c r="E681" i="15"/>
  <c r="F681" i="15"/>
  <c r="E682" i="15"/>
  <c r="F682" i="15"/>
  <c r="E683" i="15"/>
  <c r="F683" i="15"/>
  <c r="E684" i="15"/>
  <c r="F684" i="15"/>
  <c r="E685" i="15"/>
  <c r="F685" i="15"/>
  <c r="E686" i="15"/>
  <c r="F686" i="15"/>
  <c r="E687" i="15"/>
  <c r="F687" i="15"/>
  <c r="E688" i="15"/>
  <c r="F688" i="15"/>
  <c r="E689" i="15"/>
  <c r="F689" i="15"/>
  <c r="E690" i="15"/>
  <c r="F690" i="15"/>
  <c r="E691" i="15"/>
  <c r="F691" i="15"/>
  <c r="E692" i="15"/>
  <c r="F692" i="15"/>
  <c r="E693" i="15"/>
  <c r="F693" i="15"/>
  <c r="E694" i="15"/>
  <c r="F694" i="15"/>
  <c r="E695" i="15"/>
  <c r="F695" i="15"/>
  <c r="E696" i="15"/>
  <c r="F696" i="15"/>
  <c r="E697" i="15"/>
  <c r="F697" i="15"/>
  <c r="E698" i="15"/>
  <c r="F698" i="15"/>
  <c r="E699" i="15"/>
  <c r="F699" i="15"/>
  <c r="E700" i="15"/>
  <c r="F700" i="15"/>
  <c r="E701" i="15"/>
  <c r="F701" i="15"/>
  <c r="E702" i="15"/>
  <c r="F702" i="15"/>
  <c r="E703" i="15"/>
  <c r="F703" i="15"/>
  <c r="E704" i="15"/>
  <c r="F704" i="15"/>
  <c r="E705" i="15"/>
  <c r="F705" i="15"/>
  <c r="E706" i="15"/>
  <c r="F706" i="15"/>
  <c r="E707" i="15"/>
  <c r="F707" i="15"/>
  <c r="E708" i="15"/>
  <c r="F708" i="15"/>
  <c r="E709" i="15"/>
  <c r="F709" i="15"/>
  <c r="E710" i="15"/>
  <c r="F710" i="15"/>
  <c r="E711" i="15"/>
  <c r="F711" i="15"/>
  <c r="E712" i="15"/>
  <c r="F712" i="15"/>
  <c r="E713" i="15"/>
  <c r="F713" i="15"/>
  <c r="E714" i="15"/>
  <c r="F714" i="15"/>
  <c r="E715" i="15"/>
  <c r="F715" i="15"/>
  <c r="E716" i="15"/>
  <c r="F716" i="15"/>
  <c r="E717" i="15"/>
  <c r="F717" i="15"/>
  <c r="E718" i="15"/>
  <c r="F718" i="15"/>
  <c r="E719" i="15"/>
  <c r="F719" i="15"/>
  <c r="E720" i="15"/>
  <c r="F720" i="15"/>
  <c r="E721" i="15"/>
  <c r="F721" i="15"/>
  <c r="E722" i="15"/>
  <c r="F722" i="15"/>
  <c r="E723" i="15"/>
  <c r="F723" i="15"/>
  <c r="E724" i="15"/>
  <c r="F724" i="15"/>
  <c r="E725" i="15"/>
  <c r="F725" i="15"/>
  <c r="E726" i="15"/>
  <c r="F726" i="15"/>
  <c r="E727" i="15"/>
  <c r="F727" i="15"/>
  <c r="E728" i="15"/>
  <c r="F728" i="15"/>
  <c r="E729" i="15"/>
  <c r="F729" i="15"/>
  <c r="E730" i="15"/>
  <c r="F730" i="15"/>
  <c r="E731" i="15"/>
  <c r="F731" i="15"/>
  <c r="E732" i="15"/>
  <c r="F732" i="15"/>
  <c r="E733" i="15"/>
  <c r="F733" i="15"/>
  <c r="E734" i="15"/>
  <c r="F734" i="15"/>
  <c r="E735" i="15"/>
  <c r="F735" i="15"/>
  <c r="E736" i="15"/>
  <c r="F736" i="15"/>
  <c r="E737" i="15"/>
  <c r="F737" i="15"/>
  <c r="E738" i="15"/>
  <c r="F738" i="15"/>
  <c r="E739" i="15"/>
  <c r="F739" i="15"/>
  <c r="E740" i="15"/>
  <c r="F740" i="15"/>
  <c r="E741" i="15"/>
  <c r="F741" i="15"/>
  <c r="E742" i="15"/>
  <c r="F742" i="15"/>
  <c r="E743" i="15"/>
  <c r="F743" i="15"/>
  <c r="E744" i="15"/>
  <c r="F744" i="15"/>
  <c r="E745" i="15"/>
  <c r="F745" i="15"/>
  <c r="E746" i="15"/>
  <c r="F746" i="15"/>
  <c r="E747" i="15"/>
  <c r="F747" i="15"/>
  <c r="E748" i="15"/>
  <c r="F748" i="15"/>
  <c r="E749" i="15"/>
  <c r="F749" i="15"/>
  <c r="E750" i="15"/>
  <c r="F750" i="15"/>
  <c r="E751" i="15"/>
  <c r="F751" i="15"/>
  <c r="E752" i="15"/>
  <c r="F752" i="15"/>
  <c r="E753" i="15"/>
  <c r="F753" i="15"/>
  <c r="E754" i="15"/>
  <c r="F754" i="15"/>
  <c r="E755" i="15"/>
  <c r="F755" i="15"/>
  <c r="E756" i="15"/>
  <c r="F756" i="15"/>
  <c r="E757" i="15"/>
  <c r="F757" i="15"/>
  <c r="E758" i="15"/>
  <c r="F758" i="15"/>
  <c r="E759" i="15"/>
  <c r="F759" i="15"/>
  <c r="E760" i="15"/>
  <c r="F760" i="15"/>
  <c r="E761" i="15"/>
  <c r="F761" i="15"/>
  <c r="E762" i="15"/>
  <c r="F762" i="15"/>
  <c r="E763" i="15"/>
  <c r="F763" i="15"/>
  <c r="E764" i="15"/>
  <c r="F764" i="15"/>
  <c r="E765" i="15"/>
  <c r="F765" i="15"/>
  <c r="E766" i="15"/>
  <c r="F766" i="15"/>
  <c r="E767" i="15"/>
  <c r="F767" i="15"/>
  <c r="E768" i="15"/>
  <c r="F768" i="15"/>
  <c r="E769" i="15"/>
  <c r="F769" i="15"/>
  <c r="E770" i="15"/>
  <c r="F770" i="15"/>
  <c r="E771" i="15"/>
  <c r="F771" i="15"/>
  <c r="E772" i="15"/>
  <c r="F772" i="15"/>
  <c r="E773" i="15"/>
  <c r="F773" i="15"/>
  <c r="E774" i="15"/>
  <c r="F774" i="15"/>
  <c r="E775" i="15"/>
  <c r="F775" i="15"/>
  <c r="E776" i="15"/>
  <c r="F776" i="15"/>
  <c r="E777" i="15"/>
  <c r="F777" i="15"/>
  <c r="E778" i="15"/>
  <c r="F778" i="15"/>
  <c r="E779" i="15"/>
  <c r="F779" i="15"/>
  <c r="E780" i="15"/>
  <c r="F780" i="15"/>
  <c r="E781" i="15"/>
  <c r="F781" i="15"/>
  <c r="E782" i="15"/>
  <c r="F782" i="15"/>
  <c r="E783" i="15"/>
  <c r="F783" i="15"/>
  <c r="E784" i="15"/>
  <c r="F784" i="15"/>
  <c r="E785" i="15"/>
  <c r="F785" i="15"/>
  <c r="E786" i="15"/>
  <c r="F786" i="15"/>
  <c r="E787" i="15"/>
  <c r="F787" i="15"/>
  <c r="E788" i="15"/>
  <c r="F788" i="15"/>
  <c r="E789" i="15"/>
  <c r="F789" i="15"/>
  <c r="E790" i="15"/>
  <c r="F790" i="15"/>
  <c r="E791" i="15"/>
  <c r="F791" i="15"/>
  <c r="E792" i="15"/>
  <c r="F792" i="15"/>
  <c r="E793" i="15"/>
  <c r="F793" i="15"/>
  <c r="E794" i="15"/>
  <c r="F794" i="15"/>
  <c r="E795" i="15"/>
  <c r="F795" i="15"/>
  <c r="E796" i="15"/>
  <c r="F796" i="15"/>
  <c r="E797" i="15"/>
  <c r="F797" i="15"/>
  <c r="E798" i="15"/>
  <c r="F798" i="15"/>
  <c r="E799" i="15"/>
  <c r="F799" i="15"/>
  <c r="E800" i="15"/>
  <c r="F800" i="15"/>
  <c r="E801" i="15"/>
  <c r="F801" i="15"/>
  <c r="E802" i="15"/>
  <c r="F802" i="15"/>
  <c r="E803" i="15"/>
  <c r="F803" i="15"/>
  <c r="E804" i="15"/>
  <c r="F804" i="15"/>
  <c r="E805" i="15"/>
  <c r="F805" i="15"/>
  <c r="E806" i="15"/>
  <c r="F806" i="15"/>
  <c r="E807" i="15"/>
  <c r="F807" i="15"/>
  <c r="E808" i="15"/>
  <c r="F808" i="15"/>
  <c r="E809" i="15"/>
  <c r="F809" i="15"/>
  <c r="E810" i="15"/>
  <c r="F810" i="15"/>
  <c r="E811" i="15"/>
  <c r="F811" i="15"/>
  <c r="E812" i="15"/>
  <c r="F812" i="15"/>
  <c r="E813" i="15"/>
  <c r="F813" i="15"/>
  <c r="E814" i="15"/>
  <c r="F814" i="15"/>
  <c r="E815" i="15"/>
  <c r="F815" i="15"/>
  <c r="E816" i="15"/>
  <c r="F816" i="15"/>
  <c r="E817" i="15"/>
  <c r="F817" i="15"/>
  <c r="E818" i="15"/>
  <c r="F818" i="15"/>
  <c r="E819" i="15"/>
  <c r="F819" i="15"/>
  <c r="E820" i="15"/>
  <c r="F820" i="15"/>
  <c r="E821" i="15"/>
  <c r="F821" i="15"/>
  <c r="E822" i="15"/>
  <c r="F822" i="15"/>
  <c r="E823" i="15"/>
  <c r="F823" i="15"/>
  <c r="E824" i="15"/>
  <c r="F824" i="15"/>
  <c r="E825" i="15"/>
  <c r="F825" i="15"/>
  <c r="E826" i="15"/>
  <c r="F826" i="15"/>
  <c r="E827" i="15"/>
  <c r="F827" i="15"/>
  <c r="E828" i="15"/>
  <c r="F828" i="15"/>
  <c r="E829" i="15"/>
  <c r="F829" i="15"/>
  <c r="E830" i="15"/>
  <c r="F830" i="15"/>
  <c r="E831" i="15"/>
  <c r="F831" i="15"/>
  <c r="E832" i="15"/>
  <c r="F832" i="15"/>
  <c r="E833" i="15"/>
  <c r="F833" i="15"/>
  <c r="E834" i="15"/>
  <c r="F834" i="15"/>
  <c r="E835" i="15"/>
  <c r="F835" i="15"/>
  <c r="E836" i="15"/>
  <c r="F836" i="15"/>
  <c r="E837" i="15"/>
  <c r="F837" i="15"/>
  <c r="E838" i="15"/>
  <c r="F838" i="15"/>
  <c r="E839" i="15"/>
  <c r="F839" i="15"/>
  <c r="E840" i="15"/>
  <c r="F840" i="15"/>
  <c r="E841" i="15"/>
  <c r="F841" i="15"/>
  <c r="E842" i="15"/>
  <c r="F842" i="15"/>
  <c r="E843" i="15"/>
  <c r="F843" i="15"/>
  <c r="E844" i="15"/>
  <c r="F844" i="15"/>
  <c r="E845" i="15"/>
  <c r="F845" i="15"/>
  <c r="E846" i="15"/>
  <c r="F846" i="15"/>
  <c r="E847" i="15"/>
  <c r="F847" i="15"/>
  <c r="E848" i="15"/>
  <c r="F848" i="15"/>
  <c r="E849" i="15"/>
  <c r="F849" i="15"/>
  <c r="E850" i="15"/>
  <c r="F850" i="15"/>
  <c r="E851" i="15"/>
  <c r="F851" i="15"/>
  <c r="E852" i="15"/>
  <c r="F852" i="15"/>
  <c r="E853" i="15"/>
  <c r="F853" i="15"/>
  <c r="E854" i="15"/>
  <c r="F854" i="15"/>
  <c r="E855" i="15"/>
  <c r="F855" i="15"/>
  <c r="E856" i="15"/>
  <c r="F856" i="15"/>
  <c r="E857" i="15"/>
  <c r="F857" i="15"/>
  <c r="E858" i="15"/>
  <c r="F858" i="15"/>
  <c r="E859" i="15"/>
  <c r="F859" i="15"/>
  <c r="E860" i="15"/>
  <c r="F860" i="15"/>
  <c r="E861" i="15"/>
  <c r="F861" i="15"/>
  <c r="E862" i="15"/>
  <c r="F862" i="15"/>
  <c r="E863" i="15"/>
  <c r="F863" i="15"/>
  <c r="E864" i="15"/>
  <c r="F864" i="15"/>
  <c r="E865" i="15"/>
  <c r="F865" i="15"/>
  <c r="E866" i="15"/>
  <c r="F866" i="15"/>
  <c r="E867" i="15"/>
  <c r="F867" i="15"/>
  <c r="E868" i="15"/>
  <c r="F868" i="15"/>
  <c r="E869" i="15"/>
  <c r="F869" i="15"/>
  <c r="E870" i="15"/>
  <c r="F870" i="15"/>
  <c r="E871" i="15"/>
  <c r="F871" i="15"/>
  <c r="E872" i="15"/>
  <c r="F872" i="15"/>
  <c r="E873" i="15"/>
  <c r="F873" i="15"/>
  <c r="E874" i="15"/>
  <c r="F874" i="15"/>
  <c r="E875" i="15"/>
  <c r="F875" i="15"/>
  <c r="E876" i="15"/>
  <c r="F876" i="15"/>
  <c r="E877" i="15"/>
  <c r="F877" i="15"/>
  <c r="E878" i="15"/>
  <c r="F878" i="15"/>
  <c r="E879" i="15"/>
  <c r="F879" i="15"/>
  <c r="E880" i="15"/>
  <c r="F880" i="15"/>
  <c r="E881" i="15"/>
  <c r="F881" i="15"/>
  <c r="E882" i="15"/>
  <c r="F882" i="15"/>
  <c r="E883" i="15"/>
  <c r="F883" i="15"/>
  <c r="E884" i="15"/>
  <c r="F884" i="15"/>
  <c r="E885" i="15"/>
  <c r="F885" i="15"/>
  <c r="E886" i="15"/>
  <c r="F886" i="15"/>
  <c r="E887" i="15"/>
  <c r="F887" i="15"/>
  <c r="E888" i="15"/>
  <c r="F888" i="15"/>
  <c r="E889" i="15"/>
  <c r="F889" i="15"/>
  <c r="E890" i="15"/>
  <c r="F890" i="15"/>
  <c r="E891" i="15"/>
  <c r="F891" i="15"/>
  <c r="E892" i="15"/>
  <c r="F892" i="15"/>
  <c r="E893" i="15"/>
  <c r="F893" i="15"/>
  <c r="E894" i="15"/>
  <c r="F894" i="15"/>
  <c r="E895" i="15"/>
  <c r="F895" i="15"/>
  <c r="E896" i="15"/>
  <c r="F896" i="15"/>
  <c r="E897" i="15"/>
  <c r="F897" i="15"/>
  <c r="E898" i="15"/>
  <c r="F898" i="15"/>
  <c r="E899" i="15"/>
  <c r="F899" i="15"/>
  <c r="E900" i="15"/>
  <c r="F900" i="15"/>
  <c r="E901" i="15"/>
  <c r="F901" i="15"/>
  <c r="E902" i="15"/>
  <c r="F902" i="15"/>
  <c r="E903" i="15"/>
  <c r="F903" i="15"/>
  <c r="E904" i="15"/>
  <c r="F904" i="15"/>
  <c r="E905" i="15"/>
  <c r="F905" i="15"/>
  <c r="E906" i="15"/>
  <c r="F906" i="15"/>
  <c r="E907" i="15"/>
  <c r="F907" i="15"/>
  <c r="E908" i="15"/>
  <c r="F908" i="15"/>
  <c r="E909" i="15"/>
  <c r="F909" i="15"/>
  <c r="E910" i="15"/>
  <c r="F910" i="15"/>
  <c r="E911" i="15"/>
  <c r="F911" i="15"/>
  <c r="E912" i="15"/>
  <c r="F912" i="15"/>
  <c r="E913" i="15"/>
  <c r="F913" i="15"/>
  <c r="E914" i="15"/>
  <c r="F914" i="15"/>
  <c r="E915" i="15"/>
  <c r="F915" i="15"/>
  <c r="E916" i="15"/>
  <c r="F916" i="15"/>
  <c r="E917" i="15"/>
  <c r="F917" i="15"/>
  <c r="E918" i="15"/>
  <c r="F918" i="15"/>
  <c r="E919" i="15"/>
  <c r="F919" i="15"/>
  <c r="E920" i="15"/>
  <c r="F920" i="15"/>
  <c r="E921" i="15"/>
  <c r="F921" i="15"/>
  <c r="E922" i="15"/>
  <c r="F922" i="15"/>
  <c r="E923" i="15"/>
  <c r="F923" i="15"/>
  <c r="E924" i="15"/>
  <c r="F924" i="15"/>
  <c r="E925" i="15"/>
  <c r="F925" i="15"/>
  <c r="E926" i="15"/>
  <c r="F926" i="15"/>
  <c r="E927" i="15"/>
  <c r="F927" i="15"/>
  <c r="E928" i="15"/>
  <c r="F928" i="15"/>
  <c r="E929" i="15"/>
  <c r="F929" i="15"/>
  <c r="E930" i="15"/>
  <c r="F930" i="15"/>
  <c r="E931" i="15"/>
  <c r="F931" i="15"/>
  <c r="E932" i="15"/>
  <c r="F932" i="15"/>
  <c r="E933" i="15"/>
  <c r="F933" i="15"/>
  <c r="E934" i="15"/>
  <c r="F934" i="15"/>
  <c r="E935" i="15"/>
  <c r="F935" i="15"/>
  <c r="E936" i="15"/>
  <c r="F936" i="15"/>
  <c r="E937" i="15"/>
  <c r="F937" i="15"/>
  <c r="E938" i="15"/>
  <c r="F938" i="15"/>
  <c r="E939" i="15"/>
  <c r="F939" i="15"/>
  <c r="E940" i="15"/>
  <c r="F940" i="15"/>
  <c r="E941" i="15"/>
  <c r="F941" i="15"/>
  <c r="E942" i="15"/>
  <c r="F942" i="15"/>
  <c r="E943" i="15"/>
  <c r="F943" i="15"/>
  <c r="E944" i="15"/>
  <c r="F944" i="15"/>
  <c r="E945" i="15"/>
  <c r="F945" i="15"/>
  <c r="E946" i="15"/>
  <c r="F946" i="15"/>
  <c r="E947" i="15"/>
  <c r="F947" i="15"/>
  <c r="E948" i="15"/>
  <c r="F948" i="15"/>
  <c r="E949" i="15"/>
  <c r="F949" i="15"/>
  <c r="E950" i="15"/>
  <c r="F950" i="15"/>
  <c r="E951" i="15"/>
  <c r="F951" i="15"/>
  <c r="E952" i="15"/>
  <c r="F952" i="15"/>
  <c r="E953" i="15"/>
  <c r="F953" i="15"/>
  <c r="E954" i="15"/>
  <c r="F954" i="15"/>
  <c r="E955" i="15"/>
  <c r="F955" i="15"/>
  <c r="E956" i="15"/>
  <c r="F956" i="15"/>
  <c r="E957" i="15"/>
  <c r="F957" i="15"/>
  <c r="E958" i="15"/>
  <c r="F958" i="15"/>
  <c r="E959" i="15"/>
  <c r="F959" i="15"/>
  <c r="E960" i="15"/>
  <c r="F960" i="15"/>
  <c r="E961" i="15"/>
  <c r="F961" i="15"/>
  <c r="E962" i="15"/>
  <c r="F962" i="15"/>
  <c r="E963" i="15"/>
  <c r="F963" i="15"/>
  <c r="E964" i="15"/>
  <c r="F964" i="15"/>
  <c r="E965" i="15"/>
  <c r="F965" i="15"/>
  <c r="E966" i="15"/>
  <c r="F966" i="15"/>
  <c r="E967" i="15"/>
  <c r="F967" i="15"/>
  <c r="E968" i="15"/>
  <c r="F968" i="15"/>
  <c r="E969" i="15"/>
  <c r="F969" i="15"/>
  <c r="E970" i="15"/>
  <c r="F970" i="15"/>
  <c r="E971" i="15"/>
  <c r="F971" i="15"/>
  <c r="E972" i="15"/>
  <c r="F972" i="15"/>
  <c r="E973" i="15"/>
  <c r="F973" i="15"/>
  <c r="E974" i="15"/>
  <c r="F974" i="15"/>
  <c r="E975" i="15"/>
  <c r="F975" i="15"/>
  <c r="E976" i="15"/>
  <c r="F976" i="15"/>
  <c r="E977" i="15"/>
  <c r="F977" i="15"/>
  <c r="E978" i="15"/>
  <c r="F978" i="15"/>
  <c r="E979" i="15"/>
  <c r="F979" i="15"/>
  <c r="E980" i="15"/>
  <c r="F980" i="15"/>
  <c r="E981" i="15"/>
  <c r="F981" i="15"/>
  <c r="E982" i="15"/>
  <c r="F982" i="15"/>
  <c r="E983" i="15"/>
  <c r="F983" i="15"/>
  <c r="E984" i="15"/>
  <c r="F984" i="15"/>
  <c r="E985" i="15"/>
  <c r="F985" i="15"/>
  <c r="E986" i="15"/>
  <c r="F986" i="15"/>
  <c r="E987" i="15"/>
  <c r="F987" i="15"/>
  <c r="E988" i="15"/>
  <c r="F988" i="15"/>
  <c r="E989" i="15"/>
  <c r="F989" i="15"/>
  <c r="E990" i="15"/>
  <c r="F990" i="15"/>
  <c r="E991" i="15"/>
  <c r="F991" i="15"/>
  <c r="E992" i="15"/>
  <c r="F992" i="15"/>
  <c r="E993" i="15"/>
  <c r="F993" i="15"/>
  <c r="E994" i="15"/>
  <c r="F994" i="15"/>
  <c r="E995" i="15"/>
  <c r="F995" i="15"/>
  <c r="E996" i="15"/>
  <c r="F996" i="15"/>
  <c r="E997" i="15"/>
  <c r="F997" i="15"/>
  <c r="E998" i="15"/>
  <c r="F998" i="15"/>
  <c r="E999" i="15"/>
  <c r="F999" i="15"/>
  <c r="E1000" i="15"/>
  <c r="F1000" i="15"/>
  <c r="E1001" i="15"/>
  <c r="F1001" i="15"/>
  <c r="C2" i="15"/>
  <c r="O2" i="15"/>
  <c r="C3" i="15"/>
  <c r="O3" i="15"/>
  <c r="C4" i="15"/>
  <c r="O4" i="15"/>
  <c r="C5" i="15"/>
  <c r="O5" i="15"/>
  <c r="C6" i="15"/>
  <c r="O6" i="15"/>
  <c r="C7" i="15"/>
  <c r="O7" i="15"/>
  <c r="C8" i="15"/>
  <c r="O8" i="15"/>
  <c r="C9" i="15"/>
  <c r="O9" i="15"/>
  <c r="C10" i="15"/>
  <c r="O10" i="15"/>
  <c r="C11" i="15"/>
  <c r="O11" i="15"/>
  <c r="C12" i="15"/>
  <c r="O12" i="15"/>
  <c r="C13" i="15"/>
  <c r="O13" i="15"/>
  <c r="C14" i="15"/>
  <c r="O14" i="15"/>
  <c r="C15" i="15"/>
  <c r="O15" i="15"/>
  <c r="C16" i="15"/>
  <c r="O16" i="15"/>
  <c r="C17" i="15"/>
  <c r="O17" i="15"/>
  <c r="C18" i="15"/>
  <c r="O18" i="15"/>
  <c r="C19" i="15"/>
  <c r="O19" i="15"/>
  <c r="C20" i="15"/>
  <c r="O20" i="15"/>
  <c r="C21" i="15"/>
  <c r="O21" i="15"/>
  <c r="C22" i="15"/>
  <c r="O22" i="15"/>
  <c r="C23" i="15"/>
  <c r="O23" i="15"/>
  <c r="C24" i="15"/>
  <c r="O24" i="15"/>
  <c r="C25" i="15"/>
  <c r="O25" i="15"/>
  <c r="C26" i="15"/>
  <c r="O26" i="15"/>
  <c r="C27" i="15"/>
  <c r="O27" i="15"/>
  <c r="C28" i="15"/>
  <c r="O28" i="15"/>
  <c r="C29" i="15"/>
  <c r="O29" i="15"/>
  <c r="C30" i="15"/>
  <c r="O30" i="15"/>
  <c r="C31" i="15"/>
  <c r="O31" i="15"/>
  <c r="C32" i="15"/>
  <c r="O32" i="15"/>
  <c r="C33" i="15"/>
  <c r="O33" i="15"/>
  <c r="C34" i="15"/>
  <c r="O34" i="15"/>
  <c r="C35" i="15"/>
  <c r="O35" i="15"/>
  <c r="C36" i="15"/>
  <c r="O36" i="15"/>
  <c r="C37" i="15"/>
  <c r="O37" i="15"/>
  <c r="C38" i="15"/>
  <c r="O38" i="15"/>
  <c r="C39" i="15"/>
  <c r="O39" i="15"/>
  <c r="C40" i="15"/>
  <c r="O40" i="15"/>
  <c r="C41" i="15"/>
  <c r="O41" i="15"/>
  <c r="C42" i="15"/>
  <c r="O42" i="15"/>
  <c r="C43" i="15"/>
  <c r="O43" i="15"/>
  <c r="C44" i="15"/>
  <c r="O44" i="15"/>
  <c r="C45" i="15"/>
  <c r="O45" i="15"/>
  <c r="C46" i="15"/>
  <c r="O46" i="15"/>
  <c r="C47" i="15"/>
  <c r="O47" i="15"/>
  <c r="C48" i="15"/>
  <c r="O48" i="15"/>
  <c r="C49" i="15"/>
  <c r="O49" i="15"/>
  <c r="C50" i="15"/>
  <c r="O50" i="15"/>
  <c r="C51" i="15"/>
  <c r="O51" i="15"/>
  <c r="C52" i="15"/>
  <c r="O52" i="15"/>
  <c r="C53" i="15"/>
  <c r="O53" i="15"/>
  <c r="C54" i="15"/>
  <c r="O54" i="15"/>
  <c r="C55" i="15"/>
  <c r="O55" i="15"/>
  <c r="C56" i="15"/>
  <c r="O56" i="15"/>
  <c r="C57" i="15"/>
  <c r="O57" i="15"/>
  <c r="C58" i="15"/>
  <c r="O58" i="15"/>
  <c r="C59" i="15"/>
  <c r="O59" i="15"/>
  <c r="C60" i="15"/>
  <c r="O60" i="15"/>
  <c r="C61" i="15"/>
  <c r="O61" i="15"/>
  <c r="C62" i="15"/>
  <c r="O62" i="15"/>
  <c r="C63" i="15"/>
  <c r="O63" i="15"/>
  <c r="C64" i="15"/>
  <c r="O64" i="15"/>
  <c r="C65" i="15"/>
  <c r="O65" i="15"/>
  <c r="C66" i="15"/>
  <c r="O66" i="15"/>
  <c r="C67" i="15"/>
  <c r="O67" i="15"/>
  <c r="C68" i="15"/>
  <c r="O68" i="15"/>
  <c r="C69" i="15"/>
  <c r="O69" i="15"/>
  <c r="C70" i="15"/>
  <c r="O70" i="15"/>
  <c r="C71" i="15"/>
  <c r="O71" i="15"/>
  <c r="C72" i="15"/>
  <c r="O72" i="15"/>
  <c r="C73" i="15"/>
  <c r="O73" i="15"/>
  <c r="C74" i="15"/>
  <c r="O74" i="15"/>
  <c r="C75" i="15"/>
  <c r="O75" i="15"/>
  <c r="C76" i="15"/>
  <c r="O76" i="15"/>
  <c r="C77" i="15"/>
  <c r="O77" i="15"/>
  <c r="C78" i="15"/>
  <c r="O78" i="15"/>
  <c r="C79" i="15"/>
  <c r="O79" i="15"/>
  <c r="C80" i="15"/>
  <c r="O80" i="15"/>
  <c r="C81" i="15"/>
  <c r="O81" i="15"/>
  <c r="C82" i="15"/>
  <c r="O82" i="15"/>
  <c r="C83" i="15"/>
  <c r="O83" i="15"/>
  <c r="C84" i="15"/>
  <c r="O84" i="15"/>
  <c r="C85" i="15"/>
  <c r="O85" i="15"/>
  <c r="C86" i="15"/>
  <c r="O86" i="15"/>
  <c r="C87" i="15"/>
  <c r="O87" i="15"/>
  <c r="C88" i="15"/>
  <c r="O88" i="15"/>
  <c r="C89" i="15"/>
  <c r="O89" i="15"/>
  <c r="C90" i="15"/>
  <c r="O90" i="15"/>
  <c r="C91" i="15"/>
  <c r="O91" i="15"/>
  <c r="C92" i="15"/>
  <c r="O92" i="15"/>
  <c r="C93" i="15"/>
  <c r="O93" i="15"/>
  <c r="C94" i="15"/>
  <c r="O94" i="15"/>
  <c r="C95" i="15"/>
  <c r="O95" i="15"/>
  <c r="C96" i="15"/>
  <c r="O96" i="15"/>
  <c r="C97" i="15"/>
  <c r="O97" i="15"/>
  <c r="C98" i="15"/>
  <c r="O98" i="15"/>
  <c r="C99" i="15"/>
  <c r="O99" i="15"/>
  <c r="C100" i="15"/>
  <c r="O100" i="15"/>
  <c r="C101" i="15"/>
  <c r="O101" i="15"/>
  <c r="C102" i="15"/>
  <c r="O102" i="15"/>
  <c r="C103" i="15"/>
  <c r="O103" i="15"/>
  <c r="C104" i="15"/>
  <c r="O104" i="15"/>
  <c r="C105" i="15"/>
  <c r="O105" i="15"/>
  <c r="C106" i="15"/>
  <c r="O106" i="15"/>
  <c r="C107" i="15"/>
  <c r="O107" i="15"/>
  <c r="C108" i="15"/>
  <c r="O108" i="15"/>
  <c r="C109" i="15"/>
  <c r="O109" i="15"/>
  <c r="C110" i="15"/>
  <c r="O110" i="15"/>
  <c r="C111" i="15"/>
  <c r="O111" i="15"/>
  <c r="C112" i="15"/>
  <c r="O112" i="15"/>
  <c r="C113" i="15"/>
  <c r="O113" i="15"/>
  <c r="C114" i="15"/>
  <c r="O114" i="15"/>
  <c r="C115" i="15"/>
  <c r="O115" i="15"/>
  <c r="C116" i="15"/>
  <c r="O116" i="15"/>
  <c r="C117" i="15"/>
  <c r="O117" i="15"/>
  <c r="C118" i="15"/>
  <c r="O118" i="15"/>
  <c r="C119" i="15"/>
  <c r="O119" i="15"/>
  <c r="C120" i="15"/>
  <c r="O120" i="15"/>
  <c r="C121" i="15"/>
  <c r="O121" i="15"/>
  <c r="C122" i="15"/>
  <c r="O122" i="15"/>
  <c r="C123" i="15"/>
  <c r="O123" i="15"/>
  <c r="C124" i="15"/>
  <c r="O124" i="15"/>
  <c r="C125" i="15"/>
  <c r="O125" i="15"/>
  <c r="C126" i="15"/>
  <c r="O126" i="15"/>
  <c r="C127" i="15"/>
  <c r="O127" i="15"/>
  <c r="C128" i="15"/>
  <c r="O128" i="15"/>
  <c r="C129" i="15"/>
  <c r="O129" i="15"/>
  <c r="C130" i="15"/>
  <c r="O130" i="15"/>
  <c r="C131" i="15"/>
  <c r="O131" i="15"/>
  <c r="C132" i="15"/>
  <c r="O132" i="15"/>
  <c r="C133" i="15"/>
  <c r="O133" i="15"/>
  <c r="C134" i="15"/>
  <c r="O134" i="15"/>
  <c r="C135" i="15"/>
  <c r="O135" i="15"/>
  <c r="C136" i="15"/>
  <c r="O136" i="15"/>
  <c r="C137" i="15"/>
  <c r="O137" i="15"/>
  <c r="C138" i="15"/>
  <c r="O138" i="15"/>
  <c r="C139" i="15"/>
  <c r="O139" i="15"/>
  <c r="C140" i="15"/>
  <c r="O140" i="15"/>
  <c r="C141" i="15"/>
  <c r="O141" i="15"/>
  <c r="C142" i="15"/>
  <c r="O142" i="15"/>
  <c r="C143" i="15"/>
  <c r="O143" i="15"/>
  <c r="C144" i="15"/>
  <c r="O144" i="15"/>
  <c r="C145" i="15"/>
  <c r="O145" i="15"/>
  <c r="C146" i="15"/>
  <c r="O146" i="15"/>
  <c r="C147" i="15"/>
  <c r="O147" i="15"/>
  <c r="C148" i="15"/>
  <c r="O148" i="15"/>
  <c r="C149" i="15"/>
  <c r="O149" i="15"/>
  <c r="C150" i="15"/>
  <c r="O150" i="15"/>
  <c r="C151" i="15"/>
  <c r="O151" i="15"/>
  <c r="C152" i="15"/>
  <c r="O152" i="15"/>
  <c r="C153" i="15"/>
  <c r="O153" i="15"/>
  <c r="C154" i="15"/>
  <c r="O154" i="15"/>
  <c r="C155" i="15"/>
  <c r="O155" i="15"/>
  <c r="C156" i="15"/>
  <c r="O156" i="15"/>
  <c r="C157" i="15"/>
  <c r="O157" i="15"/>
  <c r="C158" i="15"/>
  <c r="O158" i="15"/>
  <c r="C159" i="15"/>
  <c r="O159" i="15"/>
  <c r="C160" i="15"/>
  <c r="O160" i="15"/>
  <c r="C161" i="15"/>
  <c r="O161" i="15"/>
  <c r="C162" i="15"/>
  <c r="O162" i="15"/>
  <c r="C163" i="15"/>
  <c r="O163" i="15"/>
  <c r="C164" i="15"/>
  <c r="O164" i="15"/>
  <c r="C165" i="15"/>
  <c r="O165" i="15"/>
  <c r="C166" i="15"/>
  <c r="O166" i="15"/>
  <c r="C167" i="15"/>
  <c r="O167" i="15"/>
  <c r="C168" i="15"/>
  <c r="O168" i="15"/>
  <c r="C169" i="15"/>
  <c r="O169" i="15"/>
  <c r="C170" i="15"/>
  <c r="O170" i="15"/>
  <c r="C171" i="15"/>
  <c r="O171" i="15"/>
  <c r="C172" i="15"/>
  <c r="O172" i="15"/>
  <c r="C173" i="15"/>
  <c r="O173" i="15"/>
  <c r="C174" i="15"/>
  <c r="O174" i="15"/>
  <c r="C175" i="15"/>
  <c r="O175" i="15"/>
  <c r="C176" i="15"/>
  <c r="O176" i="15"/>
  <c r="C177" i="15"/>
  <c r="O177" i="15"/>
  <c r="C178" i="15"/>
  <c r="O178" i="15"/>
  <c r="C179" i="15"/>
  <c r="O179" i="15"/>
  <c r="C180" i="15"/>
  <c r="O180" i="15"/>
  <c r="C181" i="15"/>
  <c r="O181" i="15"/>
  <c r="C182" i="15"/>
  <c r="O182" i="15"/>
  <c r="C183" i="15"/>
  <c r="O183" i="15"/>
  <c r="C184" i="15"/>
  <c r="O184" i="15"/>
  <c r="C185" i="15"/>
  <c r="O185" i="15"/>
  <c r="C186" i="15"/>
  <c r="O186" i="15"/>
  <c r="C187" i="15"/>
  <c r="O187" i="15"/>
  <c r="C188" i="15"/>
  <c r="O188" i="15"/>
  <c r="C189" i="15"/>
  <c r="O189" i="15"/>
  <c r="C190" i="15"/>
  <c r="O190" i="15"/>
  <c r="C191" i="15"/>
  <c r="O191" i="15"/>
  <c r="C192" i="15"/>
  <c r="O192" i="15"/>
  <c r="C193" i="15"/>
  <c r="O193" i="15"/>
  <c r="C194" i="15"/>
  <c r="O194" i="15"/>
  <c r="C195" i="15"/>
  <c r="O195" i="15"/>
  <c r="C196" i="15"/>
  <c r="O196" i="15"/>
  <c r="C197" i="15"/>
  <c r="O197" i="15"/>
  <c r="C198" i="15"/>
  <c r="O198" i="15"/>
  <c r="C199" i="15"/>
  <c r="O199" i="15"/>
  <c r="C200" i="15"/>
  <c r="O200" i="15"/>
  <c r="C201" i="15"/>
  <c r="O201" i="15"/>
  <c r="C202" i="15"/>
  <c r="O202" i="15"/>
  <c r="C203" i="15"/>
  <c r="O203" i="15"/>
  <c r="C204" i="15"/>
  <c r="O204" i="15"/>
  <c r="C205" i="15"/>
  <c r="O205" i="15"/>
  <c r="C206" i="15"/>
  <c r="O206" i="15"/>
  <c r="C207" i="15"/>
  <c r="O207" i="15"/>
  <c r="C208" i="15"/>
  <c r="O208" i="15"/>
  <c r="C209" i="15"/>
  <c r="O209" i="15"/>
  <c r="C210" i="15"/>
  <c r="O210" i="15"/>
  <c r="C211" i="15"/>
  <c r="O211" i="15"/>
  <c r="C212" i="15"/>
  <c r="O212" i="15"/>
  <c r="C213" i="15"/>
  <c r="O213" i="15"/>
  <c r="C214" i="15"/>
  <c r="O214" i="15"/>
  <c r="C215" i="15"/>
  <c r="O215" i="15"/>
  <c r="C216" i="15"/>
  <c r="O216" i="15"/>
  <c r="C217" i="15"/>
  <c r="O217" i="15"/>
  <c r="C218" i="15"/>
  <c r="O218" i="15"/>
  <c r="C219" i="15"/>
  <c r="O219" i="15"/>
  <c r="C220" i="15"/>
  <c r="O220" i="15"/>
  <c r="C221" i="15"/>
  <c r="O221" i="15"/>
  <c r="C222" i="15"/>
  <c r="O222" i="15"/>
  <c r="C223" i="15"/>
  <c r="O223" i="15"/>
  <c r="C224" i="15"/>
  <c r="O224" i="15"/>
  <c r="C225" i="15"/>
  <c r="O225" i="15"/>
  <c r="C226" i="15"/>
  <c r="O226" i="15"/>
  <c r="C227" i="15"/>
  <c r="O227" i="15"/>
  <c r="C228" i="15"/>
  <c r="O228" i="15"/>
  <c r="C229" i="15"/>
  <c r="O229" i="15"/>
  <c r="C230" i="15"/>
  <c r="O230" i="15"/>
  <c r="C231" i="15"/>
  <c r="O231" i="15"/>
  <c r="C232" i="15"/>
  <c r="O232" i="15"/>
  <c r="C233" i="15"/>
  <c r="O233" i="15"/>
  <c r="C234" i="15"/>
  <c r="O234" i="15"/>
  <c r="C235" i="15"/>
  <c r="O235" i="15"/>
  <c r="C236" i="15"/>
  <c r="O236" i="15"/>
  <c r="C237" i="15"/>
  <c r="O237" i="15"/>
  <c r="C238" i="15"/>
  <c r="O238" i="15"/>
  <c r="C239" i="15"/>
  <c r="O239" i="15"/>
  <c r="C240" i="15"/>
  <c r="O240" i="15"/>
  <c r="C241" i="15"/>
  <c r="O241" i="15"/>
  <c r="C242" i="15"/>
  <c r="O242" i="15"/>
  <c r="C243" i="15"/>
  <c r="O243" i="15"/>
  <c r="C244" i="15"/>
  <c r="O244" i="15"/>
  <c r="C245" i="15"/>
  <c r="O245" i="15"/>
  <c r="C246" i="15"/>
  <c r="O246" i="15"/>
  <c r="C247" i="15"/>
  <c r="O247" i="15"/>
  <c r="C248" i="15"/>
  <c r="O248" i="15"/>
  <c r="C249" i="15"/>
  <c r="O249" i="15"/>
  <c r="C250" i="15"/>
  <c r="O250" i="15"/>
  <c r="C251" i="15"/>
  <c r="O251" i="15"/>
  <c r="C252" i="15"/>
  <c r="O252" i="15"/>
  <c r="C253" i="15"/>
  <c r="O253" i="15"/>
  <c r="C254" i="15"/>
  <c r="O254" i="15"/>
  <c r="C255" i="15"/>
  <c r="O255" i="15"/>
  <c r="C256" i="15"/>
  <c r="O256" i="15"/>
  <c r="C257" i="15"/>
  <c r="O257" i="15"/>
  <c r="C258" i="15"/>
  <c r="O258" i="15"/>
  <c r="C259" i="15"/>
  <c r="O259" i="15"/>
  <c r="C260" i="15"/>
  <c r="O260" i="15"/>
  <c r="C261" i="15"/>
  <c r="O261" i="15"/>
  <c r="C262" i="15"/>
  <c r="O262" i="15"/>
  <c r="C263" i="15"/>
  <c r="O263" i="15"/>
  <c r="C264" i="15"/>
  <c r="O264" i="15"/>
  <c r="C265" i="15"/>
  <c r="O265" i="15"/>
  <c r="C266" i="15"/>
  <c r="O266" i="15"/>
  <c r="C267" i="15"/>
  <c r="O267" i="15"/>
  <c r="C268" i="15"/>
  <c r="O268" i="15"/>
  <c r="C269" i="15"/>
  <c r="O269" i="15"/>
  <c r="C270" i="15"/>
  <c r="O270" i="15"/>
  <c r="C271" i="15"/>
  <c r="O271" i="15"/>
  <c r="C272" i="15"/>
  <c r="O272" i="15"/>
  <c r="C273" i="15"/>
  <c r="O273" i="15"/>
  <c r="C274" i="15"/>
  <c r="O274" i="15"/>
  <c r="C275" i="15"/>
  <c r="O275" i="15"/>
  <c r="C276" i="15"/>
  <c r="O276" i="15"/>
  <c r="C277" i="15"/>
  <c r="O277" i="15"/>
  <c r="C278" i="15"/>
  <c r="O278" i="15"/>
  <c r="C279" i="15"/>
  <c r="O279" i="15"/>
  <c r="C280" i="15"/>
  <c r="O280" i="15"/>
  <c r="C281" i="15"/>
  <c r="O281" i="15"/>
  <c r="C282" i="15"/>
  <c r="O282" i="15"/>
  <c r="C283" i="15"/>
  <c r="O283" i="15"/>
  <c r="C284" i="15"/>
  <c r="O284" i="15"/>
  <c r="C285" i="15"/>
  <c r="O285" i="15"/>
  <c r="C286" i="15"/>
  <c r="O286" i="15"/>
  <c r="C287" i="15"/>
  <c r="O287" i="15"/>
  <c r="C288" i="15"/>
  <c r="O288" i="15"/>
  <c r="C289" i="15"/>
  <c r="O289" i="15"/>
  <c r="C290" i="15"/>
  <c r="O290" i="15"/>
  <c r="C291" i="15"/>
  <c r="O291" i="15"/>
  <c r="C292" i="15"/>
  <c r="O292" i="15"/>
  <c r="C293" i="15"/>
  <c r="O293" i="15"/>
  <c r="C294" i="15"/>
  <c r="O294" i="15"/>
  <c r="C295" i="15"/>
  <c r="O295" i="15"/>
  <c r="C296" i="15"/>
  <c r="O296" i="15"/>
  <c r="C297" i="15"/>
  <c r="O297" i="15"/>
  <c r="C298" i="15"/>
  <c r="O298" i="15"/>
  <c r="C299" i="15"/>
  <c r="O299" i="15"/>
  <c r="C300" i="15"/>
  <c r="O300" i="15"/>
  <c r="C301" i="15"/>
  <c r="O301" i="15"/>
  <c r="C302" i="15"/>
  <c r="O302" i="15"/>
  <c r="C303" i="15"/>
  <c r="O303" i="15"/>
  <c r="C304" i="15"/>
  <c r="O304" i="15"/>
  <c r="C305" i="15"/>
  <c r="O305" i="15"/>
  <c r="C306" i="15"/>
  <c r="O306" i="15"/>
  <c r="C307" i="15"/>
  <c r="O307" i="15"/>
  <c r="C308" i="15"/>
  <c r="O308" i="15"/>
  <c r="C309" i="15"/>
  <c r="O309" i="15"/>
  <c r="C310" i="15"/>
  <c r="O310" i="15"/>
  <c r="C311" i="15"/>
  <c r="O311" i="15"/>
  <c r="C312" i="15"/>
  <c r="O312" i="15"/>
  <c r="C313" i="15"/>
  <c r="O313" i="15"/>
  <c r="C314" i="15"/>
  <c r="O314" i="15"/>
  <c r="C315" i="15"/>
  <c r="O315" i="15"/>
  <c r="C316" i="15"/>
  <c r="O316" i="15"/>
  <c r="C317" i="15"/>
  <c r="O317" i="15"/>
  <c r="C318" i="15"/>
  <c r="O318" i="15"/>
  <c r="C319" i="15"/>
  <c r="O319" i="15"/>
  <c r="C320" i="15"/>
  <c r="O320" i="15"/>
  <c r="C321" i="15"/>
  <c r="O321" i="15"/>
  <c r="C322" i="15"/>
  <c r="O322" i="15"/>
  <c r="C323" i="15"/>
  <c r="O323" i="15"/>
  <c r="C324" i="15"/>
  <c r="O324" i="15"/>
  <c r="C325" i="15"/>
  <c r="O325" i="15"/>
  <c r="C326" i="15"/>
  <c r="O326" i="15"/>
  <c r="C327" i="15"/>
  <c r="O327" i="15"/>
  <c r="C328" i="15"/>
  <c r="O328" i="15"/>
  <c r="C329" i="15"/>
  <c r="O329" i="15"/>
  <c r="C330" i="15"/>
  <c r="O330" i="15"/>
  <c r="C331" i="15"/>
  <c r="O331" i="15"/>
  <c r="C332" i="15"/>
  <c r="O332" i="15"/>
  <c r="C333" i="15"/>
  <c r="O333" i="15"/>
  <c r="C334" i="15"/>
  <c r="O334" i="15"/>
  <c r="C335" i="15"/>
  <c r="O335" i="15"/>
  <c r="C336" i="15"/>
  <c r="O336" i="15"/>
  <c r="C337" i="15"/>
  <c r="O337" i="15"/>
  <c r="C338" i="15"/>
  <c r="O338" i="15"/>
  <c r="C339" i="15"/>
  <c r="O339" i="15"/>
  <c r="C340" i="15"/>
  <c r="O340" i="15"/>
  <c r="C341" i="15"/>
  <c r="O341" i="15"/>
  <c r="C342" i="15"/>
  <c r="O342" i="15"/>
  <c r="C343" i="15"/>
  <c r="O343" i="15"/>
  <c r="C344" i="15"/>
  <c r="O344" i="15"/>
  <c r="C345" i="15"/>
  <c r="O345" i="15"/>
  <c r="C346" i="15"/>
  <c r="O346" i="15"/>
  <c r="C347" i="15"/>
  <c r="O347" i="15"/>
  <c r="C348" i="15"/>
  <c r="O348" i="15"/>
  <c r="C349" i="15"/>
  <c r="O349" i="15"/>
  <c r="C350" i="15"/>
  <c r="O350" i="15"/>
  <c r="C351" i="15"/>
  <c r="O351" i="15"/>
  <c r="C352" i="15"/>
  <c r="O352" i="15"/>
  <c r="C353" i="15"/>
  <c r="O353" i="15"/>
  <c r="C354" i="15"/>
  <c r="O354" i="15"/>
  <c r="C355" i="15"/>
  <c r="O355" i="15"/>
  <c r="C356" i="15"/>
  <c r="O356" i="15"/>
  <c r="C357" i="15"/>
  <c r="O357" i="15"/>
  <c r="C358" i="15"/>
  <c r="O358" i="15"/>
  <c r="C359" i="15"/>
  <c r="O359" i="15"/>
  <c r="C360" i="15"/>
  <c r="O360" i="15"/>
  <c r="C361" i="15"/>
  <c r="O361" i="15"/>
  <c r="C362" i="15"/>
  <c r="O362" i="15"/>
  <c r="C363" i="15"/>
  <c r="O363" i="15"/>
  <c r="C364" i="15"/>
  <c r="O364" i="15"/>
  <c r="C365" i="15"/>
  <c r="O365" i="15"/>
  <c r="C366" i="15"/>
  <c r="O366" i="15"/>
  <c r="C367" i="15"/>
  <c r="O367" i="15"/>
  <c r="C368" i="15"/>
  <c r="O368" i="15"/>
  <c r="C369" i="15"/>
  <c r="O369" i="15"/>
  <c r="C370" i="15"/>
  <c r="O370" i="15"/>
  <c r="C371" i="15"/>
  <c r="O371" i="15"/>
  <c r="C372" i="15"/>
  <c r="O372" i="15"/>
  <c r="C373" i="15"/>
  <c r="O373" i="15"/>
  <c r="C374" i="15"/>
  <c r="O374" i="15"/>
  <c r="C375" i="15"/>
  <c r="O375" i="15"/>
  <c r="C376" i="15"/>
  <c r="O376" i="15"/>
  <c r="C377" i="15"/>
  <c r="O377" i="15"/>
  <c r="C378" i="15"/>
  <c r="O378" i="15"/>
  <c r="C379" i="15"/>
  <c r="O379" i="15"/>
  <c r="C380" i="15"/>
  <c r="O380" i="15"/>
  <c r="C381" i="15"/>
  <c r="O381" i="15"/>
  <c r="C382" i="15"/>
  <c r="O382" i="15"/>
  <c r="C383" i="15"/>
  <c r="O383" i="15"/>
  <c r="C384" i="15"/>
  <c r="O384" i="15"/>
  <c r="C385" i="15"/>
  <c r="O385" i="15"/>
  <c r="C386" i="15"/>
  <c r="O386" i="15"/>
  <c r="C387" i="15"/>
  <c r="O387" i="15"/>
  <c r="C388" i="15"/>
  <c r="O388" i="15"/>
  <c r="C389" i="15"/>
  <c r="O389" i="15"/>
  <c r="C390" i="15"/>
  <c r="O390" i="15"/>
  <c r="C391" i="15"/>
  <c r="O391" i="15"/>
  <c r="C392" i="15"/>
  <c r="O392" i="15"/>
  <c r="C393" i="15"/>
  <c r="O393" i="15"/>
  <c r="C394" i="15"/>
  <c r="O394" i="15"/>
  <c r="C395" i="15"/>
  <c r="O395" i="15"/>
  <c r="C396" i="15"/>
  <c r="O396" i="15"/>
  <c r="C397" i="15"/>
  <c r="O397" i="15"/>
  <c r="C398" i="15"/>
  <c r="O398" i="15"/>
  <c r="C399" i="15"/>
  <c r="O399" i="15"/>
  <c r="C400" i="15"/>
  <c r="O400" i="15"/>
  <c r="C401" i="15"/>
  <c r="O401" i="15"/>
  <c r="C402" i="15"/>
  <c r="O402" i="15"/>
  <c r="C403" i="15"/>
  <c r="O403" i="15"/>
  <c r="C404" i="15"/>
  <c r="O404" i="15"/>
  <c r="C405" i="15"/>
  <c r="O405" i="15"/>
  <c r="C406" i="15"/>
  <c r="O406" i="15"/>
  <c r="C407" i="15"/>
  <c r="O407" i="15"/>
  <c r="C408" i="15"/>
  <c r="O408" i="15"/>
  <c r="C409" i="15"/>
  <c r="O409" i="15"/>
  <c r="C410" i="15"/>
  <c r="O410" i="15"/>
  <c r="C411" i="15"/>
  <c r="O411" i="15"/>
  <c r="C412" i="15"/>
  <c r="O412" i="15"/>
  <c r="C413" i="15"/>
  <c r="O413" i="15"/>
  <c r="C414" i="15"/>
  <c r="O414" i="15"/>
  <c r="C415" i="15"/>
  <c r="O415" i="15"/>
  <c r="C416" i="15"/>
  <c r="O416" i="15"/>
  <c r="C417" i="15"/>
  <c r="O417" i="15"/>
  <c r="C418" i="15"/>
  <c r="O418" i="15"/>
  <c r="C419" i="15"/>
  <c r="O419" i="15"/>
  <c r="C420" i="15"/>
  <c r="O420" i="15"/>
  <c r="C421" i="15"/>
  <c r="O421" i="15"/>
  <c r="C422" i="15"/>
  <c r="O422" i="15"/>
  <c r="C423" i="15"/>
  <c r="O423" i="15"/>
  <c r="C424" i="15"/>
  <c r="O424" i="15"/>
  <c r="C425" i="15"/>
  <c r="O425" i="15"/>
  <c r="C426" i="15"/>
  <c r="O426" i="15"/>
  <c r="C427" i="15"/>
  <c r="O427" i="15"/>
  <c r="C428" i="15"/>
  <c r="O428" i="15"/>
  <c r="C429" i="15"/>
  <c r="O429" i="15"/>
  <c r="C430" i="15"/>
  <c r="O430" i="15"/>
  <c r="C431" i="15"/>
  <c r="O431" i="15"/>
  <c r="C432" i="15"/>
  <c r="O432" i="15"/>
  <c r="C433" i="15"/>
  <c r="O433" i="15"/>
  <c r="C434" i="15"/>
  <c r="O434" i="15"/>
  <c r="C435" i="15"/>
  <c r="O435" i="15"/>
  <c r="C436" i="15"/>
  <c r="O436" i="15"/>
  <c r="C437" i="15"/>
  <c r="O437" i="15"/>
  <c r="C438" i="15"/>
  <c r="O438" i="15"/>
  <c r="C439" i="15"/>
  <c r="O439" i="15"/>
  <c r="C440" i="15"/>
  <c r="O440" i="15"/>
  <c r="C441" i="15"/>
  <c r="O441" i="15"/>
  <c r="C442" i="15"/>
  <c r="O442" i="15"/>
  <c r="C443" i="15"/>
  <c r="O443" i="15"/>
  <c r="C444" i="15"/>
  <c r="O444" i="15"/>
  <c r="C445" i="15"/>
  <c r="O445" i="15"/>
  <c r="C446" i="15"/>
  <c r="O446" i="15"/>
  <c r="C447" i="15"/>
  <c r="O447" i="15"/>
  <c r="C448" i="15"/>
  <c r="O448" i="15"/>
  <c r="C449" i="15"/>
  <c r="O449" i="15"/>
  <c r="C450" i="15"/>
  <c r="O450" i="15"/>
  <c r="C451" i="15"/>
  <c r="O451" i="15"/>
  <c r="C452" i="15"/>
  <c r="O452" i="15"/>
  <c r="C453" i="15"/>
  <c r="O453" i="15"/>
  <c r="C454" i="15"/>
  <c r="O454" i="15"/>
  <c r="C455" i="15"/>
  <c r="O455" i="15"/>
  <c r="C456" i="15"/>
  <c r="O456" i="15"/>
  <c r="C457" i="15"/>
  <c r="O457" i="15"/>
  <c r="C458" i="15"/>
  <c r="O458" i="15"/>
  <c r="C459" i="15"/>
  <c r="O459" i="15"/>
  <c r="C460" i="15"/>
  <c r="O460" i="15"/>
  <c r="C461" i="15"/>
  <c r="O461" i="15"/>
  <c r="C462" i="15"/>
  <c r="O462" i="15"/>
  <c r="C463" i="15"/>
  <c r="O463" i="15"/>
  <c r="C464" i="15"/>
  <c r="O464" i="15"/>
  <c r="C465" i="15"/>
  <c r="O465" i="15"/>
  <c r="C466" i="15"/>
  <c r="O466" i="15"/>
  <c r="C467" i="15"/>
  <c r="O467" i="15"/>
  <c r="C468" i="15"/>
  <c r="O468" i="15"/>
  <c r="C469" i="15"/>
  <c r="O469" i="15"/>
  <c r="C470" i="15"/>
  <c r="O470" i="15"/>
  <c r="C471" i="15"/>
  <c r="O471" i="15"/>
  <c r="C472" i="15"/>
  <c r="O472" i="15"/>
  <c r="C473" i="15"/>
  <c r="O473" i="15"/>
  <c r="C474" i="15"/>
  <c r="O474" i="15"/>
  <c r="C475" i="15"/>
  <c r="O475" i="15"/>
  <c r="C476" i="15"/>
  <c r="O476" i="15"/>
  <c r="C477" i="15"/>
  <c r="O477" i="15"/>
  <c r="C478" i="15"/>
  <c r="O478" i="15"/>
  <c r="C479" i="15"/>
  <c r="O479" i="15"/>
  <c r="C480" i="15"/>
  <c r="O480" i="15"/>
  <c r="C481" i="15"/>
  <c r="O481" i="15"/>
  <c r="C482" i="15"/>
  <c r="O482" i="15"/>
  <c r="C483" i="15"/>
  <c r="O483" i="15"/>
  <c r="C484" i="15"/>
  <c r="O484" i="15"/>
  <c r="C485" i="15"/>
  <c r="O485" i="15"/>
  <c r="C486" i="15"/>
  <c r="O486" i="15"/>
  <c r="C487" i="15"/>
  <c r="O487" i="15"/>
  <c r="C488" i="15"/>
  <c r="O488" i="15"/>
  <c r="C489" i="15"/>
  <c r="O489" i="15"/>
  <c r="C490" i="15"/>
  <c r="O490" i="15"/>
  <c r="C491" i="15"/>
  <c r="O491" i="15"/>
  <c r="C492" i="15"/>
  <c r="O492" i="15"/>
  <c r="C493" i="15"/>
  <c r="O493" i="15"/>
  <c r="C494" i="15"/>
  <c r="O494" i="15"/>
  <c r="C495" i="15"/>
  <c r="O495" i="15"/>
  <c r="C496" i="15"/>
  <c r="O496" i="15"/>
  <c r="C497" i="15"/>
  <c r="O497" i="15"/>
  <c r="C498" i="15"/>
  <c r="O498" i="15"/>
  <c r="C499" i="15"/>
  <c r="O499" i="15"/>
  <c r="C500" i="15"/>
  <c r="O500" i="15"/>
  <c r="C501" i="15"/>
  <c r="O501" i="15"/>
  <c r="C502" i="15"/>
  <c r="O502" i="15"/>
  <c r="C503" i="15"/>
  <c r="O503" i="15"/>
  <c r="C504" i="15"/>
  <c r="O504" i="15"/>
  <c r="C505" i="15"/>
  <c r="O505" i="15"/>
  <c r="C506" i="15"/>
  <c r="O506" i="15"/>
  <c r="C507" i="15"/>
  <c r="O507" i="15"/>
  <c r="C508" i="15"/>
  <c r="O508" i="15"/>
  <c r="C509" i="15"/>
  <c r="O509" i="15"/>
  <c r="C510" i="15"/>
  <c r="O510" i="15"/>
  <c r="C511" i="15"/>
  <c r="O511" i="15"/>
  <c r="C512" i="15"/>
  <c r="O512" i="15"/>
  <c r="C513" i="15"/>
  <c r="O513" i="15"/>
  <c r="C514" i="15"/>
  <c r="O514" i="15"/>
  <c r="C515" i="15"/>
  <c r="O515" i="15"/>
  <c r="C516" i="15"/>
  <c r="O516" i="15"/>
  <c r="C517" i="15"/>
  <c r="O517" i="15"/>
  <c r="C518" i="15"/>
  <c r="O518" i="15"/>
  <c r="C519" i="15"/>
  <c r="O519" i="15"/>
  <c r="C520" i="15"/>
  <c r="O520" i="15"/>
  <c r="C521" i="15"/>
  <c r="O521" i="15"/>
  <c r="C522" i="15"/>
  <c r="O522" i="15"/>
  <c r="C523" i="15"/>
  <c r="O523" i="15"/>
  <c r="C524" i="15"/>
  <c r="O524" i="15"/>
  <c r="C525" i="15"/>
  <c r="O525" i="15"/>
  <c r="C526" i="15"/>
  <c r="O526" i="15"/>
  <c r="C527" i="15"/>
  <c r="O527" i="15"/>
  <c r="C528" i="15"/>
  <c r="O528" i="15"/>
  <c r="C529" i="15"/>
  <c r="O529" i="15"/>
  <c r="C530" i="15"/>
  <c r="O530" i="15"/>
  <c r="C531" i="15"/>
  <c r="O531" i="15"/>
  <c r="C532" i="15"/>
  <c r="O532" i="15"/>
  <c r="C533" i="15"/>
  <c r="O533" i="15"/>
  <c r="C534" i="15"/>
  <c r="O534" i="15"/>
  <c r="C535" i="15"/>
  <c r="O535" i="15"/>
  <c r="C536" i="15"/>
  <c r="O536" i="15"/>
  <c r="C537" i="15"/>
  <c r="O537" i="15"/>
  <c r="C538" i="15"/>
  <c r="O538" i="15"/>
  <c r="C539" i="15"/>
  <c r="O539" i="15"/>
  <c r="C540" i="15"/>
  <c r="O540" i="15"/>
  <c r="C541" i="15"/>
  <c r="O541" i="15"/>
  <c r="C542" i="15"/>
  <c r="O542" i="15"/>
  <c r="C543" i="15"/>
  <c r="O543" i="15"/>
  <c r="C544" i="15"/>
  <c r="O544" i="15"/>
  <c r="C545" i="15"/>
  <c r="O545" i="15"/>
  <c r="C546" i="15"/>
  <c r="O546" i="15"/>
  <c r="C547" i="15"/>
  <c r="O547" i="15"/>
  <c r="C548" i="15"/>
  <c r="O548" i="15"/>
  <c r="C549" i="15"/>
  <c r="O549" i="15"/>
  <c r="C550" i="15"/>
  <c r="O550" i="15"/>
  <c r="C551" i="15"/>
  <c r="O551" i="15"/>
  <c r="C552" i="15"/>
  <c r="O552" i="15"/>
  <c r="C553" i="15"/>
  <c r="O553" i="15"/>
  <c r="C554" i="15"/>
  <c r="O554" i="15"/>
  <c r="C555" i="15"/>
  <c r="O555" i="15"/>
  <c r="C556" i="15"/>
  <c r="O556" i="15"/>
  <c r="C557" i="15"/>
  <c r="O557" i="15"/>
  <c r="C558" i="15"/>
  <c r="O558" i="15"/>
  <c r="C559" i="15"/>
  <c r="O559" i="15"/>
  <c r="C560" i="15"/>
  <c r="O560" i="15"/>
  <c r="C561" i="15"/>
  <c r="O561" i="15"/>
  <c r="C562" i="15"/>
  <c r="O562" i="15"/>
  <c r="C563" i="15"/>
  <c r="O563" i="15"/>
  <c r="C564" i="15"/>
  <c r="O564" i="15"/>
  <c r="C565" i="15"/>
  <c r="O565" i="15"/>
  <c r="C566" i="15"/>
  <c r="O566" i="15"/>
  <c r="C567" i="15"/>
  <c r="O567" i="15"/>
  <c r="C568" i="15"/>
  <c r="O568" i="15"/>
  <c r="C569" i="15"/>
  <c r="O569" i="15"/>
  <c r="C570" i="15"/>
  <c r="O570" i="15"/>
  <c r="C571" i="15"/>
  <c r="O571" i="15"/>
  <c r="C572" i="15"/>
  <c r="O572" i="15"/>
  <c r="C573" i="15"/>
  <c r="O573" i="15"/>
  <c r="C574" i="15"/>
  <c r="O574" i="15"/>
  <c r="C575" i="15"/>
  <c r="O575" i="15"/>
  <c r="C576" i="15"/>
  <c r="O576" i="15"/>
  <c r="C577" i="15"/>
  <c r="O577" i="15"/>
  <c r="C578" i="15"/>
  <c r="O578" i="15"/>
  <c r="C579" i="15"/>
  <c r="O579" i="15"/>
  <c r="C580" i="15"/>
  <c r="O580" i="15"/>
  <c r="C581" i="15"/>
  <c r="O581" i="15"/>
  <c r="C582" i="15"/>
  <c r="O582" i="15"/>
  <c r="C583" i="15"/>
  <c r="O583" i="15"/>
  <c r="C584" i="15"/>
  <c r="O584" i="15"/>
  <c r="C585" i="15"/>
  <c r="O585" i="15"/>
  <c r="C586" i="15"/>
  <c r="O586" i="15"/>
  <c r="C587" i="15"/>
  <c r="O587" i="15"/>
  <c r="C588" i="15"/>
  <c r="O588" i="15"/>
  <c r="C589" i="15"/>
  <c r="O589" i="15"/>
  <c r="C590" i="15"/>
  <c r="O590" i="15"/>
  <c r="C591" i="15"/>
  <c r="O591" i="15"/>
  <c r="C592" i="15"/>
  <c r="O592" i="15"/>
  <c r="C593" i="15"/>
  <c r="O593" i="15"/>
  <c r="C594" i="15"/>
  <c r="O594" i="15"/>
  <c r="C595" i="15"/>
  <c r="O595" i="15"/>
  <c r="C596" i="15"/>
  <c r="O596" i="15"/>
  <c r="C597" i="15"/>
  <c r="O597" i="15"/>
  <c r="C598" i="15"/>
  <c r="O598" i="15"/>
  <c r="C599" i="15"/>
  <c r="O599" i="15"/>
  <c r="C600" i="15"/>
  <c r="O600" i="15"/>
  <c r="C601" i="15"/>
  <c r="O601" i="15"/>
  <c r="C602" i="15"/>
  <c r="O602" i="15"/>
  <c r="C603" i="15"/>
  <c r="O603" i="15"/>
  <c r="C604" i="15"/>
  <c r="O604" i="15"/>
  <c r="C605" i="15"/>
  <c r="O605" i="15"/>
  <c r="C606" i="15"/>
  <c r="O606" i="15"/>
  <c r="C607" i="15"/>
  <c r="O607" i="15"/>
  <c r="C608" i="15"/>
  <c r="O608" i="15"/>
  <c r="C609" i="15"/>
  <c r="O609" i="15"/>
  <c r="C610" i="15"/>
  <c r="O610" i="15"/>
  <c r="C611" i="15"/>
  <c r="O611" i="15"/>
  <c r="C612" i="15"/>
  <c r="O612" i="15"/>
  <c r="C613" i="15"/>
  <c r="O613" i="15"/>
  <c r="C614" i="15"/>
  <c r="O614" i="15"/>
  <c r="C615" i="15"/>
  <c r="O615" i="15"/>
  <c r="C616" i="15"/>
  <c r="O616" i="15"/>
  <c r="C617" i="15"/>
  <c r="O617" i="15"/>
  <c r="C618" i="15"/>
  <c r="O618" i="15"/>
  <c r="C619" i="15"/>
  <c r="O619" i="15"/>
  <c r="C620" i="15"/>
  <c r="O620" i="15"/>
  <c r="C621" i="15"/>
  <c r="O621" i="15"/>
  <c r="C622" i="15"/>
  <c r="O622" i="15"/>
  <c r="C623" i="15"/>
  <c r="O623" i="15"/>
  <c r="C624" i="15"/>
  <c r="O624" i="15"/>
  <c r="C625" i="15"/>
  <c r="O625" i="15"/>
  <c r="C626" i="15"/>
  <c r="O626" i="15"/>
  <c r="C627" i="15"/>
  <c r="O627" i="15"/>
  <c r="C628" i="15"/>
  <c r="O628" i="15"/>
  <c r="C629" i="15"/>
  <c r="O629" i="15"/>
  <c r="C630" i="15"/>
  <c r="O630" i="15"/>
  <c r="C631" i="15"/>
  <c r="O631" i="15"/>
  <c r="C632" i="15"/>
  <c r="O632" i="15"/>
  <c r="C633" i="15"/>
  <c r="O633" i="15"/>
  <c r="C634" i="15"/>
  <c r="O634" i="15"/>
  <c r="C635" i="15"/>
  <c r="O635" i="15"/>
  <c r="C636" i="15"/>
  <c r="O636" i="15"/>
  <c r="C637" i="15"/>
  <c r="O637" i="15"/>
  <c r="C638" i="15"/>
  <c r="O638" i="15"/>
  <c r="C639" i="15"/>
  <c r="O639" i="15"/>
  <c r="C640" i="15"/>
  <c r="O640" i="15"/>
  <c r="C641" i="15"/>
  <c r="O641" i="15"/>
  <c r="C642" i="15"/>
  <c r="O642" i="15"/>
  <c r="C643" i="15"/>
  <c r="O643" i="15"/>
  <c r="C644" i="15"/>
  <c r="O644" i="15"/>
  <c r="C645" i="15"/>
  <c r="O645" i="15"/>
  <c r="C646" i="15"/>
  <c r="O646" i="15"/>
  <c r="C647" i="15"/>
  <c r="O647" i="15"/>
  <c r="C648" i="15"/>
  <c r="O648" i="15"/>
  <c r="C649" i="15"/>
  <c r="O649" i="15"/>
  <c r="C650" i="15"/>
  <c r="O650" i="15"/>
  <c r="C651" i="15"/>
  <c r="O651" i="15"/>
  <c r="C652" i="15"/>
  <c r="O652" i="15"/>
  <c r="C653" i="15"/>
  <c r="O653" i="15"/>
  <c r="C654" i="15"/>
  <c r="O654" i="15"/>
  <c r="C655" i="15"/>
  <c r="O655" i="15"/>
  <c r="C656" i="15"/>
  <c r="O656" i="15"/>
  <c r="C657" i="15"/>
  <c r="O657" i="15"/>
  <c r="C658" i="15"/>
  <c r="O658" i="15"/>
  <c r="C659" i="15"/>
  <c r="O659" i="15"/>
  <c r="C660" i="15"/>
  <c r="O660" i="15"/>
  <c r="C661" i="15"/>
  <c r="O661" i="15"/>
  <c r="C662" i="15"/>
  <c r="O662" i="15"/>
  <c r="C663" i="15"/>
  <c r="O663" i="15"/>
  <c r="C664" i="15"/>
  <c r="O664" i="15"/>
  <c r="C665" i="15"/>
  <c r="O665" i="15"/>
  <c r="C666" i="15"/>
  <c r="O666" i="15"/>
  <c r="C667" i="15"/>
  <c r="O667" i="15"/>
  <c r="C668" i="15"/>
  <c r="O668" i="15"/>
  <c r="C669" i="15"/>
  <c r="O669" i="15"/>
  <c r="C670" i="15"/>
  <c r="O670" i="15"/>
  <c r="C671" i="15"/>
  <c r="O671" i="15"/>
  <c r="C672" i="15"/>
  <c r="O672" i="15"/>
  <c r="C673" i="15"/>
  <c r="O673" i="15"/>
  <c r="C674" i="15"/>
  <c r="O674" i="15"/>
  <c r="C675" i="15"/>
  <c r="O675" i="15"/>
  <c r="C676" i="15"/>
  <c r="O676" i="15"/>
  <c r="C677" i="15"/>
  <c r="O677" i="15"/>
  <c r="C678" i="15"/>
  <c r="O678" i="15"/>
  <c r="C679" i="15"/>
  <c r="O679" i="15"/>
  <c r="C680" i="15"/>
  <c r="O680" i="15"/>
  <c r="C681" i="15"/>
  <c r="O681" i="15"/>
  <c r="C682" i="15"/>
  <c r="O682" i="15"/>
  <c r="C683" i="15"/>
  <c r="O683" i="15"/>
  <c r="C684" i="15"/>
  <c r="O684" i="15"/>
  <c r="C685" i="15"/>
  <c r="O685" i="15"/>
  <c r="C686" i="15"/>
  <c r="O686" i="15"/>
  <c r="C687" i="15"/>
  <c r="O687" i="15"/>
  <c r="C688" i="15"/>
  <c r="O688" i="15"/>
  <c r="C689" i="15"/>
  <c r="O689" i="15"/>
  <c r="C690" i="15"/>
  <c r="O690" i="15"/>
  <c r="C691" i="15"/>
  <c r="O691" i="15"/>
  <c r="C692" i="15"/>
  <c r="O692" i="15"/>
  <c r="C693" i="15"/>
  <c r="O693" i="15"/>
  <c r="C694" i="15"/>
  <c r="O694" i="15"/>
  <c r="C695" i="15"/>
  <c r="O695" i="15"/>
  <c r="C696" i="15"/>
  <c r="O696" i="15"/>
  <c r="C697" i="15"/>
  <c r="O697" i="15"/>
  <c r="C698" i="15"/>
  <c r="O698" i="15"/>
  <c r="C699" i="15"/>
  <c r="O699" i="15"/>
  <c r="C700" i="15"/>
  <c r="O700" i="15"/>
  <c r="C701" i="15"/>
  <c r="O701" i="15"/>
  <c r="C702" i="15"/>
  <c r="O702" i="15"/>
  <c r="C703" i="15"/>
  <c r="O703" i="15"/>
  <c r="C704" i="15"/>
  <c r="O704" i="15"/>
  <c r="C705" i="15"/>
  <c r="O705" i="15"/>
  <c r="C706" i="15"/>
  <c r="O706" i="15"/>
  <c r="C707" i="15"/>
  <c r="O707" i="15"/>
  <c r="C708" i="15"/>
  <c r="O708" i="15"/>
  <c r="C709" i="15"/>
  <c r="O709" i="15"/>
  <c r="C710" i="15"/>
  <c r="O710" i="15"/>
  <c r="C711" i="15"/>
  <c r="O711" i="15"/>
  <c r="C712" i="15"/>
  <c r="O712" i="15"/>
  <c r="C713" i="15"/>
  <c r="O713" i="15"/>
  <c r="C714" i="15"/>
  <c r="O714" i="15"/>
  <c r="C715" i="15"/>
  <c r="O715" i="15"/>
  <c r="C716" i="15"/>
  <c r="O716" i="15"/>
  <c r="C717" i="15"/>
  <c r="O717" i="15"/>
  <c r="C718" i="15"/>
  <c r="O718" i="15"/>
  <c r="C719" i="15"/>
  <c r="O719" i="15"/>
  <c r="C720" i="15"/>
  <c r="O720" i="15"/>
  <c r="C721" i="15"/>
  <c r="O721" i="15"/>
  <c r="C722" i="15"/>
  <c r="O722" i="15"/>
  <c r="C723" i="15"/>
  <c r="O723" i="15"/>
  <c r="C724" i="15"/>
  <c r="O724" i="15"/>
  <c r="C725" i="15"/>
  <c r="O725" i="15"/>
  <c r="C726" i="15"/>
  <c r="O726" i="15"/>
  <c r="C727" i="15"/>
  <c r="O727" i="15"/>
  <c r="C728" i="15"/>
  <c r="O728" i="15"/>
  <c r="C729" i="15"/>
  <c r="O729" i="15"/>
  <c r="C730" i="15"/>
  <c r="O730" i="15"/>
  <c r="C731" i="15"/>
  <c r="O731" i="15"/>
  <c r="C732" i="15"/>
  <c r="O732" i="15"/>
  <c r="C733" i="15"/>
  <c r="O733" i="15"/>
  <c r="C734" i="15"/>
  <c r="O734" i="15"/>
  <c r="C735" i="15"/>
  <c r="O735" i="15"/>
  <c r="C736" i="15"/>
  <c r="O736" i="15"/>
  <c r="C737" i="15"/>
  <c r="O737" i="15"/>
  <c r="C738" i="15"/>
  <c r="O738" i="15"/>
  <c r="C739" i="15"/>
  <c r="O739" i="15"/>
  <c r="C740" i="15"/>
  <c r="O740" i="15"/>
  <c r="C741" i="15"/>
  <c r="O741" i="15"/>
  <c r="C742" i="15"/>
  <c r="O742" i="15"/>
  <c r="C743" i="15"/>
  <c r="O743" i="15"/>
  <c r="C744" i="15"/>
  <c r="O744" i="15"/>
  <c r="C745" i="15"/>
  <c r="O745" i="15"/>
  <c r="C746" i="15"/>
  <c r="O746" i="15"/>
  <c r="C747" i="15"/>
  <c r="O747" i="15"/>
  <c r="C748" i="15"/>
  <c r="O748" i="15"/>
  <c r="C749" i="15"/>
  <c r="O749" i="15"/>
  <c r="C750" i="15"/>
  <c r="O750" i="15"/>
  <c r="C751" i="15"/>
  <c r="O751" i="15"/>
  <c r="C752" i="15"/>
  <c r="O752" i="15"/>
  <c r="C753" i="15"/>
  <c r="O753" i="15"/>
  <c r="C754" i="15"/>
  <c r="O754" i="15"/>
  <c r="C755" i="15"/>
  <c r="O755" i="15"/>
  <c r="C756" i="15"/>
  <c r="O756" i="15"/>
  <c r="C757" i="15"/>
  <c r="O757" i="15"/>
  <c r="C758" i="15"/>
  <c r="O758" i="15"/>
  <c r="C759" i="15"/>
  <c r="O759" i="15"/>
  <c r="C760" i="15"/>
  <c r="O760" i="15"/>
  <c r="C761" i="15"/>
  <c r="O761" i="15"/>
  <c r="C762" i="15"/>
  <c r="O762" i="15"/>
  <c r="C763" i="15"/>
  <c r="O763" i="15"/>
  <c r="C764" i="15"/>
  <c r="O764" i="15"/>
  <c r="C765" i="15"/>
  <c r="O765" i="15"/>
  <c r="C766" i="15"/>
  <c r="O766" i="15"/>
  <c r="C767" i="15"/>
  <c r="O767" i="15"/>
  <c r="C768" i="15"/>
  <c r="O768" i="15"/>
  <c r="C769" i="15"/>
  <c r="O769" i="15"/>
  <c r="C770" i="15"/>
  <c r="O770" i="15"/>
  <c r="C771" i="15"/>
  <c r="O771" i="15"/>
  <c r="C772" i="15"/>
  <c r="O772" i="15"/>
  <c r="C773" i="15"/>
  <c r="O773" i="15"/>
  <c r="C774" i="15"/>
  <c r="O774" i="15"/>
  <c r="C775" i="15"/>
  <c r="O775" i="15"/>
  <c r="C776" i="15"/>
  <c r="O776" i="15"/>
  <c r="C777" i="15"/>
  <c r="O777" i="15"/>
  <c r="C778" i="15"/>
  <c r="O778" i="15"/>
  <c r="C779" i="15"/>
  <c r="O779" i="15"/>
  <c r="C780" i="15"/>
  <c r="O780" i="15"/>
  <c r="C781" i="15"/>
  <c r="O781" i="15"/>
  <c r="C782" i="15"/>
  <c r="O782" i="15"/>
  <c r="C783" i="15"/>
  <c r="O783" i="15"/>
  <c r="C784" i="15"/>
  <c r="O784" i="15"/>
  <c r="C785" i="15"/>
  <c r="O785" i="15"/>
  <c r="C786" i="15"/>
  <c r="O786" i="15"/>
  <c r="C787" i="15"/>
  <c r="O787" i="15"/>
  <c r="C788" i="15"/>
  <c r="O788" i="15"/>
  <c r="C789" i="15"/>
  <c r="O789" i="15"/>
  <c r="C790" i="15"/>
  <c r="O790" i="15"/>
  <c r="C791" i="15"/>
  <c r="O791" i="15"/>
  <c r="C792" i="15"/>
  <c r="O792" i="15"/>
  <c r="C793" i="15"/>
  <c r="O793" i="15"/>
  <c r="C794" i="15"/>
  <c r="O794" i="15"/>
  <c r="C795" i="15"/>
  <c r="O795" i="15"/>
  <c r="C796" i="15"/>
  <c r="O796" i="15"/>
  <c r="C797" i="15"/>
  <c r="O797" i="15"/>
  <c r="C798" i="15"/>
  <c r="O798" i="15"/>
  <c r="C799" i="15"/>
  <c r="O799" i="15"/>
  <c r="C800" i="15"/>
  <c r="O800" i="15"/>
  <c r="C801" i="15"/>
  <c r="O801" i="15"/>
  <c r="C802" i="15"/>
  <c r="O802" i="15"/>
  <c r="C803" i="15"/>
  <c r="O803" i="15"/>
  <c r="C804" i="15"/>
  <c r="O804" i="15"/>
  <c r="C805" i="15"/>
  <c r="O805" i="15"/>
  <c r="C806" i="15"/>
  <c r="O806" i="15"/>
  <c r="C807" i="15"/>
  <c r="O807" i="15"/>
  <c r="C808" i="15"/>
  <c r="O808" i="15"/>
  <c r="C809" i="15"/>
  <c r="O809" i="15"/>
  <c r="C810" i="15"/>
  <c r="O810" i="15"/>
  <c r="C811" i="15"/>
  <c r="O811" i="15"/>
  <c r="C812" i="15"/>
  <c r="O812" i="15"/>
  <c r="C813" i="15"/>
  <c r="O813" i="15"/>
  <c r="C814" i="15"/>
  <c r="O814" i="15"/>
  <c r="C815" i="15"/>
  <c r="O815" i="15"/>
  <c r="C816" i="15"/>
  <c r="O816" i="15"/>
  <c r="C817" i="15"/>
  <c r="O817" i="15"/>
  <c r="C818" i="15"/>
  <c r="O818" i="15"/>
  <c r="C819" i="15"/>
  <c r="O819" i="15"/>
  <c r="C820" i="15"/>
  <c r="O820" i="15"/>
  <c r="C821" i="15"/>
  <c r="O821" i="15"/>
  <c r="C822" i="15"/>
  <c r="O822" i="15"/>
  <c r="C823" i="15"/>
  <c r="O823" i="15"/>
  <c r="C824" i="15"/>
  <c r="O824" i="15"/>
  <c r="C825" i="15"/>
  <c r="O825" i="15"/>
  <c r="C826" i="15"/>
  <c r="O826" i="15"/>
  <c r="C827" i="15"/>
  <c r="O827" i="15"/>
  <c r="C828" i="15"/>
  <c r="O828" i="15"/>
  <c r="C829" i="15"/>
  <c r="O829" i="15"/>
  <c r="C830" i="15"/>
  <c r="O830" i="15"/>
  <c r="C831" i="15"/>
  <c r="O831" i="15"/>
  <c r="C832" i="15"/>
  <c r="O832" i="15"/>
  <c r="C833" i="15"/>
  <c r="O833" i="15"/>
  <c r="C834" i="15"/>
  <c r="O834" i="15"/>
  <c r="C835" i="15"/>
  <c r="O835" i="15"/>
  <c r="C836" i="15"/>
  <c r="O836" i="15"/>
  <c r="C837" i="15"/>
  <c r="O837" i="15"/>
  <c r="C838" i="15"/>
  <c r="O838" i="15"/>
  <c r="C839" i="15"/>
  <c r="O839" i="15"/>
  <c r="C840" i="15"/>
  <c r="O840" i="15"/>
  <c r="C841" i="15"/>
  <c r="O841" i="15"/>
  <c r="C842" i="15"/>
  <c r="O842" i="15"/>
  <c r="C843" i="15"/>
  <c r="O843" i="15"/>
  <c r="C844" i="15"/>
  <c r="O844" i="15"/>
  <c r="C845" i="15"/>
  <c r="O845" i="15"/>
  <c r="C846" i="15"/>
  <c r="O846" i="15"/>
  <c r="C847" i="15"/>
  <c r="O847" i="15"/>
  <c r="C848" i="15"/>
  <c r="O848" i="15"/>
  <c r="C849" i="15"/>
  <c r="O849" i="15"/>
  <c r="C850" i="15"/>
  <c r="O850" i="15"/>
  <c r="C851" i="15"/>
  <c r="O851" i="15"/>
  <c r="C852" i="15"/>
  <c r="O852" i="15"/>
  <c r="C853" i="15"/>
  <c r="O853" i="15"/>
  <c r="C854" i="15"/>
  <c r="O854" i="15"/>
  <c r="C855" i="15"/>
  <c r="O855" i="15"/>
  <c r="C856" i="15"/>
  <c r="O856" i="15"/>
  <c r="C857" i="15"/>
  <c r="O857" i="15"/>
  <c r="C858" i="15"/>
  <c r="O858" i="15"/>
  <c r="C859" i="15"/>
  <c r="O859" i="15"/>
  <c r="C860" i="15"/>
  <c r="O860" i="15"/>
  <c r="C861" i="15"/>
  <c r="O861" i="15"/>
  <c r="C862" i="15"/>
  <c r="O862" i="15"/>
  <c r="C863" i="15"/>
  <c r="O863" i="15"/>
  <c r="C864" i="15"/>
  <c r="O864" i="15"/>
  <c r="C865" i="15"/>
  <c r="O865" i="15"/>
  <c r="C866" i="15"/>
  <c r="O866" i="15"/>
  <c r="C867" i="15"/>
  <c r="O867" i="15"/>
  <c r="C868" i="15"/>
  <c r="O868" i="15"/>
  <c r="C869" i="15"/>
  <c r="O869" i="15"/>
  <c r="C870" i="15"/>
  <c r="O870" i="15"/>
  <c r="C871" i="15"/>
  <c r="O871" i="15"/>
  <c r="C872" i="15"/>
  <c r="O872" i="15"/>
  <c r="C873" i="15"/>
  <c r="O873" i="15"/>
  <c r="C874" i="15"/>
  <c r="O874" i="15"/>
  <c r="C875" i="15"/>
  <c r="O875" i="15"/>
  <c r="C876" i="15"/>
  <c r="O876" i="15"/>
  <c r="C877" i="15"/>
  <c r="O877" i="15"/>
  <c r="C878" i="15"/>
  <c r="O878" i="15"/>
  <c r="C879" i="15"/>
  <c r="O879" i="15"/>
  <c r="C880" i="15"/>
  <c r="O880" i="15"/>
  <c r="C881" i="15"/>
  <c r="O881" i="15"/>
  <c r="C882" i="15"/>
  <c r="O882" i="15"/>
  <c r="C883" i="15"/>
  <c r="O883" i="15"/>
  <c r="C884" i="15"/>
  <c r="O884" i="15"/>
  <c r="C885" i="15"/>
  <c r="O885" i="15"/>
  <c r="C886" i="15"/>
  <c r="O886" i="15"/>
  <c r="C887" i="15"/>
  <c r="O887" i="15"/>
  <c r="C888" i="15"/>
  <c r="O888" i="15"/>
  <c r="C889" i="15"/>
  <c r="O889" i="15"/>
  <c r="C890" i="15"/>
  <c r="O890" i="15"/>
  <c r="C891" i="15"/>
  <c r="O891" i="15"/>
  <c r="C892" i="15"/>
  <c r="O892" i="15"/>
  <c r="C893" i="15"/>
  <c r="O893" i="15"/>
  <c r="C894" i="15"/>
  <c r="O894" i="15"/>
  <c r="C895" i="15"/>
  <c r="O895" i="15"/>
  <c r="C896" i="15"/>
  <c r="O896" i="15"/>
  <c r="C897" i="15"/>
  <c r="O897" i="15"/>
  <c r="C898" i="15"/>
  <c r="O898" i="15"/>
  <c r="C899" i="15"/>
  <c r="O899" i="15"/>
  <c r="C900" i="15"/>
  <c r="O900" i="15"/>
  <c r="C901" i="15"/>
  <c r="O901" i="15"/>
  <c r="C902" i="15"/>
  <c r="O902" i="15"/>
  <c r="C903" i="15"/>
  <c r="O903" i="15"/>
  <c r="C904" i="15"/>
  <c r="O904" i="15"/>
  <c r="C905" i="15"/>
  <c r="O905" i="15"/>
  <c r="C906" i="15"/>
  <c r="O906" i="15"/>
  <c r="C907" i="15"/>
  <c r="O907" i="15"/>
  <c r="C908" i="15"/>
  <c r="O908" i="15"/>
  <c r="C909" i="15"/>
  <c r="O909" i="15"/>
  <c r="C910" i="15"/>
  <c r="O910" i="15"/>
  <c r="C911" i="15"/>
  <c r="O911" i="15"/>
  <c r="C912" i="15"/>
  <c r="O912" i="15"/>
  <c r="C913" i="15"/>
  <c r="O913" i="15"/>
  <c r="C914" i="15"/>
  <c r="O914" i="15"/>
  <c r="C915" i="15"/>
  <c r="O915" i="15"/>
  <c r="C916" i="15"/>
  <c r="O916" i="15"/>
  <c r="C917" i="15"/>
  <c r="O917" i="15"/>
  <c r="C918" i="15"/>
  <c r="O918" i="15"/>
  <c r="C919" i="15"/>
  <c r="O919" i="15"/>
  <c r="C920" i="15"/>
  <c r="O920" i="15"/>
  <c r="C921" i="15"/>
  <c r="O921" i="15"/>
  <c r="C922" i="15"/>
  <c r="O922" i="15"/>
  <c r="C923" i="15"/>
  <c r="O923" i="15"/>
  <c r="C924" i="15"/>
  <c r="O924" i="15"/>
  <c r="C925" i="15"/>
  <c r="O925" i="15"/>
  <c r="C926" i="15"/>
  <c r="O926" i="15"/>
  <c r="C927" i="15"/>
  <c r="O927" i="15"/>
  <c r="C928" i="15"/>
  <c r="O928" i="15"/>
  <c r="C929" i="15"/>
  <c r="O929" i="15"/>
  <c r="C930" i="15"/>
  <c r="O930" i="15"/>
  <c r="C931" i="15"/>
  <c r="O931" i="15"/>
  <c r="C932" i="15"/>
  <c r="O932" i="15"/>
  <c r="C933" i="15"/>
  <c r="O933" i="15"/>
  <c r="C934" i="15"/>
  <c r="O934" i="15"/>
  <c r="C935" i="15"/>
  <c r="O935" i="15"/>
  <c r="C936" i="15"/>
  <c r="O936" i="15"/>
  <c r="C937" i="15"/>
  <c r="O937" i="15"/>
  <c r="C938" i="15"/>
  <c r="O938" i="15"/>
  <c r="C939" i="15"/>
  <c r="O939" i="15"/>
  <c r="C940" i="15"/>
  <c r="O940" i="15"/>
  <c r="C941" i="15"/>
  <c r="O941" i="15"/>
  <c r="C942" i="15"/>
  <c r="O942" i="15"/>
  <c r="C943" i="15"/>
  <c r="O943" i="15"/>
  <c r="C944" i="15"/>
  <c r="O944" i="15"/>
  <c r="C945" i="15"/>
  <c r="O945" i="15"/>
  <c r="C946" i="15"/>
  <c r="O946" i="15"/>
  <c r="C947" i="15"/>
  <c r="O947" i="15"/>
  <c r="C948" i="15"/>
  <c r="O948" i="15"/>
  <c r="C949" i="15"/>
  <c r="O949" i="15"/>
  <c r="C950" i="15"/>
  <c r="O950" i="15"/>
  <c r="C951" i="15"/>
  <c r="O951" i="15"/>
  <c r="C952" i="15"/>
  <c r="O952" i="15"/>
  <c r="C953" i="15"/>
  <c r="O953" i="15"/>
  <c r="C954" i="15"/>
  <c r="O954" i="15"/>
  <c r="C955" i="15"/>
  <c r="O955" i="15"/>
  <c r="C956" i="15"/>
  <c r="O956" i="15"/>
  <c r="C957" i="15"/>
  <c r="O957" i="15"/>
  <c r="C958" i="15"/>
  <c r="O958" i="15"/>
  <c r="C959" i="15"/>
  <c r="O959" i="15"/>
  <c r="C960" i="15"/>
  <c r="O960" i="15"/>
  <c r="C961" i="15"/>
  <c r="O961" i="15"/>
  <c r="C962" i="15"/>
  <c r="O962" i="15"/>
  <c r="C963" i="15"/>
  <c r="O963" i="15"/>
  <c r="C964" i="15"/>
  <c r="O964" i="15"/>
  <c r="C965" i="15"/>
  <c r="O965" i="15"/>
  <c r="C966" i="15"/>
  <c r="O966" i="15"/>
  <c r="C967" i="15"/>
  <c r="O967" i="15"/>
  <c r="C968" i="15"/>
  <c r="O968" i="15"/>
  <c r="C969" i="15"/>
  <c r="O969" i="15"/>
  <c r="C970" i="15"/>
  <c r="O970" i="15"/>
  <c r="C971" i="15"/>
  <c r="O971" i="15"/>
  <c r="C972" i="15"/>
  <c r="O972" i="15"/>
  <c r="C973" i="15"/>
  <c r="O973" i="15"/>
  <c r="C974" i="15"/>
  <c r="O974" i="15"/>
  <c r="C975" i="15"/>
  <c r="O975" i="15"/>
  <c r="C976" i="15"/>
  <c r="O976" i="15"/>
  <c r="C977" i="15"/>
  <c r="O977" i="15"/>
  <c r="C978" i="15"/>
  <c r="O978" i="15"/>
  <c r="C979" i="15"/>
  <c r="O979" i="15"/>
  <c r="C980" i="15"/>
  <c r="O980" i="15"/>
  <c r="C981" i="15"/>
  <c r="O981" i="15"/>
  <c r="C982" i="15"/>
  <c r="O982" i="15"/>
  <c r="C983" i="15"/>
  <c r="O983" i="15"/>
  <c r="C984" i="15"/>
  <c r="O984" i="15"/>
  <c r="C985" i="15"/>
  <c r="O985" i="15"/>
  <c r="C986" i="15"/>
  <c r="O986" i="15"/>
  <c r="C987" i="15"/>
  <c r="O987" i="15"/>
  <c r="C988" i="15"/>
  <c r="O988" i="15"/>
  <c r="C989" i="15"/>
  <c r="O989" i="15"/>
  <c r="C990" i="15"/>
  <c r="O990" i="15"/>
  <c r="C991" i="15"/>
  <c r="O991" i="15"/>
  <c r="C992" i="15"/>
  <c r="O992" i="15"/>
  <c r="C993" i="15"/>
  <c r="O993" i="15"/>
  <c r="C994" i="15"/>
  <c r="O994" i="15"/>
  <c r="C995" i="15"/>
  <c r="O995" i="15"/>
  <c r="C996" i="15"/>
  <c r="O996" i="15"/>
  <c r="C997" i="15"/>
  <c r="O997" i="15"/>
  <c r="C998" i="15"/>
  <c r="O998" i="15"/>
  <c r="C999" i="15"/>
  <c r="O999" i="15"/>
  <c r="C1000" i="15"/>
  <c r="O1000" i="15"/>
  <c r="C1001" i="15"/>
  <c r="O1001" i="15"/>
  <c r="G2" i="15"/>
  <c r="G3" i="15"/>
  <c r="G4" i="15"/>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264" i="15"/>
  <c r="G265" i="15"/>
  <c r="G266" i="15"/>
  <c r="G267" i="15"/>
  <c r="G268" i="15"/>
  <c r="G269" i="15"/>
  <c r="G270" i="15"/>
  <c r="G271" i="15"/>
  <c r="G272" i="15"/>
  <c r="G273" i="15"/>
  <c r="G274" i="15"/>
  <c r="G275" i="15"/>
  <c r="G276" i="15"/>
  <c r="G277" i="15"/>
  <c r="G278" i="15"/>
  <c r="G279" i="15"/>
  <c r="G280" i="15"/>
  <c r="G281" i="15"/>
  <c r="G282" i="15"/>
  <c r="G283" i="15"/>
  <c r="G284" i="15"/>
  <c r="G285" i="15"/>
  <c r="G286" i="15"/>
  <c r="G287" i="15"/>
  <c r="G288" i="15"/>
  <c r="G289" i="15"/>
  <c r="G290" i="15"/>
  <c r="G291" i="15"/>
  <c r="G292" i="15"/>
  <c r="G293" i="15"/>
  <c r="G294" i="15"/>
  <c r="G295" i="15"/>
  <c r="G296" i="15"/>
  <c r="G297" i="15"/>
  <c r="G298" i="15"/>
  <c r="G299" i="15"/>
  <c r="G300" i="15"/>
  <c r="G301" i="15"/>
  <c r="G302" i="15"/>
  <c r="G303" i="15"/>
  <c r="G304" i="15"/>
  <c r="G305" i="15"/>
  <c r="G306" i="15"/>
  <c r="G307" i="15"/>
  <c r="G308" i="15"/>
  <c r="G309" i="15"/>
  <c r="G310" i="15"/>
  <c r="G311" i="15"/>
  <c r="G312" i="15"/>
  <c r="G313" i="15"/>
  <c r="G314" i="15"/>
  <c r="G315" i="15"/>
  <c r="G316" i="15"/>
  <c r="G317" i="15"/>
  <c r="G318" i="15"/>
  <c r="G319" i="15"/>
  <c r="G320" i="15"/>
  <c r="G321" i="15"/>
  <c r="G322" i="15"/>
  <c r="G323" i="15"/>
  <c r="G324" i="15"/>
  <c r="G325" i="15"/>
  <c r="G326" i="15"/>
  <c r="G327" i="15"/>
  <c r="G328" i="15"/>
  <c r="G329" i="15"/>
  <c r="G330" i="15"/>
  <c r="G331" i="15"/>
  <c r="G332" i="15"/>
  <c r="G333" i="15"/>
  <c r="G334" i="15"/>
  <c r="G335" i="15"/>
  <c r="G336" i="15"/>
  <c r="G337" i="15"/>
  <c r="G338" i="15"/>
  <c r="G339" i="15"/>
  <c r="G340" i="15"/>
  <c r="G341" i="15"/>
  <c r="G342" i="15"/>
  <c r="G343" i="15"/>
  <c r="G344" i="15"/>
  <c r="G345" i="15"/>
  <c r="G346" i="15"/>
  <c r="G347" i="15"/>
  <c r="G348" i="15"/>
  <c r="G349" i="15"/>
  <c r="G350" i="15"/>
  <c r="G351" i="15"/>
  <c r="G352" i="15"/>
  <c r="G353" i="15"/>
  <c r="G354" i="15"/>
  <c r="G355" i="15"/>
  <c r="G356" i="15"/>
  <c r="G357" i="15"/>
  <c r="G358" i="15"/>
  <c r="G359" i="15"/>
  <c r="G360" i="15"/>
  <c r="G361" i="15"/>
  <c r="G362" i="15"/>
  <c r="G363" i="15"/>
  <c r="G364" i="15"/>
  <c r="G365" i="15"/>
  <c r="G366" i="15"/>
  <c r="G367" i="15"/>
  <c r="G368" i="15"/>
  <c r="G369" i="15"/>
  <c r="G370" i="15"/>
  <c r="G371" i="15"/>
  <c r="G372" i="15"/>
  <c r="G373" i="15"/>
  <c r="G374" i="15"/>
  <c r="G375" i="15"/>
  <c r="G376" i="15"/>
  <c r="G377" i="15"/>
  <c r="G378" i="15"/>
  <c r="G379" i="15"/>
  <c r="G380" i="15"/>
  <c r="G381" i="15"/>
  <c r="G382" i="15"/>
  <c r="G383" i="15"/>
  <c r="G384" i="15"/>
  <c r="G385" i="15"/>
  <c r="G386" i="15"/>
  <c r="G387" i="15"/>
  <c r="G388" i="15"/>
  <c r="G389" i="15"/>
  <c r="G390" i="15"/>
  <c r="G391" i="15"/>
  <c r="G392" i="15"/>
  <c r="G393" i="15"/>
  <c r="G394" i="15"/>
  <c r="G395" i="15"/>
  <c r="G396" i="15"/>
  <c r="G397" i="15"/>
  <c r="G398" i="15"/>
  <c r="G399" i="15"/>
  <c r="G400" i="15"/>
  <c r="G401" i="15"/>
  <c r="G402" i="15"/>
  <c r="G403" i="15"/>
  <c r="G404" i="15"/>
  <c r="G405" i="15"/>
  <c r="G406" i="15"/>
  <c r="G407" i="15"/>
  <c r="G408" i="15"/>
  <c r="G409" i="15"/>
  <c r="G410" i="15"/>
  <c r="G411" i="15"/>
  <c r="G412" i="15"/>
  <c r="G413" i="15"/>
  <c r="G414" i="15"/>
  <c r="G415" i="15"/>
  <c r="G416" i="15"/>
  <c r="G417" i="15"/>
  <c r="G418" i="15"/>
  <c r="G419" i="15"/>
  <c r="G420" i="15"/>
  <c r="G421" i="15"/>
  <c r="G422" i="15"/>
  <c r="G423" i="15"/>
  <c r="G424" i="15"/>
  <c r="G425" i="15"/>
  <c r="G426" i="15"/>
  <c r="G427" i="15"/>
  <c r="G428" i="15"/>
  <c r="G429" i="15"/>
  <c r="G430" i="15"/>
  <c r="G431" i="15"/>
  <c r="G432" i="15"/>
  <c r="G433" i="15"/>
  <c r="G434" i="15"/>
  <c r="G435" i="15"/>
  <c r="G436" i="15"/>
  <c r="G437" i="15"/>
  <c r="G438" i="15"/>
  <c r="G439" i="15"/>
  <c r="G440" i="15"/>
  <c r="G441" i="15"/>
  <c r="G442" i="15"/>
  <c r="G443" i="15"/>
  <c r="G444" i="15"/>
  <c r="G445" i="15"/>
  <c r="G446" i="15"/>
  <c r="G447" i="15"/>
  <c r="G448" i="15"/>
  <c r="G449" i="15"/>
  <c r="G450" i="15"/>
  <c r="G451" i="15"/>
  <c r="G452" i="15"/>
  <c r="G453" i="15"/>
  <c r="G454" i="15"/>
  <c r="G455" i="15"/>
  <c r="G456" i="15"/>
  <c r="G457" i="15"/>
  <c r="G458" i="15"/>
  <c r="G459" i="15"/>
  <c r="G460" i="15"/>
  <c r="G461" i="15"/>
  <c r="G462" i="15"/>
  <c r="G463" i="15"/>
  <c r="G464" i="15"/>
  <c r="G465" i="15"/>
  <c r="G466" i="15"/>
  <c r="G467" i="15"/>
  <c r="G468" i="15"/>
  <c r="G469" i="15"/>
  <c r="G470" i="15"/>
  <c r="G471" i="15"/>
  <c r="G472" i="15"/>
  <c r="G473" i="15"/>
  <c r="G474" i="15"/>
  <c r="G475" i="15"/>
  <c r="G476" i="15"/>
  <c r="G477" i="15"/>
  <c r="G478" i="15"/>
  <c r="G479" i="15"/>
  <c r="G480" i="15"/>
  <c r="G481" i="15"/>
  <c r="G482" i="15"/>
  <c r="G483" i="15"/>
  <c r="G484" i="15"/>
  <c r="G485" i="15"/>
  <c r="G486" i="15"/>
  <c r="G487" i="15"/>
  <c r="G488" i="15"/>
  <c r="G489" i="15"/>
  <c r="G490" i="15"/>
  <c r="G491" i="15"/>
  <c r="G492" i="15"/>
  <c r="G493" i="15"/>
  <c r="G494" i="15"/>
  <c r="G495" i="15"/>
  <c r="G496" i="15"/>
  <c r="G497" i="15"/>
  <c r="G498" i="15"/>
  <c r="G499" i="15"/>
  <c r="G500" i="15"/>
  <c r="G501" i="15"/>
  <c r="G502" i="15"/>
  <c r="G503" i="15"/>
  <c r="G504" i="15"/>
  <c r="G505" i="15"/>
  <c r="G506" i="15"/>
  <c r="G507" i="15"/>
  <c r="G508" i="15"/>
  <c r="G509" i="15"/>
  <c r="G510" i="15"/>
  <c r="G511" i="15"/>
  <c r="G512" i="15"/>
  <c r="G513" i="15"/>
  <c r="G514" i="15"/>
  <c r="G515" i="15"/>
  <c r="G516" i="15"/>
  <c r="G517" i="15"/>
  <c r="G518" i="15"/>
  <c r="G519" i="15"/>
  <c r="G520" i="15"/>
  <c r="G521" i="15"/>
  <c r="G522" i="15"/>
  <c r="G523" i="15"/>
  <c r="G524" i="15"/>
  <c r="G525" i="15"/>
  <c r="G526" i="15"/>
  <c r="G527" i="15"/>
  <c r="G528" i="15"/>
  <c r="G529" i="15"/>
  <c r="G530" i="15"/>
  <c r="G531" i="15"/>
  <c r="G532" i="15"/>
  <c r="G533" i="15"/>
  <c r="G534" i="15"/>
  <c r="G535" i="15"/>
  <c r="G536" i="15"/>
  <c r="G537" i="15"/>
  <c r="G538" i="15"/>
  <c r="G539" i="15"/>
  <c r="G540" i="15"/>
  <c r="G541" i="15"/>
  <c r="G542" i="15"/>
  <c r="G543" i="15"/>
  <c r="G544" i="15"/>
  <c r="G545" i="15"/>
  <c r="G546" i="15"/>
  <c r="G547" i="15"/>
  <c r="G548" i="15"/>
  <c r="G549" i="15"/>
  <c r="G550" i="15"/>
  <c r="G551" i="15"/>
  <c r="G552" i="15"/>
  <c r="G553" i="15"/>
  <c r="G554" i="15"/>
  <c r="G555" i="15"/>
  <c r="G556" i="15"/>
  <c r="G557" i="15"/>
  <c r="G558" i="15"/>
  <c r="G559" i="15"/>
  <c r="G560" i="15"/>
  <c r="G561" i="15"/>
  <c r="G562" i="15"/>
  <c r="G563" i="15"/>
  <c r="G564" i="15"/>
  <c r="G565" i="15"/>
  <c r="G566" i="15"/>
  <c r="G567" i="15"/>
  <c r="G568" i="15"/>
  <c r="G569" i="15"/>
  <c r="G570" i="15"/>
  <c r="G571" i="15"/>
  <c r="G572" i="15"/>
  <c r="G573" i="15"/>
  <c r="G574" i="15"/>
  <c r="G575" i="15"/>
  <c r="G576" i="15"/>
  <c r="G577" i="15"/>
  <c r="G578" i="15"/>
  <c r="G579" i="15"/>
  <c r="G580" i="15"/>
  <c r="G581" i="15"/>
  <c r="G582" i="15"/>
  <c r="G583" i="15"/>
  <c r="G584" i="15"/>
  <c r="G585" i="15"/>
  <c r="G586" i="15"/>
  <c r="G587" i="15"/>
  <c r="G588" i="15"/>
  <c r="G589" i="15"/>
  <c r="G590" i="15"/>
  <c r="G591" i="15"/>
  <c r="G592" i="15"/>
  <c r="G593" i="15"/>
  <c r="G594" i="15"/>
  <c r="G595" i="15"/>
  <c r="G596" i="15"/>
  <c r="G597" i="15"/>
  <c r="G598" i="15"/>
  <c r="G599" i="15"/>
  <c r="G600" i="15"/>
  <c r="G601" i="15"/>
  <c r="G602" i="15"/>
  <c r="G603" i="15"/>
  <c r="G604" i="15"/>
  <c r="G605" i="15"/>
  <c r="G606" i="15"/>
  <c r="G607" i="15"/>
  <c r="G608" i="15"/>
  <c r="G609" i="15"/>
  <c r="G610" i="15"/>
  <c r="G611" i="15"/>
  <c r="G612" i="15"/>
  <c r="G613" i="15"/>
  <c r="G614" i="15"/>
  <c r="G615" i="15"/>
  <c r="G616" i="15"/>
  <c r="G617" i="15"/>
  <c r="G618" i="15"/>
  <c r="G619" i="15"/>
  <c r="G620" i="15"/>
  <c r="G621" i="15"/>
  <c r="G622" i="15"/>
  <c r="G623" i="15"/>
  <c r="G624" i="15"/>
  <c r="G625" i="15"/>
  <c r="G626" i="15"/>
  <c r="G627" i="15"/>
  <c r="G628" i="15"/>
  <c r="G629" i="15"/>
  <c r="G630" i="15"/>
  <c r="G631" i="15"/>
  <c r="G632" i="15"/>
  <c r="G633" i="15"/>
  <c r="G634" i="15"/>
  <c r="G635" i="15"/>
  <c r="G636" i="15"/>
  <c r="G637" i="15"/>
  <c r="G638" i="15"/>
  <c r="G639" i="15"/>
  <c r="G640" i="15"/>
  <c r="G641" i="15"/>
  <c r="G642" i="15"/>
  <c r="G643" i="15"/>
  <c r="G644" i="15"/>
  <c r="G645" i="15"/>
  <c r="G646" i="15"/>
  <c r="G647" i="15"/>
  <c r="G648" i="15"/>
  <c r="G649" i="15"/>
  <c r="G650" i="15"/>
  <c r="G651" i="15"/>
  <c r="G652" i="15"/>
  <c r="G653" i="15"/>
  <c r="G654" i="15"/>
  <c r="G655" i="15"/>
  <c r="G656" i="15"/>
  <c r="G657" i="15"/>
  <c r="G658" i="15"/>
  <c r="G659" i="15"/>
  <c r="G660" i="15"/>
  <c r="G661" i="15"/>
  <c r="G662" i="15"/>
  <c r="G663" i="15"/>
  <c r="G664" i="15"/>
  <c r="G665" i="15"/>
  <c r="G666" i="15"/>
  <c r="G667" i="15"/>
  <c r="G668" i="15"/>
  <c r="G669" i="15"/>
  <c r="G670" i="15"/>
  <c r="G671" i="15"/>
  <c r="G672" i="15"/>
  <c r="G673" i="15"/>
  <c r="G674" i="15"/>
  <c r="G675" i="15"/>
  <c r="G676" i="15"/>
  <c r="G677" i="15"/>
  <c r="G678" i="15"/>
  <c r="G679" i="15"/>
  <c r="G680" i="15"/>
  <c r="G681" i="15"/>
  <c r="G682" i="15"/>
  <c r="G683" i="15"/>
  <c r="G684" i="15"/>
  <c r="G685" i="15"/>
  <c r="G686" i="15"/>
  <c r="G687" i="15"/>
  <c r="G688" i="15"/>
  <c r="G689" i="15"/>
  <c r="G690" i="15"/>
  <c r="G691" i="15"/>
  <c r="G692" i="15"/>
  <c r="G693" i="15"/>
  <c r="G694" i="15"/>
  <c r="G695" i="15"/>
  <c r="G696" i="15"/>
  <c r="G697" i="15"/>
  <c r="G698" i="15"/>
  <c r="G699" i="15"/>
  <c r="G700" i="15"/>
  <c r="G701" i="15"/>
  <c r="G702" i="15"/>
  <c r="G703" i="15"/>
  <c r="G704" i="15"/>
  <c r="G705" i="15"/>
  <c r="G706" i="15"/>
  <c r="G707" i="15"/>
  <c r="G708" i="15"/>
  <c r="G709" i="15"/>
  <c r="G710" i="15"/>
  <c r="G711" i="15"/>
  <c r="G712" i="15"/>
  <c r="G713" i="15"/>
  <c r="G714" i="15"/>
  <c r="G715" i="15"/>
  <c r="G716" i="15"/>
  <c r="G717" i="15"/>
  <c r="G718" i="15"/>
  <c r="G719" i="15"/>
  <c r="G720" i="15"/>
  <c r="G721" i="15"/>
  <c r="G722" i="15"/>
  <c r="G723" i="15"/>
  <c r="G724" i="15"/>
  <c r="G725" i="15"/>
  <c r="G726" i="15"/>
  <c r="G727" i="15"/>
  <c r="G728" i="15"/>
  <c r="G729" i="15"/>
  <c r="G730" i="15"/>
  <c r="G731" i="15"/>
  <c r="G732" i="15"/>
  <c r="G733" i="15"/>
  <c r="G734" i="15"/>
  <c r="G735" i="15"/>
  <c r="G736" i="15"/>
  <c r="G737" i="15"/>
  <c r="G738" i="15"/>
  <c r="G739" i="15"/>
  <c r="G740" i="15"/>
  <c r="G741" i="15"/>
  <c r="G742" i="15"/>
  <c r="G743" i="15"/>
  <c r="G744" i="15"/>
  <c r="G745" i="15"/>
  <c r="G746" i="15"/>
  <c r="G747" i="15"/>
  <c r="G748" i="15"/>
  <c r="G749" i="15"/>
  <c r="G750" i="15"/>
  <c r="G751" i="15"/>
  <c r="G752" i="15"/>
  <c r="G753" i="15"/>
  <c r="G754" i="15"/>
  <c r="G755" i="15"/>
  <c r="G756" i="15"/>
  <c r="G757" i="15"/>
  <c r="G758" i="15"/>
  <c r="G759" i="15"/>
  <c r="G760" i="15"/>
  <c r="G761" i="15"/>
  <c r="G762" i="15"/>
  <c r="G763" i="15"/>
  <c r="G764" i="15"/>
  <c r="G765" i="15"/>
  <c r="G766" i="15"/>
  <c r="G767" i="15"/>
  <c r="G768" i="15"/>
  <c r="G769" i="15"/>
  <c r="G770" i="15"/>
  <c r="G771" i="15"/>
  <c r="G772" i="15"/>
  <c r="G773" i="15"/>
  <c r="G774" i="15"/>
  <c r="G775" i="15"/>
  <c r="G776" i="15"/>
  <c r="G777" i="15"/>
  <c r="G778" i="15"/>
  <c r="G779" i="15"/>
  <c r="G780" i="15"/>
  <c r="G781" i="15"/>
  <c r="G782" i="15"/>
  <c r="G783" i="15"/>
  <c r="G784" i="15"/>
  <c r="G785" i="15"/>
  <c r="G786" i="15"/>
  <c r="G787" i="15"/>
  <c r="G788" i="15"/>
  <c r="G789" i="15"/>
  <c r="G790" i="15"/>
  <c r="G791" i="15"/>
  <c r="G792" i="15"/>
  <c r="G793" i="15"/>
  <c r="G794" i="15"/>
  <c r="G795" i="15"/>
  <c r="G796" i="15"/>
  <c r="G797" i="15"/>
  <c r="G798" i="15"/>
  <c r="G799" i="15"/>
  <c r="G800" i="15"/>
  <c r="G801" i="15"/>
  <c r="G802" i="15"/>
  <c r="G803" i="15"/>
  <c r="G804" i="15"/>
  <c r="G805" i="15"/>
  <c r="G806" i="15"/>
  <c r="G807" i="15"/>
  <c r="G808" i="15"/>
  <c r="G809" i="15"/>
  <c r="G810" i="15"/>
  <c r="G811" i="15"/>
  <c r="G812" i="15"/>
  <c r="G813" i="15"/>
  <c r="G814" i="15"/>
  <c r="G815" i="15"/>
  <c r="G816" i="15"/>
  <c r="G817" i="15"/>
  <c r="G818" i="15"/>
  <c r="G819" i="15"/>
  <c r="G820" i="15"/>
  <c r="G821" i="15"/>
  <c r="G822" i="15"/>
  <c r="G823" i="15"/>
  <c r="G824" i="15"/>
  <c r="G825" i="15"/>
  <c r="G826" i="15"/>
  <c r="G827" i="15"/>
  <c r="G828" i="15"/>
  <c r="G829" i="15"/>
  <c r="G830" i="15"/>
  <c r="G831" i="15"/>
  <c r="G832" i="15"/>
  <c r="G833" i="15"/>
  <c r="G834" i="15"/>
  <c r="G835" i="15"/>
  <c r="G836" i="15"/>
  <c r="G837" i="15"/>
  <c r="G838" i="15"/>
  <c r="G839" i="15"/>
  <c r="G840" i="15"/>
  <c r="G841" i="15"/>
  <c r="G842" i="15"/>
  <c r="G843" i="15"/>
  <c r="G844" i="15"/>
  <c r="G845" i="15"/>
  <c r="G846" i="15"/>
  <c r="G847" i="15"/>
  <c r="G848" i="15"/>
  <c r="G849" i="15"/>
  <c r="G850" i="15"/>
  <c r="G851" i="15"/>
  <c r="G852" i="15"/>
  <c r="G853" i="15"/>
  <c r="G854" i="15"/>
  <c r="G855" i="15"/>
  <c r="G856" i="15"/>
  <c r="G857" i="15"/>
  <c r="G858" i="15"/>
  <c r="G859" i="15"/>
  <c r="G860" i="15"/>
  <c r="G861" i="15"/>
  <c r="G862" i="15"/>
  <c r="G863" i="15"/>
  <c r="G864" i="15"/>
  <c r="G865" i="15"/>
  <c r="G866" i="15"/>
  <c r="G867" i="15"/>
  <c r="G868" i="15"/>
  <c r="G869" i="15"/>
  <c r="G870" i="15"/>
  <c r="G871" i="15"/>
  <c r="G872" i="15"/>
  <c r="G873" i="15"/>
  <c r="G874" i="15"/>
  <c r="G875" i="15"/>
  <c r="G876" i="15"/>
  <c r="G877" i="15"/>
  <c r="G878" i="15"/>
  <c r="G879" i="15"/>
  <c r="G880" i="15"/>
  <c r="G881" i="15"/>
  <c r="G882" i="15"/>
  <c r="G883" i="15"/>
  <c r="G884" i="15"/>
  <c r="G885" i="15"/>
  <c r="G886" i="15"/>
  <c r="G887" i="15"/>
  <c r="G888" i="15"/>
  <c r="G889" i="15"/>
  <c r="G890" i="15"/>
  <c r="G891" i="15"/>
  <c r="G892" i="15"/>
  <c r="G893" i="15"/>
  <c r="G894" i="15"/>
  <c r="G895" i="15"/>
  <c r="G896" i="15"/>
  <c r="G897" i="15"/>
  <c r="G898" i="15"/>
  <c r="G899" i="15"/>
  <c r="G900" i="15"/>
  <c r="G901" i="15"/>
  <c r="G902" i="15"/>
  <c r="G903" i="15"/>
  <c r="G904" i="15"/>
  <c r="G905" i="15"/>
  <c r="G906" i="15"/>
  <c r="G907" i="15"/>
  <c r="G908" i="15"/>
  <c r="G909" i="15"/>
  <c r="G910" i="15"/>
  <c r="G911" i="15"/>
  <c r="G912" i="15"/>
  <c r="G913" i="15"/>
  <c r="G914" i="15"/>
  <c r="G915" i="15"/>
  <c r="G916" i="15"/>
  <c r="G917" i="15"/>
  <c r="G918" i="15"/>
  <c r="G919" i="15"/>
  <c r="G920" i="15"/>
  <c r="G921" i="15"/>
  <c r="G922" i="15"/>
  <c r="G923" i="15"/>
  <c r="G924" i="15"/>
  <c r="G925" i="15"/>
  <c r="G926" i="15"/>
  <c r="G927" i="15"/>
  <c r="G928" i="15"/>
  <c r="G929" i="15"/>
  <c r="G930" i="15"/>
  <c r="G931" i="15"/>
  <c r="G932" i="15"/>
  <c r="G933" i="15"/>
  <c r="G934" i="15"/>
  <c r="G935" i="15"/>
  <c r="G936" i="15"/>
  <c r="G937" i="15"/>
  <c r="G938" i="15"/>
  <c r="G939" i="15"/>
  <c r="G940" i="15"/>
  <c r="G941" i="15"/>
  <c r="G942" i="15"/>
  <c r="G943" i="15"/>
  <c r="G944" i="15"/>
  <c r="G945" i="15"/>
  <c r="G946" i="15"/>
  <c r="G947" i="15"/>
  <c r="G948" i="15"/>
  <c r="G949" i="15"/>
  <c r="G950" i="15"/>
  <c r="G951" i="15"/>
  <c r="G952" i="15"/>
  <c r="G953" i="15"/>
  <c r="G954" i="15"/>
  <c r="G955" i="15"/>
  <c r="G956" i="15"/>
  <c r="G957" i="15"/>
  <c r="G958" i="15"/>
  <c r="G959" i="15"/>
  <c r="G960" i="15"/>
  <c r="G961" i="15"/>
  <c r="G962" i="15"/>
  <c r="G963" i="15"/>
  <c r="G964" i="15"/>
  <c r="G965" i="15"/>
  <c r="G966" i="15"/>
  <c r="G967" i="15"/>
  <c r="G968" i="15"/>
  <c r="G969" i="15"/>
  <c r="G970" i="15"/>
  <c r="G971" i="15"/>
  <c r="G972" i="15"/>
  <c r="G973" i="15"/>
  <c r="G974" i="15"/>
  <c r="G975" i="15"/>
  <c r="G976" i="15"/>
  <c r="G977" i="15"/>
  <c r="G978" i="15"/>
  <c r="G979" i="15"/>
  <c r="G980" i="15"/>
  <c r="G981" i="15"/>
  <c r="G982" i="15"/>
  <c r="G983" i="15"/>
  <c r="G984" i="15"/>
  <c r="G985" i="15"/>
  <c r="G986" i="15"/>
  <c r="G987" i="15"/>
  <c r="G988" i="15"/>
  <c r="G989" i="15"/>
  <c r="G990" i="15"/>
  <c r="G991" i="15"/>
  <c r="G992" i="15"/>
  <c r="G993" i="15"/>
  <c r="G994" i="15"/>
  <c r="G995" i="15"/>
  <c r="G996" i="15"/>
  <c r="G997" i="15"/>
  <c r="G998" i="15"/>
  <c r="G999" i="15"/>
  <c r="G1000" i="15"/>
  <c r="G1001" i="15"/>
  <c r="D2" i="15"/>
  <c r="D3" i="15"/>
  <c r="D4" i="15"/>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74"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D302" i="15"/>
  <c r="D303" i="15"/>
  <c r="D304" i="15"/>
  <c r="D305" i="15"/>
  <c r="D306" i="15"/>
  <c r="D307" i="15"/>
  <c r="D308" i="15"/>
  <c r="D309" i="15"/>
  <c r="D310" i="15"/>
  <c r="D311" i="15"/>
  <c r="D312" i="15"/>
  <c r="D313" i="15"/>
  <c r="D314" i="15"/>
  <c r="D315" i="15"/>
  <c r="D316" i="15"/>
  <c r="D317" i="15"/>
  <c r="D318" i="15"/>
  <c r="D319" i="15"/>
  <c r="D320" i="15"/>
  <c r="D321" i="15"/>
  <c r="D322" i="15"/>
  <c r="D323" i="15"/>
  <c r="D324" i="15"/>
  <c r="D325" i="15"/>
  <c r="D326" i="15"/>
  <c r="D327" i="15"/>
  <c r="D328" i="15"/>
  <c r="D329" i="15"/>
  <c r="D330" i="15"/>
  <c r="D331" i="15"/>
  <c r="D332" i="15"/>
  <c r="D333" i="15"/>
  <c r="D334" i="15"/>
  <c r="D335" i="15"/>
  <c r="D336" i="15"/>
  <c r="D337" i="15"/>
  <c r="D338" i="15"/>
  <c r="D339" i="15"/>
  <c r="D340" i="15"/>
  <c r="D341" i="15"/>
  <c r="D342" i="15"/>
  <c r="D343" i="15"/>
  <c r="D344" i="15"/>
  <c r="D345" i="15"/>
  <c r="D346" i="15"/>
  <c r="D347" i="15"/>
  <c r="D348" i="15"/>
  <c r="D349" i="15"/>
  <c r="D350" i="15"/>
  <c r="D351" i="15"/>
  <c r="D352" i="15"/>
  <c r="D353" i="15"/>
  <c r="D354" i="15"/>
  <c r="D355" i="15"/>
  <c r="D356" i="15"/>
  <c r="D357" i="15"/>
  <c r="D358" i="15"/>
  <c r="D359" i="15"/>
  <c r="D360" i="15"/>
  <c r="D361" i="15"/>
  <c r="D362" i="15"/>
  <c r="D363" i="15"/>
  <c r="D364" i="15"/>
  <c r="D365" i="15"/>
  <c r="D366" i="15"/>
  <c r="D367" i="15"/>
  <c r="D368" i="15"/>
  <c r="D369" i="15"/>
  <c r="D370" i="15"/>
  <c r="D371" i="15"/>
  <c r="D372" i="15"/>
  <c r="D373" i="15"/>
  <c r="D374" i="15"/>
  <c r="D375" i="15"/>
  <c r="D376" i="15"/>
  <c r="D377" i="15"/>
  <c r="D378" i="15"/>
  <c r="D379" i="15"/>
  <c r="D380" i="15"/>
  <c r="D381" i="15"/>
  <c r="D382" i="15"/>
  <c r="D383" i="15"/>
  <c r="D384" i="15"/>
  <c r="D385" i="15"/>
  <c r="D386" i="15"/>
  <c r="D387" i="15"/>
  <c r="D388" i="15"/>
  <c r="D389" i="15"/>
  <c r="D390" i="15"/>
  <c r="D391" i="15"/>
  <c r="D392" i="15"/>
  <c r="D393" i="15"/>
  <c r="D394" i="15"/>
  <c r="D395" i="15"/>
  <c r="D396" i="15"/>
  <c r="D397" i="15"/>
  <c r="D398" i="15"/>
  <c r="D399" i="15"/>
  <c r="D400" i="15"/>
  <c r="D401" i="15"/>
  <c r="D402" i="15"/>
  <c r="D403" i="15"/>
  <c r="D404" i="15"/>
  <c r="D405" i="15"/>
  <c r="D406" i="15"/>
  <c r="D407" i="15"/>
  <c r="D408" i="15"/>
  <c r="D409" i="15"/>
  <c r="D410" i="15"/>
  <c r="D411" i="15"/>
  <c r="D412" i="15"/>
  <c r="D413" i="15"/>
  <c r="D414" i="15"/>
  <c r="D415" i="15"/>
  <c r="D416" i="15"/>
  <c r="D417" i="15"/>
  <c r="D418" i="15"/>
  <c r="D419" i="15"/>
  <c r="D420" i="15"/>
  <c r="D421" i="15"/>
  <c r="D422" i="15"/>
  <c r="D423" i="15"/>
  <c r="D424" i="15"/>
  <c r="D425" i="15"/>
  <c r="D426" i="15"/>
  <c r="D427" i="15"/>
  <c r="D428" i="15"/>
  <c r="D429" i="15"/>
  <c r="D430" i="15"/>
  <c r="D431" i="15"/>
  <c r="D432" i="15"/>
  <c r="D433" i="15"/>
  <c r="D434" i="15"/>
  <c r="D435" i="15"/>
  <c r="D436" i="15"/>
  <c r="D437" i="15"/>
  <c r="D438" i="15"/>
  <c r="D439" i="15"/>
  <c r="D440" i="15"/>
  <c r="D441" i="15"/>
  <c r="D442" i="15"/>
  <c r="D443" i="15"/>
  <c r="D444" i="15"/>
  <c r="D445" i="15"/>
  <c r="D446" i="15"/>
  <c r="D447" i="15"/>
  <c r="D448" i="15"/>
  <c r="D449" i="15"/>
  <c r="D450" i="15"/>
  <c r="D451" i="15"/>
  <c r="D452" i="15"/>
  <c r="D453" i="15"/>
  <c r="D454" i="15"/>
  <c r="D455" i="15"/>
  <c r="D456" i="15"/>
  <c r="D457" i="15"/>
  <c r="D458" i="15"/>
  <c r="D459" i="15"/>
  <c r="D460" i="15"/>
  <c r="D461" i="15"/>
  <c r="D462" i="15"/>
  <c r="D463" i="15"/>
  <c r="D464" i="15"/>
  <c r="D465" i="15"/>
  <c r="D466" i="15"/>
  <c r="D467" i="15"/>
  <c r="D468" i="15"/>
  <c r="D469" i="15"/>
  <c r="D470" i="15"/>
  <c r="D471" i="15"/>
  <c r="D472" i="15"/>
  <c r="D473" i="15"/>
  <c r="D474" i="15"/>
  <c r="D475" i="15"/>
  <c r="D476" i="15"/>
  <c r="D477" i="15"/>
  <c r="D478" i="15"/>
  <c r="D479" i="15"/>
  <c r="D480" i="15"/>
  <c r="D481" i="15"/>
  <c r="D482" i="15"/>
  <c r="D483" i="15"/>
  <c r="D484" i="15"/>
  <c r="D485" i="15"/>
  <c r="D486" i="15"/>
  <c r="D487" i="15"/>
  <c r="D488" i="15"/>
  <c r="D489" i="15"/>
  <c r="D490" i="15"/>
  <c r="D491" i="15"/>
  <c r="D492" i="15"/>
  <c r="D493" i="15"/>
  <c r="D494" i="15"/>
  <c r="D495" i="15"/>
  <c r="D496" i="15"/>
  <c r="D497" i="15"/>
  <c r="D498" i="15"/>
  <c r="D499" i="15"/>
  <c r="D500" i="15"/>
  <c r="D501" i="15"/>
  <c r="D502" i="15"/>
  <c r="D503" i="15"/>
  <c r="D504" i="15"/>
  <c r="D505" i="15"/>
  <c r="D506" i="15"/>
  <c r="D507" i="15"/>
  <c r="D508" i="15"/>
  <c r="D509" i="15"/>
  <c r="D510" i="15"/>
  <c r="D511" i="15"/>
  <c r="D512" i="15"/>
  <c r="D513" i="15"/>
  <c r="D514" i="15"/>
  <c r="D515" i="15"/>
  <c r="D516" i="15"/>
  <c r="D517" i="15"/>
  <c r="D518" i="15"/>
  <c r="D519" i="15"/>
  <c r="D520" i="15"/>
  <c r="D521" i="15"/>
  <c r="D522" i="15"/>
  <c r="D523" i="15"/>
  <c r="D524" i="15"/>
  <c r="D525" i="15"/>
  <c r="D526" i="15"/>
  <c r="D527" i="15"/>
  <c r="D528" i="15"/>
  <c r="D529" i="15"/>
  <c r="D530" i="15"/>
  <c r="D531" i="15"/>
  <c r="D532" i="15"/>
  <c r="D533" i="15"/>
  <c r="D534" i="15"/>
  <c r="D535" i="15"/>
  <c r="D536" i="15"/>
  <c r="D537" i="15"/>
  <c r="D538" i="15"/>
  <c r="D539" i="15"/>
  <c r="D540" i="15"/>
  <c r="D541" i="15"/>
  <c r="D542" i="15"/>
  <c r="D543" i="15"/>
  <c r="D544" i="15"/>
  <c r="D545" i="15"/>
  <c r="D546" i="15"/>
  <c r="D547" i="15"/>
  <c r="D548" i="15"/>
  <c r="D549" i="15"/>
  <c r="D550" i="15"/>
  <c r="D551" i="15"/>
  <c r="D552" i="15"/>
  <c r="D553" i="15"/>
  <c r="D554" i="15"/>
  <c r="D555" i="15"/>
  <c r="D556" i="15"/>
  <c r="D557" i="15"/>
  <c r="D558" i="15"/>
  <c r="D559" i="15"/>
  <c r="D560" i="15"/>
  <c r="D561" i="15"/>
  <c r="D562" i="15"/>
  <c r="D563" i="15"/>
  <c r="D564" i="15"/>
  <c r="D565" i="15"/>
  <c r="D566" i="15"/>
  <c r="D567" i="15"/>
  <c r="D568" i="15"/>
  <c r="D569" i="15"/>
  <c r="D570" i="15"/>
  <c r="D571" i="15"/>
  <c r="D572" i="15"/>
  <c r="D573" i="15"/>
  <c r="D574" i="15"/>
  <c r="D575" i="15"/>
  <c r="D576" i="15"/>
  <c r="D577" i="15"/>
  <c r="D578" i="15"/>
  <c r="D579" i="15"/>
  <c r="D580" i="15"/>
  <c r="D581" i="15"/>
  <c r="D582" i="15"/>
  <c r="D583" i="15"/>
  <c r="D584" i="15"/>
  <c r="D585" i="15"/>
  <c r="D586" i="15"/>
  <c r="D587" i="15"/>
  <c r="D588" i="15"/>
  <c r="D589" i="15"/>
  <c r="D590" i="15"/>
  <c r="D591" i="15"/>
  <c r="D592" i="15"/>
  <c r="D593" i="15"/>
  <c r="D594" i="15"/>
  <c r="D595" i="15"/>
  <c r="D596" i="15"/>
  <c r="D597" i="15"/>
  <c r="D598" i="15"/>
  <c r="D599" i="15"/>
  <c r="D600" i="15"/>
  <c r="D601" i="15"/>
  <c r="D602" i="15"/>
  <c r="D603" i="15"/>
  <c r="D604" i="15"/>
  <c r="D605" i="15"/>
  <c r="D606" i="15"/>
  <c r="D607" i="15"/>
  <c r="D608" i="15"/>
  <c r="D609" i="15"/>
  <c r="D610" i="15"/>
  <c r="D611" i="15"/>
  <c r="D612" i="15"/>
  <c r="D613" i="15"/>
  <c r="D614" i="15"/>
  <c r="D615" i="15"/>
  <c r="D616" i="15"/>
  <c r="D617" i="15"/>
  <c r="D618" i="15"/>
  <c r="D619" i="15"/>
  <c r="D620" i="15"/>
  <c r="D621" i="15"/>
  <c r="D622" i="15"/>
  <c r="D623" i="15"/>
  <c r="D624" i="15"/>
  <c r="D625" i="15"/>
  <c r="D626" i="15"/>
  <c r="D627" i="15"/>
  <c r="D628" i="15"/>
  <c r="D629" i="15"/>
  <c r="D630" i="15"/>
  <c r="D631" i="15"/>
  <c r="D632" i="15"/>
  <c r="D633" i="15"/>
  <c r="D634" i="15"/>
  <c r="D635" i="15"/>
  <c r="D636" i="15"/>
  <c r="D637" i="15"/>
  <c r="D638" i="15"/>
  <c r="D639" i="15"/>
  <c r="D640" i="15"/>
  <c r="D641" i="15"/>
  <c r="D642" i="15"/>
  <c r="D643" i="15"/>
  <c r="D644" i="15"/>
  <c r="D645" i="15"/>
  <c r="D646" i="15"/>
  <c r="D647" i="15"/>
  <c r="D648" i="15"/>
  <c r="D649" i="15"/>
  <c r="D650" i="15"/>
  <c r="D651" i="15"/>
  <c r="D652" i="15"/>
  <c r="D653" i="15"/>
  <c r="D654" i="15"/>
  <c r="D655" i="15"/>
  <c r="D656" i="15"/>
  <c r="D657" i="15"/>
  <c r="D658" i="15"/>
  <c r="D659" i="15"/>
  <c r="D660" i="15"/>
  <c r="D661" i="15"/>
  <c r="D662" i="15"/>
  <c r="D663" i="15"/>
  <c r="D664" i="15"/>
  <c r="D665" i="15"/>
  <c r="D666" i="15"/>
  <c r="D667" i="15"/>
  <c r="D668" i="15"/>
  <c r="D669" i="15"/>
  <c r="D670" i="15"/>
  <c r="D671" i="15"/>
  <c r="D672" i="15"/>
  <c r="D673" i="15"/>
  <c r="D674" i="15"/>
  <c r="D675" i="15"/>
  <c r="D676" i="15"/>
  <c r="D677" i="15"/>
  <c r="D678" i="15"/>
  <c r="D679" i="15"/>
  <c r="D680" i="15"/>
  <c r="D681" i="15"/>
  <c r="D682" i="15"/>
  <c r="D683" i="15"/>
  <c r="D684" i="15"/>
  <c r="D685" i="15"/>
  <c r="D686" i="15"/>
  <c r="D687" i="15"/>
  <c r="D688" i="15"/>
  <c r="D689" i="15"/>
  <c r="D690" i="15"/>
  <c r="D691" i="15"/>
  <c r="D692" i="15"/>
  <c r="D693" i="15"/>
  <c r="D694" i="15"/>
  <c r="D695" i="15"/>
  <c r="D696" i="15"/>
  <c r="D697" i="15"/>
  <c r="D698" i="15"/>
  <c r="D699" i="15"/>
  <c r="D700" i="15"/>
  <c r="D701" i="15"/>
  <c r="D702" i="15"/>
  <c r="D703" i="15"/>
  <c r="D704" i="15"/>
  <c r="D705" i="15"/>
  <c r="D706" i="15"/>
  <c r="D707" i="15"/>
  <c r="D708" i="15"/>
  <c r="D709" i="15"/>
  <c r="D710" i="15"/>
  <c r="D711" i="15"/>
  <c r="D712" i="15"/>
  <c r="D713" i="15"/>
  <c r="D714" i="15"/>
  <c r="D715" i="15"/>
  <c r="D716" i="15"/>
  <c r="D717" i="15"/>
  <c r="D718" i="15"/>
  <c r="D719" i="15"/>
  <c r="D720" i="15"/>
  <c r="D721" i="15"/>
  <c r="D722" i="15"/>
  <c r="D723" i="15"/>
  <c r="D724" i="15"/>
  <c r="D725" i="15"/>
  <c r="D726" i="15"/>
  <c r="D727" i="15"/>
  <c r="D728" i="15"/>
  <c r="D729" i="15"/>
  <c r="D730" i="15"/>
  <c r="D731" i="15"/>
  <c r="D732" i="15"/>
  <c r="D733" i="15"/>
  <c r="D734" i="15"/>
  <c r="D735" i="15"/>
  <c r="D736" i="15"/>
  <c r="D737" i="15"/>
  <c r="D738" i="15"/>
  <c r="D739" i="15"/>
  <c r="D740" i="15"/>
  <c r="D741" i="15"/>
  <c r="D742" i="15"/>
  <c r="D743" i="15"/>
  <c r="D744" i="15"/>
  <c r="D745" i="15"/>
  <c r="D746" i="15"/>
  <c r="D747" i="15"/>
  <c r="D748" i="15"/>
  <c r="D749" i="15"/>
  <c r="D750" i="15"/>
  <c r="D751" i="15"/>
  <c r="D752" i="15"/>
  <c r="D753" i="15"/>
  <c r="D754" i="15"/>
  <c r="D755" i="15"/>
  <c r="D756" i="15"/>
  <c r="D757" i="15"/>
  <c r="D758" i="15"/>
  <c r="D759" i="15"/>
  <c r="D760" i="15"/>
  <c r="D761" i="15"/>
  <c r="D762" i="15"/>
  <c r="D763" i="15"/>
  <c r="D764" i="15"/>
  <c r="D765" i="15"/>
  <c r="D766" i="15"/>
  <c r="D767" i="15"/>
  <c r="D768" i="15"/>
  <c r="D769" i="15"/>
  <c r="D770" i="15"/>
  <c r="D771" i="15"/>
  <c r="D772" i="15"/>
  <c r="D773" i="15"/>
  <c r="D774" i="15"/>
  <c r="D775" i="15"/>
  <c r="D776" i="15"/>
  <c r="D777" i="15"/>
  <c r="D778" i="15"/>
  <c r="D779" i="15"/>
  <c r="D780" i="15"/>
  <c r="D781" i="15"/>
  <c r="D782" i="15"/>
  <c r="D783" i="15"/>
  <c r="D784" i="15"/>
  <c r="D785" i="15"/>
  <c r="D786" i="15"/>
  <c r="D787" i="15"/>
  <c r="D788" i="15"/>
  <c r="D789" i="15"/>
  <c r="D790" i="15"/>
  <c r="D791" i="15"/>
  <c r="D792" i="15"/>
  <c r="D793" i="15"/>
  <c r="D794" i="15"/>
  <c r="D795" i="15"/>
  <c r="D796" i="15"/>
  <c r="D797" i="15"/>
  <c r="D798" i="15"/>
  <c r="D799" i="15"/>
  <c r="D800" i="15"/>
  <c r="D801" i="15"/>
  <c r="D802" i="15"/>
  <c r="D803" i="15"/>
  <c r="D804" i="15"/>
  <c r="D805" i="15"/>
  <c r="D806" i="15"/>
  <c r="D807" i="15"/>
  <c r="D808" i="15"/>
  <c r="D809" i="15"/>
  <c r="D810" i="15"/>
  <c r="D811" i="15"/>
  <c r="D812" i="15"/>
  <c r="D813" i="15"/>
  <c r="D814" i="15"/>
  <c r="D815" i="15"/>
  <c r="D816" i="15"/>
  <c r="D817" i="15"/>
  <c r="D818" i="15"/>
  <c r="D819" i="15"/>
  <c r="D820" i="15"/>
  <c r="D821" i="15"/>
  <c r="D822" i="15"/>
  <c r="D823" i="15"/>
  <c r="D824" i="15"/>
  <c r="D825" i="15"/>
  <c r="D826" i="15"/>
  <c r="D827" i="15"/>
  <c r="D828" i="15"/>
  <c r="D829" i="15"/>
  <c r="D830" i="15"/>
  <c r="D831" i="15"/>
  <c r="D832" i="15"/>
  <c r="D833" i="15"/>
  <c r="D834" i="15"/>
  <c r="D835" i="15"/>
  <c r="D836" i="15"/>
  <c r="D837" i="15"/>
  <c r="D838" i="15"/>
  <c r="D839" i="15"/>
  <c r="D840" i="15"/>
  <c r="D841" i="15"/>
  <c r="D842" i="15"/>
  <c r="D843" i="15"/>
  <c r="D844" i="15"/>
  <c r="D845" i="15"/>
  <c r="D846" i="15"/>
  <c r="D847" i="15"/>
  <c r="D848" i="15"/>
  <c r="D849" i="15"/>
  <c r="D850" i="15"/>
  <c r="D851" i="15"/>
  <c r="D852" i="15"/>
  <c r="D853" i="15"/>
  <c r="D854" i="15"/>
  <c r="D855" i="15"/>
  <c r="D856" i="15"/>
  <c r="D857" i="15"/>
  <c r="D858" i="15"/>
  <c r="D859" i="15"/>
  <c r="D860" i="15"/>
  <c r="D861" i="15"/>
  <c r="D862" i="15"/>
  <c r="D863" i="15"/>
  <c r="D864" i="15"/>
  <c r="D865" i="15"/>
  <c r="D866" i="15"/>
  <c r="D867" i="15"/>
  <c r="D868" i="15"/>
  <c r="D869" i="15"/>
  <c r="D870" i="15"/>
  <c r="D871" i="15"/>
  <c r="D872" i="15"/>
  <c r="D873" i="15"/>
  <c r="D874" i="15"/>
  <c r="D875" i="15"/>
  <c r="D876" i="15"/>
  <c r="D877" i="15"/>
  <c r="D878" i="15"/>
  <c r="D879" i="15"/>
  <c r="D880" i="15"/>
  <c r="D881" i="15"/>
  <c r="D882" i="15"/>
  <c r="D883" i="15"/>
  <c r="D884" i="15"/>
  <c r="D885" i="15"/>
  <c r="D886" i="15"/>
  <c r="D887" i="15"/>
  <c r="D888" i="15"/>
  <c r="D889" i="15"/>
  <c r="D890" i="15"/>
  <c r="D891" i="15"/>
  <c r="D892" i="15"/>
  <c r="D893" i="15"/>
  <c r="D894" i="15"/>
  <c r="D895" i="15"/>
  <c r="D896" i="15"/>
  <c r="D897" i="15"/>
  <c r="D898" i="15"/>
  <c r="D899" i="15"/>
  <c r="D900" i="15"/>
  <c r="D901" i="15"/>
  <c r="D902" i="15"/>
  <c r="D903" i="15"/>
  <c r="D904" i="15"/>
  <c r="D905" i="15"/>
  <c r="D906" i="15"/>
  <c r="D907" i="15"/>
  <c r="D908" i="15"/>
  <c r="D909" i="15"/>
  <c r="D910" i="15"/>
  <c r="D911" i="15"/>
  <c r="D912" i="15"/>
  <c r="D913" i="15"/>
  <c r="D914" i="15"/>
  <c r="D915" i="15"/>
  <c r="D916" i="15"/>
  <c r="D917" i="15"/>
  <c r="D918" i="15"/>
  <c r="D919" i="15"/>
  <c r="D920" i="15"/>
  <c r="D921" i="15"/>
  <c r="D922" i="15"/>
  <c r="D923" i="15"/>
  <c r="D924" i="15"/>
  <c r="D925" i="15"/>
  <c r="D926" i="15"/>
  <c r="D927" i="15"/>
  <c r="D928" i="15"/>
  <c r="D929" i="15"/>
  <c r="D930" i="15"/>
  <c r="D931" i="15"/>
  <c r="D932" i="15"/>
  <c r="D933" i="15"/>
  <c r="D934" i="15"/>
  <c r="D935" i="15"/>
  <c r="D936" i="15"/>
  <c r="D937" i="15"/>
  <c r="D938" i="15"/>
  <c r="D939" i="15"/>
  <c r="D940" i="15"/>
  <c r="D941" i="15"/>
  <c r="D942" i="15"/>
  <c r="D943" i="15"/>
  <c r="D944" i="15"/>
  <c r="D945" i="15"/>
  <c r="D946" i="15"/>
  <c r="D947" i="15"/>
  <c r="D948" i="15"/>
  <c r="D949" i="15"/>
  <c r="D950" i="15"/>
  <c r="D951" i="15"/>
  <c r="D952" i="15"/>
  <c r="D953" i="15"/>
  <c r="D954" i="15"/>
  <c r="D955" i="15"/>
  <c r="D956" i="15"/>
  <c r="D957" i="15"/>
  <c r="D958" i="15"/>
  <c r="D959" i="15"/>
  <c r="D960" i="15"/>
  <c r="D961" i="15"/>
  <c r="D962" i="15"/>
  <c r="D963" i="15"/>
  <c r="D964" i="15"/>
  <c r="D965" i="15"/>
  <c r="D966" i="15"/>
  <c r="D967" i="15"/>
  <c r="D968" i="15"/>
  <c r="D969" i="15"/>
  <c r="D970" i="15"/>
  <c r="D971" i="15"/>
  <c r="D972" i="15"/>
  <c r="D973" i="15"/>
  <c r="D974" i="15"/>
  <c r="D975" i="15"/>
  <c r="D976" i="15"/>
  <c r="D977" i="15"/>
  <c r="D978" i="15"/>
  <c r="D979" i="15"/>
  <c r="D980" i="15"/>
  <c r="D981" i="15"/>
  <c r="D982" i="15"/>
  <c r="D983" i="15"/>
  <c r="D984" i="15"/>
  <c r="D985" i="15"/>
  <c r="D986" i="15"/>
  <c r="D987" i="15"/>
  <c r="D988" i="15"/>
  <c r="D989" i="15"/>
  <c r="D990" i="15"/>
  <c r="D991" i="15"/>
  <c r="D992" i="15"/>
  <c r="D993" i="15"/>
  <c r="D994" i="15"/>
  <c r="D995" i="15"/>
  <c r="D996" i="15"/>
  <c r="D997" i="15"/>
  <c r="D998" i="15"/>
  <c r="D999" i="15"/>
  <c r="D1000" i="15"/>
  <c r="D1001" i="15"/>
</calcChain>
</file>

<file path=xl/sharedStrings.xml><?xml version="1.0" encoding="utf-8"?>
<sst xmlns="http://schemas.openxmlformats.org/spreadsheetml/2006/main" count="4257" uniqueCount="230">
  <si>
    <t>Transaction Date</t>
  </si>
  <si>
    <t>Transaction Time</t>
  </si>
  <si>
    <t>Payee</t>
  </si>
  <si>
    <t>Category</t>
  </si>
  <si>
    <t>Subcategory</t>
  </si>
  <si>
    <t>Account</t>
  </si>
  <si>
    <t>Type</t>
  </si>
  <si>
    <t>Moe's Tavern</t>
  </si>
  <si>
    <t>Entertainment</t>
  </si>
  <si>
    <t>Alcohol</t>
  </si>
  <si>
    <t>Chase Freedom Visa</t>
  </si>
  <si>
    <t>Bangkok Heights</t>
  </si>
  <si>
    <t>Food</t>
  </si>
  <si>
    <t>Restaurants</t>
  </si>
  <si>
    <t>Amazon.com</t>
  </si>
  <si>
    <t>Shopping</t>
  </si>
  <si>
    <t>Electronics</t>
  </si>
  <si>
    <t>Anton Gazenbeek</t>
  </si>
  <si>
    <t>Education</t>
  </si>
  <si>
    <t>Tango Lessons</t>
  </si>
  <si>
    <t>AMEX Blue Sky</t>
  </si>
  <si>
    <t>Fandango</t>
  </si>
  <si>
    <t>Movies</t>
  </si>
  <si>
    <t>Cash</t>
  </si>
  <si>
    <t>Trader Joe's</t>
  </si>
  <si>
    <t>Groceries</t>
  </si>
  <si>
    <t>MTA</t>
  </si>
  <si>
    <t>Transportation</t>
  </si>
  <si>
    <t>Subway</t>
  </si>
  <si>
    <t>Skillshare</t>
  </si>
  <si>
    <t>Professional Development</t>
  </si>
  <si>
    <t>Bed Bath &amp; Beyond</t>
  </si>
  <si>
    <t>Home</t>
  </si>
  <si>
    <t>Cleaning Supplies</t>
  </si>
  <si>
    <t>Express</t>
  </si>
  <si>
    <t>Clothing</t>
  </si>
  <si>
    <t>City Bakery</t>
  </si>
  <si>
    <t>Coffee</t>
  </si>
  <si>
    <t>Freelancer's Union</t>
  </si>
  <si>
    <t>Health</t>
  </si>
  <si>
    <t>Insurance Premium</t>
  </si>
  <si>
    <t>Con Edison</t>
  </si>
  <si>
    <t>Bills</t>
  </si>
  <si>
    <t>Utilities</t>
  </si>
  <si>
    <t>Year</t>
  </si>
  <si>
    <t>Weekday Num</t>
  </si>
  <si>
    <t>Month Num</t>
  </si>
  <si>
    <t>Income</t>
  </si>
  <si>
    <t>Adapt Data to Proper Guidelines</t>
  </si>
  <si>
    <t>Select Data &amp; Insert Table</t>
  </si>
  <si>
    <t>Name Table</t>
  </si>
  <si>
    <t>Add Styles &amp; Formatting</t>
  </si>
  <si>
    <t>Protect Data</t>
  </si>
  <si>
    <t>Remove empty rows and columns</t>
  </si>
  <si>
    <t>Remove subtotals or any other summary data</t>
  </si>
  <si>
    <t>Assign a descriptive name to every column header</t>
  </si>
  <si>
    <t>CTRL + A: Select current data region</t>
  </si>
  <si>
    <t>Freeze panes</t>
  </si>
  <si>
    <t>Choose a table style</t>
  </si>
  <si>
    <t>Banded rows</t>
  </si>
  <si>
    <t>Column width tricks (minimize white space)</t>
  </si>
  <si>
    <t xml:space="preserve">     Wrap Text</t>
  </si>
  <si>
    <t xml:space="preserve">     Rotate Text Up</t>
  </si>
  <si>
    <t xml:space="preserve">          Insert &amp; Delete entire columns (not just table columns)</t>
  </si>
  <si>
    <t>Data Validation</t>
  </si>
  <si>
    <t>Table + Named Range = dynamic data validation</t>
  </si>
  <si>
    <t>Lookup Tables</t>
  </si>
  <si>
    <t xml:space="preserve">     Protect Sheet</t>
  </si>
  <si>
    <t xml:space="preserve">     Protect Workbook</t>
  </si>
  <si>
    <t xml:space="preserve">     File --&gt; Encrypt with Password</t>
  </si>
  <si>
    <t>Other Useful Tips</t>
  </si>
  <si>
    <t>Hiding Columns</t>
  </si>
  <si>
    <t>Method 1: Right-click --&gt; "Hide" (or press CTRL + 0)</t>
  </si>
  <si>
    <t>Method 2: Group columns (collapse/expand columns more easily)</t>
  </si>
  <si>
    <t>Amount</t>
  </si>
  <si>
    <t>Sales Tax</t>
  </si>
  <si>
    <t>Freelance Project</t>
  </si>
  <si>
    <t>Legal Capital Corp</t>
  </si>
  <si>
    <t>Salary</t>
  </si>
  <si>
    <t>Eze Castle Integration</t>
  </si>
  <si>
    <t>Gift Received</t>
  </si>
  <si>
    <t>Aunt Sally</t>
  </si>
  <si>
    <t>Month Name</t>
  </si>
  <si>
    <t>Day Num</t>
  </si>
  <si>
    <t>Tax</t>
  </si>
  <si>
    <t>Tax Name</t>
  </si>
  <si>
    <t>Tax Amount</t>
  </si>
  <si>
    <t>Income Tax</t>
  </si>
  <si>
    <t>(Enter a new row of data to test the data validation)</t>
  </si>
  <si>
    <t>Start typing underneath the last row</t>
  </si>
  <si>
    <t>Module 2 - Record: You Can't Manage What Isn't Measured</t>
  </si>
  <si>
    <t>Jan</t>
  </si>
  <si>
    <t>Feb</t>
  </si>
  <si>
    <t>Mar</t>
  </si>
  <si>
    <t>Apr</t>
  </si>
  <si>
    <t>May</t>
  </si>
  <si>
    <t>Jun</t>
  </si>
  <si>
    <t>Jul</t>
  </si>
  <si>
    <t>Aug</t>
  </si>
  <si>
    <t>Sep</t>
  </si>
  <si>
    <t>Oct</t>
  </si>
  <si>
    <t>Nov</t>
  </si>
  <si>
    <t>Dec</t>
  </si>
  <si>
    <t>Sun</t>
  </si>
  <si>
    <t>Mon</t>
  </si>
  <si>
    <t>Tue</t>
  </si>
  <si>
    <t>Wed</t>
  </si>
  <si>
    <t>Thu</t>
  </si>
  <si>
    <t>Fri</t>
  </si>
  <si>
    <t>Sat</t>
  </si>
  <si>
    <t>Weekday Name</t>
  </si>
  <si>
    <t>Transaction ID</t>
  </si>
  <si>
    <t>A) EXERCISES</t>
  </si>
  <si>
    <t>B) EXERCISES</t>
  </si>
  <si>
    <t xml:space="preserve">     Select cells --&gt; Format Cells (CTLR + 1), "Protection" tab, "Locked" checkbox on or off</t>
  </si>
  <si>
    <t>Paste rows underneath the last row (WARNING: can screw up Conditional Formatting!)</t>
  </si>
  <si>
    <t>(Save a new version of this file with all password protection REMOVED!!!)</t>
  </si>
  <si>
    <t>Transaction Form</t>
  </si>
  <si>
    <t>Create the following error message for each field in the form</t>
  </si>
  <si>
    <t>Hide and password protect all worksheets except "2.0 Transaction Form"</t>
  </si>
  <si>
    <t>Make it impossible for the user to do anything other than enter data in the white cells</t>
  </si>
  <si>
    <t>(Hint: Do not even allow users to select locked cells)</t>
  </si>
  <si>
    <t>Password protect the entire file so the user must enter a password to open it</t>
  </si>
  <si>
    <t>(For PC: File --&gt; Protect Workbook)</t>
  </si>
  <si>
    <t>(For Mac: Review --&gt; Passwords)</t>
  </si>
  <si>
    <t>Module 2 - Extra Practice EXERCISES</t>
  </si>
  <si>
    <t>Month</t>
  </si>
  <si>
    <t>Weekday</t>
  </si>
  <si>
    <t>*Bonus: assign named ranges to the white cells in "2.0 Transaction Form" and</t>
  </si>
  <si>
    <t>reference them in the yellow cells in "2.0 Form Linked Table."</t>
  </si>
  <si>
    <t>5 Steps to Create a Table (A SNAP)</t>
  </si>
  <si>
    <r>
      <rPr>
        <b/>
        <u/>
        <sz val="11"/>
        <color theme="1"/>
        <rFont val="Calibri"/>
        <family val="2"/>
        <scheme val="minor"/>
      </rPr>
      <t>A</t>
    </r>
    <r>
      <rPr>
        <sz val="11"/>
        <color theme="1"/>
        <rFont val="Calibri"/>
        <family val="2"/>
      </rPr>
      <t>dapt Data to Proper Guidelines</t>
    </r>
  </si>
  <si>
    <r>
      <rPr>
        <b/>
        <u/>
        <sz val="11"/>
        <color theme="1"/>
        <rFont val="Calibri"/>
        <family val="2"/>
        <scheme val="minor"/>
      </rPr>
      <t>S</t>
    </r>
    <r>
      <rPr>
        <sz val="11"/>
        <color theme="1"/>
        <rFont val="Calibri"/>
        <family val="2"/>
      </rPr>
      <t>elect Data &amp; Insert Table</t>
    </r>
  </si>
  <si>
    <r>
      <rPr>
        <b/>
        <u/>
        <sz val="11"/>
        <color theme="1"/>
        <rFont val="Calibri"/>
        <family val="2"/>
        <scheme val="minor"/>
      </rPr>
      <t>N</t>
    </r>
    <r>
      <rPr>
        <sz val="11"/>
        <color theme="1"/>
        <rFont val="Calibri"/>
        <family val="2"/>
      </rPr>
      <t>ame Table</t>
    </r>
  </si>
  <si>
    <r>
      <rPr>
        <b/>
        <u/>
        <sz val="11"/>
        <color theme="1"/>
        <rFont val="Calibri"/>
        <family val="2"/>
        <scheme val="minor"/>
      </rPr>
      <t>A</t>
    </r>
    <r>
      <rPr>
        <sz val="11"/>
        <color theme="1"/>
        <rFont val="Calibri"/>
        <family val="2"/>
      </rPr>
      <t>dd Styles &amp; Formatting</t>
    </r>
  </si>
  <si>
    <r>
      <rPr>
        <b/>
        <u/>
        <sz val="11"/>
        <color theme="1"/>
        <rFont val="Calibri"/>
        <family val="2"/>
        <scheme val="minor"/>
      </rPr>
      <t>P</t>
    </r>
    <r>
      <rPr>
        <sz val="11"/>
        <color theme="1"/>
        <rFont val="Calibri"/>
        <family val="2"/>
      </rPr>
      <t>rotect Data (Optional)</t>
    </r>
  </si>
  <si>
    <t>a)</t>
  </si>
  <si>
    <t>b)</t>
  </si>
  <si>
    <t>c)</t>
  </si>
  <si>
    <t>d)</t>
  </si>
  <si>
    <t>e)</t>
  </si>
  <si>
    <t>CTRL + T: Insert table</t>
  </si>
  <si>
    <t>PC</t>
  </si>
  <si>
    <t>MAC</t>
  </si>
  <si>
    <t>COMMAND + A: Select current data region</t>
  </si>
  <si>
    <t>CTRL + F3: Name Manager</t>
  </si>
  <si>
    <t>Naming convention: Tbl_DescriptiveName (e.g. Tbl_Transactions)</t>
  </si>
  <si>
    <t>Highlight newly created Table (default name of Table1, Table2, etc.)</t>
  </si>
  <si>
    <t>Click the "Edit" button to rename the table.</t>
  </si>
  <si>
    <t>"My table has headers" --&gt; Leave it checked ON</t>
  </si>
  <si>
    <t>Click on any cell inside the table.</t>
  </si>
  <si>
    <t>NOTE: No spaces are allowed in Table names</t>
  </si>
  <si>
    <t>On the "Table" tab on the ribbon, on the very left, find the "Table Name:" section.</t>
  </si>
  <si>
    <t>Change the default name of Table1, Table2, etc. to a more descriptive name.</t>
  </si>
  <si>
    <t>BENEFITS of using an Excel Table Vs. a Normal Range</t>
  </si>
  <si>
    <t>#</t>
  </si>
  <si>
    <t>Topic</t>
  </si>
  <si>
    <t>Explanation</t>
  </si>
  <si>
    <t>Benefits</t>
  </si>
  <si>
    <t>Notes</t>
  </si>
  <si>
    <t>Dynamic Ranges</t>
  </si>
  <si>
    <t>• When you add new rows or columns, they automatically get included into the range called "Table1" or whatever name you gave it. The same is true if you delete rows or columns.</t>
  </si>
  <si>
    <r>
      <t xml:space="preserve">• Useful for writing formulas such as VLOOKUP. No need to change the cell references to the "lookup table" if you added more data to the "lookup table."
• Useful for creating Pivot Tables. No need to change the data source ever again. When new rows get added to the table, they will automatically be included in the data source for the Pivot Table.
</t>
    </r>
    <r>
      <rPr>
        <b/>
        <sz val="9"/>
        <color theme="1"/>
        <rFont val="Calibri"/>
        <family val="2"/>
      </rPr>
      <t xml:space="preserve">IMPORTANT: </t>
    </r>
    <r>
      <rPr>
        <sz val="9"/>
        <color theme="1"/>
        <rFont val="Calibri"/>
        <family val="2"/>
      </rPr>
      <t>don't forget to right-click on the Pivot Table and click "refresh" to actually show the newest data.</t>
    </r>
  </si>
  <si>
    <t>• No need to use the complicated OFFSET function to create the effect of a dynamic range.</t>
  </si>
  <si>
    <t>Calculated Columns</t>
  </si>
  <si>
    <t>• No need to copy and paste the formulas all the way down when adding new rows to the table.</t>
  </si>
  <si>
    <t>• Can easily create default values by simply using a calculated column of ="defaultvalue" since every new row will automatically start with that value.
• Excel will alert the user when a cell contains a different formula than the rest in the column (good for error checking).</t>
  </si>
  <si>
    <t>Improved Formatting</t>
  </si>
  <si>
    <t>• Tables look cleaner, more organized, and more professional because they apply consistent and easy to change formatting throughout the entire table.</t>
  </si>
  <si>
    <t>• Improved readability of data by using built-in feature of "banded Rows" to alternate row colors.</t>
  </si>
  <si>
    <t>• Can change the entire style of a table with a single click.</t>
  </si>
  <si>
    <t>Descriptive &amp; Intuitive Syntax</t>
  </si>
  <si>
    <t>• "Battleship Syntax" (A1, B12, G6, etc.) tells the user NOTHING about the meaning behind those cells. However, "Table Syntax" includes names like Tbl_Transactions for the entire table, [Tax] for the entire Tax column, and [@Tax] for THIS ROW of the Tax column.</t>
  </si>
  <si>
    <t>• Easier time understanding formulas while writing them out, and while looking at them later.
• As you start typing a reference using "Table Syntax," you can press TAB to Autocomplete the rest of the reference, saving time and improving accuracy.
• "Table Syntax" is dynamic, and will not change even when the location of the table changes. Incredibly beneficial when referencing cells, and when using VBA to reference cells.</t>
  </si>
  <si>
    <t>Head Start for Basic Analysis</t>
  </si>
  <si>
    <t>• Every table comes with built-in options for filtering, sorting, and totals.</t>
  </si>
  <si>
    <t>• Super quick analysis, as well as the ability to find what you're looking for in order to make a change.</t>
  </si>
  <si>
    <t>• Filtering and sorting within a table is dynamic. When you add new rows or columns, they are automatically INCLUDED in the filtering and sorting (not necessarily the case with standard ranges of data).</t>
  </si>
  <si>
    <t>DRAWBACKS of using an Excel Table Vs. a Normal Range</t>
  </si>
  <si>
    <t>Drawback</t>
  </si>
  <si>
    <t>Limited Linking to External Data</t>
  </si>
  <si>
    <t>• Excel Tables can link to external data from an SQL Server or an XML file, but NOT from a standard CSV text file.</t>
  </si>
  <si>
    <t>• If you need to import a CSV file into Excel you CANNOT use an Excel Table.</t>
  </si>
  <si>
    <t>Column Width Limitations</t>
  </si>
  <si>
    <t>• When it comes to column widths, Excel does a better job with normal ranges of data than it does with Excel Tables.</t>
  </si>
  <si>
    <r>
      <t xml:space="preserve">• When creating a Table, all existing column widths are lost.
</t>
    </r>
    <r>
      <rPr>
        <b/>
        <sz val="9"/>
        <color theme="1"/>
        <rFont val="Calibri"/>
        <family val="2"/>
      </rPr>
      <t>BEST PRACTICE:</t>
    </r>
    <r>
      <rPr>
        <sz val="9"/>
        <color theme="1"/>
        <rFont val="Calibri"/>
        <family val="2"/>
      </rPr>
      <t xml:space="preserve"> is to create a Table first, and THEN change column widths
• When re-arranging the order of columns, column widths will likely be impacted, with no built-in solution readily available.
</t>
    </r>
    <r>
      <rPr>
        <b/>
        <sz val="9"/>
        <color theme="1"/>
        <rFont val="Calibri"/>
        <family val="2"/>
      </rPr>
      <t xml:space="preserve">WORKAROUND: </t>
    </r>
    <r>
      <rPr>
        <sz val="9"/>
        <color theme="1"/>
        <rFont val="Calibri"/>
        <family val="2"/>
      </rPr>
      <t>create a new worksheet, copy and paste special the table's column widths into the new worksheet. Then, make the changes to the columns of the Table as needed. Finally, copy and paste special the column widths from the new worksheet back into the table.</t>
    </r>
  </si>
  <si>
    <t>• When you enter a formula into the first row of a table, it automatically copies that formula all the way down to the bottom of the table. Every new cell in that column automatically has that formula since it is now a "calculated column."
NOTE: This automatic step of creating a "calculated column" may not work if that column has some data in it.</t>
  </si>
  <si>
    <t>Replace all "A1 Syntax" with "Table Syntax" in "2.0 Transactions" tab.</t>
  </si>
  <si>
    <t>Follow steps 1-4 to create a Table for the data in "2.0 Transactions" tab</t>
  </si>
  <si>
    <t>Create a Table for each lookup table in "Lookup Values" tab.</t>
  </si>
  <si>
    <t>Password Protection</t>
  </si>
  <si>
    <t>How to add new rows to a table:</t>
  </si>
  <si>
    <t>Hide columns for "Year", "Month Num", and "Month Name" using "Hide Method."</t>
  </si>
  <si>
    <t>Hide columns for "Day", "Weekday Num", and "Weekday Name" using "Group Method."</t>
  </si>
  <si>
    <t>Move "Type" column directly to the right of "Transaction Date" column.</t>
  </si>
  <si>
    <t>Optional - Create a custom Table Style and assign it as default.</t>
  </si>
  <si>
    <t>Best kept in their own tab called "Lookup Values"</t>
  </si>
  <si>
    <t>"Review" tab on ribbon --&gt; "Protect Sheet" and "Protect Workbook"</t>
  </si>
  <si>
    <t xml:space="preserve">          Cut table column with header and insert cut cells</t>
  </si>
  <si>
    <t xml:space="preserve">     *Moving columns with minimal loss of formatting</t>
  </si>
  <si>
    <t>Add data validation for "Account" column in "2.0 Transactions" tab to</t>
  </si>
  <si>
    <t>only allow accounts from the "Lookup Values" tab.</t>
  </si>
  <si>
    <t>Add data validation for "Amount" column in "2.0 Transactions" tab to</t>
  </si>
  <si>
    <t>only allow positive numbers.</t>
  </si>
  <si>
    <t>*Add data validation for "Transaction Date" column in "2.0 Transactions" tab to</t>
  </si>
  <si>
    <t>Go to bottom right cell, then press TAB key</t>
  </si>
  <si>
    <t>Go to bottom right cell, click and drag the corner down</t>
  </si>
  <si>
    <t>Password protect the entire file with the password "excelisawesome".</t>
  </si>
  <si>
    <t>Password protect "2.0 Transactions" worksheet to hide all formulas in the "Tax" column.</t>
  </si>
  <si>
    <t>Prevent user from changing formulas in the "Weekday Num" and "Weekday Name" columns.</t>
  </si>
  <si>
    <t>Title: "Invalid Entry"</t>
  </si>
  <si>
    <t>"Transaction Date" between 1/1/13 and 12/31/13.</t>
  </si>
  <si>
    <t>Message "Please enter a date between 1/1/13 and 12/31/13" (or whatever the condition is).</t>
  </si>
  <si>
    <t>f)</t>
  </si>
  <si>
    <t>"Transaction Time" is a valid time (HINT: decimal between 0 and 1).</t>
  </si>
  <si>
    <t>*"Amount" is an even number (HINT: use a custom formula).</t>
  </si>
  <si>
    <t>"Category" from drop down list of Categories in "Lookup Values" tab.</t>
  </si>
  <si>
    <t>"Account" from drop down list of Accounts in "Lookup Values" tab.</t>
  </si>
  <si>
    <t>g)</t>
  </si>
  <si>
    <t>"Payee" is between 2 and 30 characters long.</t>
  </si>
  <si>
    <t>Bonus Topics</t>
  </si>
  <si>
    <t>Cell Styles</t>
  </si>
  <si>
    <t xml:space="preserve">     Calculation --&gt; Black Font</t>
  </si>
  <si>
    <t xml:space="preserve">     Input --&gt; Blue Font</t>
  </si>
  <si>
    <t>Apply the following data validation to "2.0 Transaction Form" (test as you go):</t>
  </si>
  <si>
    <t>"Subcategory" is greater than or equal to 2 characters.</t>
  </si>
  <si>
    <t xml:space="preserve">     New Cell Style…</t>
  </si>
  <si>
    <t xml:space="preserve">     Merge Styles…</t>
  </si>
  <si>
    <t>only allow a date from 1/1/07 until today's date (automatically updates every day).</t>
  </si>
  <si>
    <t>Hide the "Lookup Values" tab and password protect Workbook to prevent it from unhidden.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</si>
</sst>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_);[Red]\(&quot;$&quot;#,##0.00\)"/>
    <numFmt numFmtId="164" formatCode="mm/dd/yy;@"/>
    <numFmt numFmtId="165" formatCode="0_);[Red]\(0\)"/>
    <numFmt numFmtId="166" formatCode="&quot;$&quot;#,##0.00"/>
    <numFmt numFmtId="167" formatCode="[$-409]h:mm\ AM/PM;@"/>
    <numFmt numFmtId="168" formatCode="&quot;$&quot;#,##0"/>
  </numFmts>
  <fonts count="25" x14ac:knownFonts="1">
    <font>
      <sz val="11"/>
      <color theme="1"/>
      <name val="Calibri"/>
      <family val="2"/>
    </font>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i/>
      <u/>
      <sz val="11"/>
      <color theme="1"/>
      <name val="Calibri"/>
      <family val="2"/>
      <scheme val="minor"/>
    </font>
    <font>
      <sz val="11"/>
      <name val="Calibri"/>
      <family val="2"/>
      <scheme val="minor"/>
    </font>
    <font>
      <sz val="13"/>
      <color theme="1"/>
      <name val="Calibri"/>
      <family val="2"/>
      <scheme val="minor"/>
    </font>
    <font>
      <sz val="11"/>
      <color theme="1"/>
      <name val="Calibri"/>
      <family val="2"/>
    </font>
    <font>
      <sz val="14"/>
      <color theme="1"/>
      <name val="Calibri"/>
      <family val="2"/>
    </font>
    <font>
      <b/>
      <sz val="12"/>
      <color theme="1"/>
      <name val="Calibri"/>
      <family val="2"/>
    </font>
    <font>
      <b/>
      <sz val="10"/>
      <color theme="1"/>
      <name val="Calibri"/>
      <family val="2"/>
    </font>
    <font>
      <sz val="9"/>
      <color theme="1"/>
      <name val="Calibri"/>
      <family val="2"/>
    </font>
    <font>
      <b/>
      <sz val="9"/>
      <color theme="1"/>
      <name val="Calibri"/>
      <family val="2"/>
    </font>
    <font>
      <sz val="11"/>
      <color rgb="FFFF0000"/>
      <name val="Calibri"/>
      <family val="2"/>
      <scheme val="minor"/>
    </font>
    <font>
      <i/>
      <sz val="11"/>
      <color rgb="FF7F7F7F"/>
      <name val="Calibri"/>
      <family val="2"/>
      <scheme val="minor"/>
    </font>
    <font>
      <b/>
      <sz val="11"/>
      <color theme="0"/>
      <name val="Calibri"/>
      <family val="2"/>
    </font>
    <font>
      <sz val="11"/>
      <color theme="0" tint="-0.34998626667073579"/>
      <name val="Calibri"/>
      <family val="2"/>
    </font>
    <font>
      <b/>
      <sz val="11"/>
      <name val="Calibri"/>
      <family val="2"/>
    </font>
    <font>
      <b/>
      <i/>
      <sz val="11"/>
      <name val="Calibri"/>
      <family val="2"/>
      <scheme val="minor"/>
    </font>
    <font>
      <sz val="11"/>
      <color rgb="FF0070C0"/>
      <name val="Calibri"/>
      <family val="2"/>
      <scheme val="minor"/>
    </font>
    <font>
      <sz val="11"/>
      <color theme="1" tint="0.24994659260841701"/>
      <name val="Calibri"/>
      <family val="2"/>
      <scheme val="minor"/>
    </font>
    <font>
      <b/>
      <i/>
      <sz val="11"/>
      <color rgb="FF7030A0"/>
      <name val="Calibri"/>
      <family val="2"/>
    </font>
    <font>
      <b/>
      <sz val="11"/>
      <name val="Calibri"/>
      <family val="2"/>
      <scheme val="minor"/>
    </font>
    <font>
      <b/>
      <sz val="11"/>
      <color rgb="FF0070C0"/>
      <name val="Calibri"/>
      <family val="2"/>
      <scheme val="minor"/>
    </font>
  </fonts>
  <fills count="35">
    <fill>
      <patternFill patternType="none"/>
    </fill>
    <fill>
      <patternFill patternType="gray125"/>
    </fill>
    <fill>
      <patternFill patternType="solid">
        <fgColor theme="6" tint="0.59999389629810485"/>
        <bgColor indexed="64"/>
      </patternFill>
    </fill>
    <fill>
      <patternFill patternType="solid">
        <fgColor theme="8" tint="0.59999389629810485"/>
        <bgColor theme="8" tint="0.59999389629810485"/>
      </patternFill>
    </fill>
    <fill>
      <patternFill patternType="solid">
        <fgColor rgb="FFFFFF00"/>
        <bgColor theme="8" tint="0.59999389629810485"/>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297D4"/>
        <bgColor indexed="64"/>
      </patternFill>
    </fill>
    <fill>
      <patternFill patternType="solid">
        <fgColor rgb="FF8E908F"/>
        <bgColor indexed="64"/>
      </patternFill>
    </fill>
    <fill>
      <patternFill patternType="solid">
        <fgColor rgb="FFFF40B4"/>
        <bgColor indexed="64"/>
      </patternFill>
    </fill>
    <fill>
      <patternFill patternType="solid">
        <fgColor rgb="FFFFD101"/>
        <bgColor indexed="64"/>
      </patternFill>
    </fill>
    <fill>
      <patternFill patternType="solid">
        <fgColor rgb="FFEE3325"/>
        <bgColor indexed="64"/>
      </patternFill>
    </fill>
    <fill>
      <patternFill patternType="solid">
        <fgColor rgb="FF7030A0"/>
        <bgColor indexed="64"/>
      </patternFill>
    </fill>
    <fill>
      <patternFill patternType="solid">
        <fgColor theme="1" tint="0.34998626667073579"/>
        <bgColor indexed="64"/>
      </patternFill>
    </fill>
  </fills>
  <borders count="25">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theme="0" tint="-0.24994659260841701"/>
      </bottom>
      <diagonal/>
    </border>
    <border>
      <left/>
      <right style="thin">
        <color indexed="64"/>
      </right>
      <top style="thin">
        <color indexed="64"/>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right style="thin">
        <color indexed="64"/>
      </right>
      <top style="thin">
        <color theme="0" tint="-0.24994659260841701"/>
      </top>
      <bottom style="thin">
        <color auto="1"/>
      </bottom>
      <diagonal/>
    </border>
    <border>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9">
    <xf numFmtId="0" fontId="0" fillId="0" borderId="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20" fillId="0" borderId="24" applyNumberFormat="0" applyFill="0" applyAlignment="0">
      <protection locked="0"/>
    </xf>
    <xf numFmtId="0" fontId="6" fillId="0" borderId="0" applyNumberFormat="0" applyFill="0" applyBorder="0" applyAlignment="0"/>
    <xf numFmtId="0" fontId="21" fillId="0" borderId="0" applyNumberFormat="0" applyFill="0" applyBorder="0" applyAlignment="0"/>
    <xf numFmtId="0" fontId="14" fillId="0" borderId="0" applyNumberFormat="0" applyFill="0" applyBorder="0" applyAlignment="0" applyProtection="0"/>
    <xf numFmtId="0" fontId="15"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xf numFmtId="0" fontId="16" fillId="29" borderId="0" applyNumberFormat="0" applyBorder="0" applyAlignment="0"/>
    <xf numFmtId="0" fontId="16" fillId="30" borderId="0" applyNumberFormat="0" applyBorder="0" applyAlignment="0"/>
    <xf numFmtId="0" fontId="18" fillId="31" borderId="0" applyNumberFormat="0" applyBorder="0" applyAlignment="0"/>
    <xf numFmtId="0" fontId="16" fillId="32" borderId="0" applyNumberFormat="0" applyBorder="0" applyAlignment="0"/>
    <xf numFmtId="0" fontId="16" fillId="33" borderId="0" applyNumberFormat="0" applyBorder="0" applyAlignment="0"/>
    <xf numFmtId="0" fontId="17" fillId="0" borderId="0" applyNumberFormat="0" applyFill="0" applyBorder="0" applyAlignment="0"/>
    <xf numFmtId="0" fontId="16" fillId="34" borderId="0" applyNumberFormat="0" applyBorder="0" applyAlignment="0"/>
    <xf numFmtId="168" fontId="19" fillId="0" borderId="0" applyNumberFormat="0" applyFill="0" applyBorder="0" applyAlignment="0" applyProtection="0">
      <alignment horizontal="right"/>
    </xf>
    <xf numFmtId="10" fontId="22" fillId="0" borderId="0" applyNumberFormat="0" applyFill="0" applyBorder="0" applyAlignment="0" applyProtection="0"/>
    <xf numFmtId="0" fontId="23" fillId="0" borderId="0" applyNumberFormat="0" applyFill="0" applyBorder="0" applyAlignment="0"/>
    <xf numFmtId="0" fontId="24" fillId="0" borderId="24" applyNumberFormat="0" applyFill="0" applyAlignment="0">
      <protection locked="0"/>
    </xf>
  </cellStyleXfs>
  <cellXfs count="98">
    <xf numFmtId="0" fontId="0" fillId="0" borderId="0" xfId="0"/>
    <xf numFmtId="0" fontId="4" fillId="2" borderId="1" xfId="0" applyFont="1" applyFill="1" applyBorder="1"/>
    <xf numFmtId="0" fontId="0" fillId="0" borderId="0" xfId="0" applyProtection="1"/>
    <xf numFmtId="0" fontId="3" fillId="0" borderId="0" xfId="0" applyFont="1" applyProtection="1"/>
    <xf numFmtId="0" fontId="4" fillId="0" borderId="0" xfId="0" applyFont="1" applyProtection="1"/>
    <xf numFmtId="0" fontId="2" fillId="0" borderId="0" xfId="0" applyFont="1" applyProtection="1"/>
    <xf numFmtId="0" fontId="5" fillId="0" borderId="0" xfId="0" applyFont="1" applyProtection="1"/>
    <xf numFmtId="0" fontId="4" fillId="0" borderId="0" xfId="0" applyFont="1"/>
    <xf numFmtId="0" fontId="0" fillId="0" borderId="0" xfId="0" applyBorder="1"/>
    <xf numFmtId="0" fontId="0" fillId="0" borderId="0" xfId="0" applyFont="1" applyProtection="1"/>
    <xf numFmtId="10" fontId="6" fillId="0" borderId="0" xfId="0" applyNumberFormat="1" applyFont="1" applyAlignment="1">
      <alignment horizontal="right" vertical="center" wrapText="1"/>
    </xf>
    <xf numFmtId="0" fontId="0" fillId="2" borderId="3" xfId="0" applyFill="1" applyBorder="1"/>
    <xf numFmtId="0" fontId="0" fillId="2" borderId="1" xfId="0" applyFill="1" applyBorder="1"/>
    <xf numFmtId="0" fontId="0" fillId="2" borderId="4" xfId="0" applyFill="1" applyBorder="1"/>
    <xf numFmtId="0" fontId="0" fillId="2" borderId="0" xfId="0" applyFill="1"/>
    <xf numFmtId="0" fontId="0" fillId="2" borderId="2"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7" fillId="0" borderId="0" xfId="0" applyFont="1"/>
    <xf numFmtId="0" fontId="0" fillId="0" borderId="0" xfId="0" applyFont="1" applyBorder="1" applyAlignment="1">
      <alignment horizontal="left" textRotation="90" wrapText="1"/>
    </xf>
    <xf numFmtId="0" fontId="0" fillId="0" borderId="0" xfId="0" applyFont="1" applyBorder="1" applyAlignment="1">
      <alignment horizontal="left" wrapText="1"/>
    </xf>
    <xf numFmtId="0" fontId="9" fillId="0" borderId="0" xfId="0" applyFont="1" applyAlignment="1">
      <alignment horizontal="centerContinuous" vertical="top"/>
    </xf>
    <xf numFmtId="0" fontId="0" fillId="0" borderId="0" xfId="0" applyAlignment="1">
      <alignment horizontal="centerContinuous" vertical="top"/>
    </xf>
    <xf numFmtId="0" fontId="0" fillId="0" borderId="0" xfId="0"/>
    <xf numFmtId="0" fontId="0" fillId="0" borderId="0" xfId="0" applyAlignment="1">
      <alignment vertical="top"/>
    </xf>
    <xf numFmtId="0" fontId="10" fillId="0" borderId="7" xfId="0" applyFont="1" applyBorder="1" applyAlignment="1">
      <alignment horizontal="left" vertical="top" wrapText="1"/>
    </xf>
    <xf numFmtId="0" fontId="10" fillId="0" borderId="7" xfId="0" applyFont="1" applyBorder="1" applyAlignment="1">
      <alignment vertical="top" wrapText="1"/>
    </xf>
    <xf numFmtId="0" fontId="11" fillId="0" borderId="14" xfId="0" applyFont="1" applyBorder="1" applyAlignment="1">
      <alignment horizontal="left" vertical="top" wrapText="1"/>
    </xf>
    <xf numFmtId="0" fontId="11" fillId="0" borderId="15" xfId="0" applyFont="1" applyBorder="1" applyAlignment="1">
      <alignment vertical="top" wrapText="1"/>
    </xf>
    <xf numFmtId="0" fontId="12" fillId="0" borderId="16" xfId="0" applyFont="1" applyBorder="1" applyAlignment="1">
      <alignment vertical="top" wrapText="1"/>
    </xf>
    <xf numFmtId="0" fontId="12" fillId="0" borderId="17" xfId="0" applyFont="1" applyBorder="1" applyAlignment="1">
      <alignment vertical="top" wrapText="1"/>
    </xf>
    <xf numFmtId="0" fontId="12" fillId="0" borderId="18" xfId="0" applyFont="1" applyBorder="1" applyAlignment="1">
      <alignment vertical="top" wrapText="1"/>
    </xf>
    <xf numFmtId="0" fontId="0" fillId="0" borderId="0" xfId="0" applyBorder="1" applyAlignment="1">
      <alignment horizontal="left" vertical="top" wrapText="1"/>
    </xf>
    <xf numFmtId="0" fontId="8" fillId="0" borderId="0" xfId="0" applyFont="1" applyBorder="1" applyAlignment="1">
      <alignment vertical="top" wrapText="1"/>
    </xf>
    <xf numFmtId="0" fontId="0" fillId="0" borderId="0" xfId="0" applyBorder="1" applyAlignment="1">
      <alignment vertical="top" wrapText="1"/>
    </xf>
    <xf numFmtId="0" fontId="0" fillId="0" borderId="0" xfId="0" applyBorder="1"/>
    <xf numFmtId="0" fontId="11" fillId="0" borderId="19" xfId="0" applyFont="1" applyBorder="1" applyAlignment="1">
      <alignment horizontal="left" vertical="top" wrapText="1"/>
    </xf>
    <xf numFmtId="0" fontId="11" fillId="0" borderId="20" xfId="0" applyFont="1" applyBorder="1" applyAlignment="1">
      <alignment vertical="top" wrapText="1"/>
    </xf>
    <xf numFmtId="0" fontId="12" fillId="0" borderId="21" xfId="0" applyFont="1" applyBorder="1" applyAlignment="1">
      <alignment vertical="top" wrapText="1"/>
    </xf>
    <xf numFmtId="0" fontId="12" fillId="0" borderId="22" xfId="0" applyFont="1" applyBorder="1" applyAlignment="1">
      <alignment vertical="top" wrapText="1"/>
    </xf>
    <xf numFmtId="0" fontId="12" fillId="0" borderId="23"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right"/>
    </xf>
    <xf numFmtId="166" fontId="0" fillId="0" borderId="0" xfId="0" applyNumberFormat="1" applyFont="1" applyBorder="1" applyAlignment="1">
      <alignment horizontal="right" wrapText="1"/>
    </xf>
    <xf numFmtId="0" fontId="11" fillId="5" borderId="9" xfId="0" applyFont="1" applyFill="1" applyBorder="1" applyAlignment="1">
      <alignment horizontal="left" vertical="top" wrapText="1"/>
    </xf>
    <xf numFmtId="0" fontId="11" fillId="5" borderId="10" xfId="0" applyFont="1" applyFill="1" applyBorder="1" applyAlignment="1">
      <alignment vertical="top" wrapText="1"/>
    </xf>
    <xf numFmtId="0" fontId="12" fillId="5" borderId="11" xfId="0" applyFont="1" applyFill="1" applyBorder="1" applyAlignment="1">
      <alignment vertical="top" wrapText="1"/>
    </xf>
    <xf numFmtId="0" fontId="12" fillId="5" borderId="12" xfId="0" applyFont="1" applyFill="1" applyBorder="1" applyAlignment="1">
      <alignment vertical="top" wrapText="1"/>
    </xf>
    <xf numFmtId="0" fontId="12" fillId="5" borderId="13" xfId="0" applyFont="1" applyFill="1" applyBorder="1" applyAlignment="1">
      <alignment vertical="top" wrapText="1"/>
    </xf>
    <xf numFmtId="0" fontId="11" fillId="6" borderId="9" xfId="0" applyFont="1" applyFill="1" applyBorder="1" applyAlignment="1">
      <alignment horizontal="left" vertical="top" wrapText="1"/>
    </xf>
    <xf numFmtId="0" fontId="11" fillId="6" borderId="10" xfId="0" applyFont="1" applyFill="1" applyBorder="1" applyAlignment="1">
      <alignment vertical="top" wrapText="1"/>
    </xf>
    <xf numFmtId="0" fontId="12" fillId="6" borderId="11" xfId="0" applyFont="1" applyFill="1" applyBorder="1" applyAlignment="1">
      <alignment vertical="top" wrapText="1"/>
    </xf>
    <xf numFmtId="0" fontId="12" fillId="6" borderId="12" xfId="0" applyFont="1" applyFill="1" applyBorder="1" applyAlignment="1">
      <alignment vertical="top" wrapText="1"/>
    </xf>
    <xf numFmtId="0" fontId="12" fillId="6" borderId="13" xfId="0" applyFont="1" applyFill="1" applyBorder="1" applyAlignment="1">
      <alignment vertical="top" wrapText="1"/>
    </xf>
    <xf numFmtId="0" fontId="11" fillId="6" borderId="14" xfId="0" applyFont="1" applyFill="1" applyBorder="1" applyAlignment="1">
      <alignment horizontal="left" vertical="top" wrapText="1"/>
    </xf>
    <xf numFmtId="0" fontId="11" fillId="6" borderId="15" xfId="0" applyFont="1" applyFill="1" applyBorder="1" applyAlignment="1">
      <alignment vertical="top" wrapText="1"/>
    </xf>
    <xf numFmtId="0" fontId="12" fillId="6" borderId="16" xfId="0" applyFont="1" applyFill="1" applyBorder="1" applyAlignment="1">
      <alignment vertical="top" wrapText="1"/>
    </xf>
    <xf numFmtId="0" fontId="12" fillId="6" borderId="17" xfId="0" applyFont="1" applyFill="1" applyBorder="1" applyAlignment="1">
      <alignment vertical="top" wrapText="1"/>
    </xf>
    <xf numFmtId="0" fontId="12" fillId="6" borderId="18" xfId="0" applyFont="1" applyFill="1" applyBorder="1" applyAlignment="1">
      <alignment vertical="top" wrapText="1"/>
    </xf>
    <xf numFmtId="0" fontId="11" fillId="6" borderId="19" xfId="0" applyFont="1" applyFill="1" applyBorder="1" applyAlignment="1">
      <alignment horizontal="left" vertical="top" wrapText="1"/>
    </xf>
    <xf numFmtId="0" fontId="11" fillId="6" borderId="20" xfId="0" applyFont="1" applyFill="1" applyBorder="1" applyAlignment="1">
      <alignment vertical="top" wrapText="1"/>
    </xf>
    <xf numFmtId="0" fontId="12" fillId="6" borderId="21" xfId="0" applyFont="1" applyFill="1" applyBorder="1" applyAlignment="1">
      <alignment vertical="top" wrapText="1"/>
    </xf>
    <xf numFmtId="0" fontId="12" fillId="6" borderId="22" xfId="0" applyFont="1" applyFill="1" applyBorder="1" applyAlignment="1">
      <alignment vertical="top" wrapText="1"/>
    </xf>
    <xf numFmtId="0" fontId="12" fillId="6" borderId="23" xfId="0" applyFont="1" applyFill="1" applyBorder="1" applyAlignment="1">
      <alignment vertical="top" wrapText="1"/>
    </xf>
    <xf numFmtId="0" fontId="0" fillId="0" borderId="0" xfId="0" applyFont="1" applyAlignment="1">
      <alignment horizontal="left" textRotation="90" wrapText="1"/>
    </xf>
    <xf numFmtId="0" fontId="0" fillId="0" borderId="0" xfId="0" applyAlignment="1">
      <alignment horizontal="left" wrapText="1"/>
    </xf>
    <xf numFmtId="0" fontId="6" fillId="3" borderId="0" xfId="0" applyFont="1" applyFill="1" applyBorder="1" applyAlignment="1">
      <alignment horizontal="left"/>
    </xf>
    <xf numFmtId="164" fontId="6" fillId="4" borderId="0" xfId="0" applyNumberFormat="1" applyFont="1" applyFill="1" applyBorder="1" applyAlignment="1">
      <alignment horizontal="left"/>
    </xf>
    <xf numFmtId="165" fontId="6" fillId="3" borderId="0" xfId="0" applyNumberFormat="1" applyFont="1" applyFill="1" applyBorder="1" applyAlignment="1">
      <alignment horizontal="left"/>
    </xf>
    <xf numFmtId="18" fontId="6" fillId="4" borderId="0" xfId="0" applyNumberFormat="1" applyFont="1" applyFill="1" applyBorder="1" applyAlignment="1">
      <alignment horizontal="left"/>
    </xf>
    <xf numFmtId="0" fontId="6" fillId="4" borderId="0" xfId="0" applyFont="1" applyFill="1" applyBorder="1" applyAlignment="1">
      <alignment horizontal="left"/>
    </xf>
    <xf numFmtId="166" fontId="6" fillId="4" borderId="0" xfId="0" applyNumberFormat="1" applyFont="1" applyFill="1" applyBorder="1" applyAlignment="1">
      <alignment horizontal="right"/>
    </xf>
    <xf numFmtId="8" fontId="6" fillId="3" borderId="0" xfId="0" applyNumberFormat="1" applyFont="1" applyFill="1" applyBorder="1" applyAlignment="1">
      <alignment horizontal="right"/>
    </xf>
    <xf numFmtId="0" fontId="0" fillId="0" borderId="0" xfId="0" applyAlignment="1">
      <alignment horizontal="right" wrapText="1"/>
    </xf>
    <xf numFmtId="0" fontId="6" fillId="0" borderId="0" xfId="0" applyFont="1" applyFill="1" applyBorder="1" applyAlignment="1" applyProtection="1">
      <alignment horizontal="left"/>
      <protection locked="0"/>
    </xf>
    <xf numFmtId="164" fontId="6" fillId="0" borderId="0" xfId="0" applyNumberFormat="1" applyFont="1" applyFill="1" applyBorder="1" applyAlignment="1" applyProtection="1">
      <alignment horizontal="left"/>
      <protection locked="0"/>
    </xf>
    <xf numFmtId="165" fontId="6" fillId="0" borderId="0" xfId="0" applyNumberFormat="1" applyFont="1" applyFill="1" applyBorder="1" applyAlignment="1" applyProtection="1">
      <alignment horizontal="left"/>
      <protection locked="0"/>
    </xf>
    <xf numFmtId="166" fontId="6" fillId="0" borderId="0" xfId="0" applyNumberFormat="1" applyFont="1" applyFill="1" applyBorder="1" applyAlignment="1" applyProtection="1">
      <alignment horizontal="right"/>
      <protection locked="0"/>
    </xf>
    <xf numFmtId="165" fontId="6" fillId="0" borderId="0" xfId="0" applyNumberFormat="1" applyFont="1" applyFill="1" applyBorder="1" applyAlignment="1" applyProtection="1">
      <alignment horizontal="left"/>
    </xf>
    <xf numFmtId="0" fontId="20" fillId="0" borderId="24" xfId="4" applyFill="1">
      <protection locked="0"/>
    </xf>
    <xf numFmtId="166" fontId="20" fillId="0" borderId="24" xfId="4" applyNumberFormat="1" applyFill="1">
      <protection locked="0"/>
    </xf>
    <xf numFmtId="167" fontId="20" fillId="0" borderId="24" xfId="4" applyNumberFormat="1" applyFill="1">
      <protection locked="0"/>
    </xf>
    <xf numFmtId="14" fontId="20" fillId="0" borderId="24" xfId="4" applyNumberFormat="1" applyFill="1">
      <protection locked="0"/>
    </xf>
    <xf numFmtId="0" fontId="2" fillId="0" borderId="0" xfId="0" applyFont="1" applyBorder="1" applyAlignment="1" applyProtection="1">
      <alignment horizontal="left" textRotation="90"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right" wrapText="1"/>
      <protection locked="0"/>
    </xf>
    <xf numFmtId="0" fontId="2" fillId="0" borderId="0" xfId="0" applyFont="1" applyBorder="1" applyAlignment="1" applyProtection="1">
      <alignment horizontal="center" vertical="center" wrapText="1"/>
      <protection locked="0"/>
    </xf>
    <xf numFmtId="166" fontId="6" fillId="0" borderId="0" xfId="0" applyNumberFormat="1" applyFont="1" applyFill="1" applyBorder="1" applyAlignment="1" applyProtection="1">
      <alignment horizontal="right"/>
      <protection locked="0" hidden="1"/>
    </xf>
    <xf numFmtId="0" fontId="0" fillId="0" borderId="0" xfId="0" applyBorder="1" applyProtection="1">
      <protection locked="0"/>
    </xf>
    <xf numFmtId="0" fontId="0" fillId="0" borderId="0" xfId="0" applyBorder="1" applyAlignment="1" applyProtection="1">
      <alignment horizontal="right"/>
      <protection locked="0"/>
    </xf>
    <xf numFmtId="0"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8" fontId="0" fillId="0" borderId="0" xfId="0" applyNumberFormat="1" applyBorder="1" applyProtection="1">
      <protection locked="0"/>
    </xf>
    <xf numFmtId="164" fontId="0" fillId="0" borderId="0" xfId="0" applyNumberFormat="1" applyBorder="1" applyAlignment="1" applyProtection="1">
      <alignment horizontal="center"/>
      <protection locked="0"/>
    </xf>
  </cellXfs>
  <cellStyles count="39">
    <cellStyle name="01 Header" xfId="27" xr:uid="{DF81007E-4953-4F4D-926F-5152898266B9}"/>
    <cellStyle name="02 Header" xfId="28" xr:uid="{B6FEB7B3-6AE1-480B-A1C2-0BE8CF1A3900}"/>
    <cellStyle name="03 Header" xfId="29" xr:uid="{E5FF9027-953D-4E87-A7D7-219181D33B1B}"/>
    <cellStyle name="04 Header" xfId="30" xr:uid="{559AF3A9-E9E8-484F-B5D9-AA83144BC7A8}"/>
    <cellStyle name="05 Header" xfId="31" xr:uid="{30DE054E-2573-45F9-A6EE-01DD11CC5202}"/>
    <cellStyle name="06 Header" xfId="32" xr:uid="{069BED39-28C2-4038-AEB7-54F126A11C07}"/>
    <cellStyle name="20% - Accent1" xfId="9" builtinId="30" customBuiltin="1"/>
    <cellStyle name="20% - Accent2" xfId="12" builtinId="34" customBuiltin="1"/>
    <cellStyle name="20% - Accent3" xfId="15" builtinId="38" customBuiltin="1"/>
    <cellStyle name="20% - Accent4" xfId="18" builtinId="42" customBuiltin="1"/>
    <cellStyle name="20% - Accent5" xfId="21" builtinId="46" customBuiltin="1"/>
    <cellStyle name="20% - Accent6" xfId="24" builtinId="50" customBuiltin="1"/>
    <cellStyle name="40% - Accent1" xfId="10" builtinId="31" customBuiltin="1"/>
    <cellStyle name="40% - Accent2" xfId="13" builtinId="35" customBuiltin="1"/>
    <cellStyle name="40% - Accent3" xfId="16" builtinId="39" customBuiltin="1"/>
    <cellStyle name="40% - Accent4" xfId="19" builtinId="43" customBuiltin="1"/>
    <cellStyle name="40% - Accent5" xfId="22" builtinId="47" customBuiltin="1"/>
    <cellStyle name="40% - Accent6" xfId="25" builtinId="51" customBuiltin="1"/>
    <cellStyle name="60% - Accent1" xfId="11" builtinId="32" customBuiltin="1"/>
    <cellStyle name="60% - Accent2" xfId="14" builtinId="36" customBuiltin="1"/>
    <cellStyle name="60% - Accent3" xfId="17" builtinId="40" customBuiltin="1"/>
    <cellStyle name="60% - Accent4" xfId="20" builtinId="44" customBuiltin="1"/>
    <cellStyle name="60% - Accent5" xfId="23" builtinId="48" customBuiltin="1"/>
    <cellStyle name="60% - Accent6" xfId="26" builtinId="52" customBuiltin="1"/>
    <cellStyle name="Backend Calculation" xfId="33" xr:uid="{51F7DC72-A51F-4BB2-9A51-AB8EA2C031E8}"/>
    <cellStyle name="Backend Header" xfId="34" xr:uid="{8ED47DA0-0397-4AC7-9527-350656241BB8}"/>
    <cellStyle name="Bad" xfId="2" builtinId="27" customBuiltin="1"/>
    <cellStyle name="Calculation" xfId="5" builtinId="22" customBuiltin="1"/>
    <cellStyle name="Explanatory Text" xfId="8" builtinId="53" customBuiltin="1"/>
    <cellStyle name="Good" xfId="1" builtinId="26" customBuiltin="1"/>
    <cellStyle name="Highlight Difference" xfId="35" xr:uid="{661C2100-F9A7-4B4C-B147-A65ECC9385C7}"/>
    <cellStyle name="Input" xfId="4" builtinId="20" customBuiltin="1"/>
    <cellStyle name="Linked Cell" xfId="6" builtinId="24" customBuiltin="1"/>
    <cellStyle name="Neutral" xfId="3" builtinId="28" customBuiltin="1"/>
    <cellStyle name="Normal" xfId="0" builtinId="0" customBuiltin="1"/>
    <cellStyle name="Reminder" xfId="36" xr:uid="{2F96F24F-74D4-42BF-82A4-BCACFB6D2562}"/>
    <cellStyle name="Total Calculation" xfId="37" xr:uid="{F8A9698D-1DB1-48B3-B0A6-07FBA747DA05}"/>
    <cellStyle name="Total Input" xfId="38" xr:uid="{1DCEF02D-4A98-4B5A-9549-A493FED0FC1E}"/>
    <cellStyle name="Warning Text" xfId="7" builtinId="11" customBuiltin="1"/>
  </cellStyles>
  <dxfs count="63">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1"/>
        <color auto="1"/>
        <name val="Calibri"/>
        <family val="2"/>
        <scheme val="minor"/>
      </font>
      <numFmt numFmtId="165" formatCode="0_);[Red]\(0\)"/>
      <fill>
        <patternFill patternType="none">
          <fgColor indexed="64"/>
          <bgColor indexed="65"/>
        </patternFill>
      </fill>
      <alignment horizontal="left" vertical="bottom" textRotation="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5" formatCode="0_);[Red]\(0\)"/>
      <fill>
        <patternFill patternType="none">
          <fgColor indexed="64"/>
          <bgColor indexed="65"/>
        </patternFill>
      </fill>
      <alignment horizontal="left" vertical="bottom" textRotation="0"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protection locked="0" hidden="0"/>
    </dxf>
    <dxf>
      <font>
        <b/>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protection locked="0"/>
    </dxf>
    <dxf>
      <font>
        <b val="0"/>
        <i val="0"/>
        <strike val="0"/>
        <condense val="0"/>
        <extend val="0"/>
        <outline val="0"/>
        <shadow val="0"/>
        <u val="none"/>
        <vertAlign val="baseline"/>
        <sz val="11"/>
        <color auto="1"/>
        <name val="Calibri"/>
        <family val="2"/>
        <scheme val="minor"/>
      </font>
      <numFmt numFmtId="166" formatCode="&quot;$&quot;#,##0.00"/>
      <fill>
        <patternFill patternType="none">
          <fgColor indexed="64"/>
          <bgColor indexed="65"/>
        </patternFill>
      </fill>
      <alignment horizontal="right" vertical="bottom" textRotation="0" indent="0" justifyLastLine="0" shrinkToFit="0" readingOrder="0"/>
      <protection locked="0" hidden="1"/>
    </dxf>
    <dxf>
      <font>
        <b val="0"/>
        <i val="0"/>
        <strike val="0"/>
        <condense val="0"/>
        <extend val="0"/>
        <outline val="0"/>
        <shadow val="0"/>
        <u val="none"/>
        <vertAlign val="baseline"/>
        <sz val="11"/>
        <color auto="1"/>
        <name val="Calibri"/>
        <family val="2"/>
        <scheme val="minor"/>
      </font>
      <numFmt numFmtId="166" formatCode="&quot;$&quot;#,##0.00"/>
      <fill>
        <patternFill patternType="none">
          <fgColor indexed="64"/>
          <bgColor indexed="65"/>
        </patternFill>
      </fill>
      <alignment horizontal="righ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5" formatCode="0_);[Red]\(0\)"/>
      <fill>
        <patternFill patternType="none">
          <fgColor indexed="64"/>
          <bgColor indexed="65"/>
        </patternFill>
      </fill>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5" formatCode="0_);[Red]\(0\)"/>
      <fill>
        <patternFill patternType="none">
          <fgColor indexed="64"/>
          <bgColor indexed="65"/>
        </patternFill>
      </fill>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5" formatCode="0_);[Red]\(0\)"/>
      <fill>
        <patternFill patternType="none">
          <fgColor indexed="64"/>
          <bgColor indexed="65"/>
        </patternFill>
      </fill>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5" formatCode="0_);[Red]\(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64" formatCode="mm/dd/yy;@"/>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solid">
          <fgColor theme="8" tint="0.59999389629810485"/>
          <bgColor theme="8" tint="0.5999938962981048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2" formatCode="&quot;$&quot;#,##0.00_);[Red]\(&quot;$&quot;#,##0.00\)"/>
      <fill>
        <patternFill patternType="solid">
          <fgColor theme="8" tint="0.59999389629810485"/>
          <bgColor theme="8" tint="0.5999938962981048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quot;$&quot;#,##0.00"/>
      <fill>
        <patternFill patternType="solid">
          <fgColor theme="8" tint="0.59999389629810485"/>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theme="8" tint="0.59999389629810485"/>
          <bgColor rgb="FFFFFF0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theme="8" tint="0.59999389629810485"/>
          <bgColor rgb="FFFFFF0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theme="8" tint="0.59999389629810485"/>
          <bgColor rgb="FFFFFF0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theme="8" tint="0.59999389629810485"/>
          <bgColor rgb="FFFFFF0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23" formatCode="h:mm\ AM/PM"/>
      <fill>
        <patternFill patternType="solid">
          <fgColor theme="8" tint="0.59999389629810485"/>
          <bgColor rgb="FFFFFF0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0_);[Red]\(0\)"/>
      <fill>
        <patternFill patternType="solid">
          <fgColor theme="8" tint="0.59999389629810485"/>
          <bgColor theme="8" tint="0.5999938962981048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0_);[Red]\(0\)"/>
      <fill>
        <patternFill patternType="solid">
          <fgColor theme="8" tint="0.59999389629810485"/>
          <bgColor theme="8" tint="0.5999938962981048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0_);[Red]\(0\)"/>
      <fill>
        <patternFill patternType="solid">
          <fgColor theme="8" tint="0.59999389629810485"/>
          <bgColor theme="8" tint="0.5999938962981048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0_);[Red]\(0\)"/>
      <fill>
        <patternFill patternType="solid">
          <fgColor theme="8" tint="0.59999389629810485"/>
          <bgColor theme="8" tint="0.5999938962981048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0_);[Red]\(0\)"/>
      <fill>
        <patternFill patternType="solid">
          <fgColor theme="8" tint="0.59999389629810485"/>
          <bgColor theme="8" tint="0.5999938962981048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0_);[Red]\(0\)"/>
      <fill>
        <patternFill patternType="solid">
          <fgColor theme="8" tint="0.59999389629810485"/>
          <bgColor theme="8" tint="0.5999938962981048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mm/dd/yy;@"/>
      <fill>
        <patternFill patternType="solid">
          <fgColor theme="8" tint="0.59999389629810485"/>
          <bgColor rgb="FFFFFF0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theme="8" tint="0.59999389629810485"/>
          <bgColor theme="8" tint="0.59999389629810485"/>
        </patternFill>
      </fill>
      <alignment horizontal="left" vertical="bottom" textRotation="0" wrapText="0" indent="0" justifyLastLine="0" shrinkToFit="0" readingOrder="0"/>
    </dxf>
    <dxf>
      <border outline="0">
        <top style="thin">
          <color theme="0"/>
        </top>
      </border>
    </dxf>
    <dxf>
      <border outline="0">
        <bottom style="thin">
          <color theme="0"/>
        </bottom>
      </border>
    </dxf>
    <dxf>
      <alignment horizontal="left" vertical="bottom" textRotation="0" wrapText="0" indent="0" justifyLastLine="0" shrinkToFit="0" readingOrder="0"/>
    </dxf>
    <dxf>
      <alignment horizontal="left" vertical="bottom" textRotation="0" wrapText="1"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4" formatCode="0.00%"/>
      <alignment horizontal="right" vertical="center" textRotation="0" wrapText="1" indent="0" justifyLastLine="0" shrinkToFit="0" readingOrder="0"/>
    </dxf>
    <dxf>
      <alignment horizontal="left" vertical="bottom" textRotation="0" wrapText="0" indent="0" justifyLastLine="0" shrinkToFit="0" readingOrder="0"/>
    </dxf>
    <dxf>
      <alignment vertical="bottom" textRotation="0" wrapText="1"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color auto="1"/>
      </font>
    </dxf>
    <dxf>
      <font>
        <color auto="1"/>
      </font>
    </dxf>
    <dxf>
      <font>
        <b/>
        <i val="0"/>
        <color auto="1"/>
      </font>
      <border>
        <top style="thin">
          <color theme="4"/>
        </top>
      </border>
    </dxf>
    <dxf>
      <font>
        <b/>
        <i val="0"/>
        <color auto="1"/>
      </font>
      <border>
        <bottom style="thin">
          <color theme="4"/>
        </bottom>
      </border>
    </dxf>
    <dxf>
      <font>
        <color auto="1"/>
      </font>
      <border>
        <top style="thin">
          <color theme="4"/>
        </top>
        <bottom style="thin">
          <color theme="4"/>
        </bottom>
      </border>
    </dxf>
  </dxfs>
  <tableStyles count="1" defaultTableStyle="CustomTableStyle01" defaultPivotStyle="PivotStyleLight16">
    <tableStyle name="CustomTableStyle01" pivot="0" count="7" xr9:uid="{223611EA-5F01-426E-B468-4C7BBB61DA01}">
      <tableStyleElement type="wholeTable" dxfId="62"/>
      <tableStyleElement type="headerRow" dxfId="61"/>
      <tableStyleElement type="totalRow" dxfId="60"/>
      <tableStyleElement type="firstColumn" dxfId="59"/>
      <tableStyleElement type="lastColumn" dxfId="58"/>
      <tableStyleElement type="firstRowStripe" dxfId="57"/>
      <tableStyleElement type="firstColumnStripe" dxfId="5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3976FE-D8CF-4A65-A081-63B3F250060B}" name="Tbl_Transactions" displayName="Tbl_Transactions" ref="A1:O1001" totalsRowShown="0" headerRowDxfId="5" dataDxfId="4">
  <tableColumns count="15">
    <tableColumn id="1" xr3:uid="{7CC8C363-6B3C-4BAD-9AFF-B1452B536BE5}" name="Transaction ID" dataDxfId="18"/>
    <tableColumn id="3" xr3:uid="{8A8DC698-BEBA-453B-9BB7-F8FCE595F345}" name="Transaction Date" dataDxfId="17"/>
    <tableColumn id="18" xr3:uid="{9573B447-D47C-41B6-BFB4-83209BE284C2}" name="Type" dataDxfId="16">
      <calculatedColumnFormula>IF(Tbl_Transactions[[#This Row],[Category]]="Income","Income","Expense")</calculatedColumnFormula>
    </tableColumn>
    <tableColumn id="4" xr3:uid="{2F2CC44F-825D-4A72-B4D3-3B2BDED88976}" name="Year" dataDxfId="15">
      <calculatedColumnFormula>YEAR(Tbl_Transactions[[#This Row],[Transaction Date]])</calculatedColumnFormula>
    </tableColumn>
    <tableColumn id="5" xr3:uid="{B994DF99-663F-4950-A52B-B186023BBD25}" name="Month Num" dataDxfId="14">
      <calculatedColumnFormula>MONTH(Tbl_Transactions[[#This Row],[Transaction Date]])</calculatedColumnFormula>
    </tableColumn>
    <tableColumn id="6" xr3:uid="{07C18A68-A3F8-4A2D-8498-AC4D03BBA6E1}" name="Month Name" dataDxfId="13">
      <calculatedColumnFormula>VLOOKUP(Tbl_Transactions[[#This Row],[Month Num]],Tbl_Lookup_Month[],2)</calculatedColumnFormula>
    </tableColumn>
    <tableColumn id="7" xr3:uid="{A9CF6628-DE7F-404E-BA7A-25C0F48DA2D0}" name="Day Num" dataDxfId="12">
      <calculatedColumnFormula>DAY(Tbl_Transactions[[#This Row],[Transaction Date]])</calculatedColumnFormula>
    </tableColumn>
    <tableColumn id="8" xr3:uid="{F3531B79-D244-4905-ACD7-82866A03438E}" name="Weekday Num" dataDxfId="3">
      <calculatedColumnFormula>WEEKDAY(Tbl_Transactions[[#This Row],[Transaction Date]])</calculatedColumnFormula>
    </tableColumn>
    <tableColumn id="9" xr3:uid="{75CBEF7D-A78C-4A44-89A8-1B4DB6B848A2}" name="Weekday Name" dataDxfId="2">
      <calculatedColumnFormula>VLOOKUP(Tbl_Transactions[[#This Row],[Weekday Num]], Tbl_Lookup_Weekday[], 2)</calculatedColumnFormula>
    </tableColumn>
    <tableColumn id="12" xr3:uid="{252EFAD1-338A-41C6-B45D-833FD74FCEE5}" name="Category" dataDxfId="11"/>
    <tableColumn id="13" xr3:uid="{6801FA6C-8898-4AE8-88D0-E6716C29DCD0}" name="Subcategory" dataDxfId="10"/>
    <tableColumn id="14" xr3:uid="{0A35DB75-629F-480E-AA6C-E27C64132EF4}" name="Payee" dataDxfId="9"/>
    <tableColumn id="15" xr3:uid="{D4F171D9-6DAB-4065-ABCC-D10ED1965C9A}" name="Account" dataDxfId="8"/>
    <tableColumn id="16" xr3:uid="{267DA634-AFD2-45EB-873E-BCCA5B6E2A3C}" name="Amount" dataDxfId="7"/>
    <tableColumn id="17" xr3:uid="{12BDDD63-0A32-4ACB-83B1-A3F853C068E3}" name="Tax" dataDxfId="6">
      <calculatedColumnFormula>IF(Tbl_Transactions[[#This Row],[Type]]="Income",Tbl_Transactions[[#This Row],[Amount]]*'Lookup Values'!$H$3,Tbl_Transactions[[#This Row],[Amount]]*'Lookup Values'!$H$2)</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87227D4-4DD0-4FFE-BA44-487CAEFACBF6}" name="Tbl_Lookup_Month" displayName="Tbl_Lookup_Month" ref="A1:B13" totalsRowShown="0" headerRowDxfId="55" dataDxfId="54">
  <tableColumns count="2">
    <tableColumn id="1" xr3:uid="{43FA8004-42A6-462A-9AFA-8A098617FB8B}" name="Month Num" dataDxfId="53"/>
    <tableColumn id="2" xr3:uid="{4DF61EBB-AB06-4730-82CD-1EC4DC360DE2}" name="Month Name" dataDxfId="5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3B1A18D-A4A3-480D-9A7B-F5B044B04944}" name="Tbl_Lookup_Weekday" displayName="Tbl_Lookup_Weekday" ref="D1:E8" totalsRowShown="0" headerRowDxfId="51" dataDxfId="50">
  <tableColumns count="2">
    <tableColumn id="1" xr3:uid="{AD86EFAF-3C76-4B26-8FA3-4674DF1B001D}" name="Weekday Num" dataDxfId="49"/>
    <tableColumn id="2" xr3:uid="{B384C879-B27D-49CC-97E8-455387F83251}" name="Weekday Name" dataDxfId="4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B3B0ECB-D4B0-4577-9801-15218C6E4698}" name="Tbl_Lookup_Tax" displayName="Tbl_Lookup_Tax" ref="G1:H3" totalsRowShown="0" headerRowDxfId="47">
  <tableColumns count="2">
    <tableColumn id="1" xr3:uid="{01E398FD-4CAB-42D9-9BD8-F36E81330463}" name="Tax Name" dataDxfId="46"/>
    <tableColumn id="2" xr3:uid="{B02258CF-2DF9-4D18-AB13-5781BA00CFFA}" name="Tax Amount" dataDxfId="4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A141B07-800C-4734-8C4C-1E8D7BA46BF6}" name="Tbl_Lookup_Category" displayName="Tbl_Lookup_Category" ref="J1:J10" totalsRowShown="0" headerRowDxfId="44" dataDxfId="43">
  <tableColumns count="1">
    <tableColumn id="1" xr3:uid="{34CCFF0A-45EC-42BF-9AD9-43E0D05FCDFF}" name="Category" dataDxfId="4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39587FA-7DA9-4509-B063-5F93E27DF574}" name="Tbl_Lookup_Account" displayName="Tbl_Lookup_Account" ref="L1:L4" totalsRowShown="0" headerRowDxfId="41" dataDxfId="40">
  <tableColumns count="1">
    <tableColumn id="1" xr3:uid="{44D0BB2C-E071-4F7B-925D-1BBF8A023F6D}" name="Account" dataDxfId="39"/>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Linked_Form" displayName="Tbl_Linked_Form" ref="A1:P2" totalsRowShown="0" headerRowDxfId="38" dataDxfId="37" tableBorderDxfId="36" totalsRowBorderDxfId="35">
  <tableColumns count="16">
    <tableColumn id="1" xr3:uid="{00000000-0010-0000-0000-000001000000}" name="Transaction ID" dataDxfId="34"/>
    <tableColumn id="3" xr3:uid="{00000000-0010-0000-0000-000003000000}" name="Transaction Date" dataDxfId="33">
      <calculatedColumnFormula>Rng_Form_Transaction_Date</calculatedColumnFormula>
    </tableColumn>
    <tableColumn id="4" xr3:uid="{00000000-0010-0000-0000-000004000000}" name="Year" dataDxfId="32"/>
    <tableColumn id="5" xr3:uid="{00000000-0010-0000-0000-000005000000}" name="Month Num" dataDxfId="31"/>
    <tableColumn id="6" xr3:uid="{00000000-0010-0000-0000-000006000000}" name="Month" dataDxfId="30"/>
    <tableColumn id="7" xr3:uid="{00000000-0010-0000-0000-000007000000}" name="Day Num" dataDxfId="29"/>
    <tableColumn id="8" xr3:uid="{00000000-0010-0000-0000-000008000000}" name="Weekday Num" dataDxfId="28"/>
    <tableColumn id="9" xr3:uid="{00000000-0010-0000-0000-000009000000}" name="Weekday" dataDxfId="27"/>
    <tableColumn id="10" xr3:uid="{00000000-0010-0000-0000-00000A000000}" name="Transaction Time" dataDxfId="26">
      <calculatedColumnFormula>Rng_Form_Transaction_Time</calculatedColumnFormula>
    </tableColumn>
    <tableColumn id="12" xr3:uid="{00000000-0010-0000-0000-00000C000000}" name="Category" dataDxfId="25">
      <calculatedColumnFormula>Rng_Form_Category</calculatedColumnFormula>
    </tableColumn>
    <tableColumn id="13" xr3:uid="{00000000-0010-0000-0000-00000D000000}" name="Subcategory" dataDxfId="24">
      <calculatedColumnFormula>Rng_Form_Subcategory</calculatedColumnFormula>
    </tableColumn>
    <tableColumn id="14" xr3:uid="{00000000-0010-0000-0000-00000E000000}" name="Payee" dataDxfId="23">
      <calculatedColumnFormula>Rng_Form_Payee</calculatedColumnFormula>
    </tableColumn>
    <tableColumn id="15" xr3:uid="{00000000-0010-0000-0000-00000F000000}" name="Account" dataDxfId="22">
      <calculatedColumnFormula>Rng_Form_Account</calculatedColumnFormula>
    </tableColumn>
    <tableColumn id="16" xr3:uid="{00000000-0010-0000-0000-000010000000}" name="Amount" dataDxfId="21">
      <calculatedColumnFormula>Rng_Form_Amount</calculatedColumnFormula>
    </tableColumn>
    <tableColumn id="17" xr3:uid="{00000000-0010-0000-0000-000011000000}" name="Tax" dataDxfId="20"/>
    <tableColumn id="18" xr3:uid="{00000000-0010-0000-0000-000012000000}" name="Type" dataDxfId="19"/>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4"/>
  <sheetViews>
    <sheetView tabSelected="1" zoomScale="125" zoomScaleNormal="125" workbookViewId="0">
      <pane xSplit="1" ySplit="1" topLeftCell="B2" activePane="bottomRight" state="frozen"/>
      <selection pane="topRight" activeCell="B1" sqref="B1"/>
      <selection pane="bottomLeft" activeCell="A3" sqref="A3"/>
      <selection pane="bottomRight"/>
    </sheetView>
  </sheetViews>
  <sheetFormatPr defaultRowHeight="15" x14ac:dyDescent="0.25"/>
  <cols>
    <col min="1" max="1" width="2.140625" style="2" customWidth="1"/>
    <col min="2" max="2" width="64.42578125" style="2" customWidth="1"/>
    <col min="3" max="3" width="11.42578125" style="2" customWidth="1"/>
    <col min="4" max="4" width="9.140625" style="2" customWidth="1"/>
    <col min="5" max="5" width="12" style="2" customWidth="1"/>
    <col min="6" max="6" width="10.42578125" style="2" customWidth="1"/>
    <col min="7" max="7" width="13.5703125" style="2" customWidth="1"/>
    <col min="8" max="8" width="8" style="2" customWidth="1"/>
    <col min="9" max="9" width="8.42578125" style="2" customWidth="1"/>
    <col min="10" max="10" width="11.85546875" style="2" customWidth="1"/>
    <col min="11" max="16384" width="9.140625" style="2"/>
  </cols>
  <sheetData>
    <row r="1" spans="1:3" ht="17.25" x14ac:dyDescent="0.3">
      <c r="A1"/>
      <c r="B1" s="21" t="s">
        <v>90</v>
      </c>
    </row>
    <row r="3" spans="1:3" x14ac:dyDescent="0.25">
      <c r="B3" s="4" t="s">
        <v>130</v>
      </c>
    </row>
    <row r="4" spans="1:3" x14ac:dyDescent="0.25">
      <c r="A4" s="2">
        <v>1</v>
      </c>
      <c r="B4" s="2" t="s">
        <v>131</v>
      </c>
    </row>
    <row r="5" spans="1:3" x14ac:dyDescent="0.25">
      <c r="A5" s="2">
        <v>2</v>
      </c>
      <c r="B5" s="2" t="s">
        <v>132</v>
      </c>
    </row>
    <row r="6" spans="1:3" x14ac:dyDescent="0.25">
      <c r="A6" s="2">
        <v>3</v>
      </c>
      <c r="B6" s="2" t="s">
        <v>133</v>
      </c>
    </row>
    <row r="7" spans="1:3" x14ac:dyDescent="0.25">
      <c r="A7" s="2">
        <v>4</v>
      </c>
      <c r="B7" s="2" t="s">
        <v>134</v>
      </c>
    </row>
    <row r="8" spans="1:3" x14ac:dyDescent="0.25">
      <c r="A8" s="2">
        <v>5</v>
      </c>
      <c r="B8" s="2" t="s">
        <v>135</v>
      </c>
    </row>
    <row r="10" spans="1:3" x14ac:dyDescent="0.25">
      <c r="A10" s="5">
        <v>1</v>
      </c>
      <c r="B10" s="4" t="s">
        <v>48</v>
      </c>
    </row>
    <row r="11" spans="1:3" x14ac:dyDescent="0.25">
      <c r="B11" s="2" t="s">
        <v>53</v>
      </c>
    </row>
    <row r="12" spans="1:3" x14ac:dyDescent="0.25">
      <c r="B12" s="2" t="s">
        <v>54</v>
      </c>
    </row>
    <row r="13" spans="1:3" x14ac:dyDescent="0.25">
      <c r="B13" s="2" t="s">
        <v>55</v>
      </c>
    </row>
    <row r="15" spans="1:3" x14ac:dyDescent="0.25">
      <c r="A15" s="5">
        <v>2</v>
      </c>
      <c r="B15" s="4" t="s">
        <v>49</v>
      </c>
    </row>
    <row r="16" spans="1:3" x14ac:dyDescent="0.25">
      <c r="A16" s="5"/>
      <c r="B16" s="5" t="s">
        <v>142</v>
      </c>
      <c r="C16" s="5" t="s">
        <v>143</v>
      </c>
    </row>
    <row r="17" spans="1:3" x14ac:dyDescent="0.25">
      <c r="B17" s="2" t="s">
        <v>56</v>
      </c>
      <c r="C17" s="2" t="s">
        <v>144</v>
      </c>
    </row>
    <row r="18" spans="1:3" x14ac:dyDescent="0.25">
      <c r="B18" s="2" t="s">
        <v>141</v>
      </c>
      <c r="C18" s="2" t="s">
        <v>141</v>
      </c>
    </row>
    <row r="19" spans="1:3" x14ac:dyDescent="0.25">
      <c r="B19" s="2" t="s">
        <v>149</v>
      </c>
      <c r="C19" s="2" t="s">
        <v>149</v>
      </c>
    </row>
    <row r="21" spans="1:3" x14ac:dyDescent="0.25">
      <c r="A21" s="5">
        <v>3</v>
      </c>
      <c r="B21" s="4" t="s">
        <v>50</v>
      </c>
    </row>
    <row r="22" spans="1:3" x14ac:dyDescent="0.25">
      <c r="A22" s="5"/>
      <c r="B22" s="5" t="s">
        <v>142</v>
      </c>
      <c r="C22" s="5" t="s">
        <v>143</v>
      </c>
    </row>
    <row r="23" spans="1:3" x14ac:dyDescent="0.25">
      <c r="B23" s="2" t="s">
        <v>145</v>
      </c>
      <c r="C23" s="2" t="s">
        <v>150</v>
      </c>
    </row>
    <row r="24" spans="1:3" x14ac:dyDescent="0.25">
      <c r="B24" s="2" t="s">
        <v>147</v>
      </c>
      <c r="C24" s="2" t="s">
        <v>152</v>
      </c>
    </row>
    <row r="25" spans="1:3" x14ac:dyDescent="0.25">
      <c r="B25" s="2" t="s">
        <v>148</v>
      </c>
      <c r="C25" s="2" t="s">
        <v>153</v>
      </c>
    </row>
    <row r="26" spans="1:3" x14ac:dyDescent="0.25">
      <c r="B26" s="2" t="s">
        <v>146</v>
      </c>
      <c r="C26" s="2" t="s">
        <v>146</v>
      </c>
    </row>
    <row r="27" spans="1:3" x14ac:dyDescent="0.25">
      <c r="B27" s="3" t="s">
        <v>151</v>
      </c>
      <c r="C27" s="3" t="s">
        <v>151</v>
      </c>
    </row>
    <row r="29" spans="1:3" x14ac:dyDescent="0.25">
      <c r="A29" s="5">
        <v>4</v>
      </c>
      <c r="B29" s="4" t="s">
        <v>51</v>
      </c>
    </row>
    <row r="30" spans="1:3" x14ac:dyDescent="0.25">
      <c r="B30" s="2" t="s">
        <v>57</v>
      </c>
    </row>
    <row r="31" spans="1:3" x14ac:dyDescent="0.25">
      <c r="B31" s="2" t="s">
        <v>58</v>
      </c>
    </row>
    <row r="32" spans="1:3" x14ac:dyDescent="0.25">
      <c r="B32" s="2" t="s">
        <v>59</v>
      </c>
    </row>
    <row r="33" spans="1:3" x14ac:dyDescent="0.25">
      <c r="B33" s="2" t="s">
        <v>60</v>
      </c>
    </row>
    <row r="34" spans="1:3" x14ac:dyDescent="0.25">
      <c r="B34" s="2" t="s">
        <v>61</v>
      </c>
    </row>
    <row r="35" spans="1:3" x14ac:dyDescent="0.25">
      <c r="B35" s="2" t="s">
        <v>62</v>
      </c>
    </row>
    <row r="36" spans="1:3" x14ac:dyDescent="0.25">
      <c r="B36" s="2" t="s">
        <v>199</v>
      </c>
    </row>
    <row r="37" spans="1:3" x14ac:dyDescent="0.25">
      <c r="B37" s="2" t="s">
        <v>63</v>
      </c>
    </row>
    <row r="38" spans="1:3" x14ac:dyDescent="0.25">
      <c r="B38" s="2" t="s">
        <v>198</v>
      </c>
    </row>
    <row r="40" spans="1:3" x14ac:dyDescent="0.25">
      <c r="B40" s="6" t="s">
        <v>112</v>
      </c>
    </row>
    <row r="41" spans="1:3" x14ac:dyDescent="0.25">
      <c r="A41" s="2">
        <v>1</v>
      </c>
      <c r="B41" s="2" t="s">
        <v>188</v>
      </c>
    </row>
    <row r="42" spans="1:3" x14ac:dyDescent="0.25">
      <c r="A42" s="2">
        <v>2</v>
      </c>
      <c r="B42" s="2" t="s">
        <v>189</v>
      </c>
    </row>
    <row r="43" spans="1:3" x14ac:dyDescent="0.25">
      <c r="A43" s="2">
        <v>3</v>
      </c>
      <c r="B43" s="2" t="s">
        <v>187</v>
      </c>
    </row>
    <row r="44" spans="1:3" x14ac:dyDescent="0.25">
      <c r="A44" s="2">
        <v>4</v>
      </c>
      <c r="B44" s="2" t="s">
        <v>194</v>
      </c>
    </row>
    <row r="45" spans="1:3" x14ac:dyDescent="0.25">
      <c r="A45" s="2">
        <v>5</v>
      </c>
      <c r="B45" s="2" t="s">
        <v>195</v>
      </c>
    </row>
    <row r="47" spans="1:3" x14ac:dyDescent="0.25">
      <c r="A47" s="5">
        <v>5</v>
      </c>
      <c r="B47" s="4" t="s">
        <v>52</v>
      </c>
    </row>
    <row r="48" spans="1:3" x14ac:dyDescent="0.25">
      <c r="B48" s="2" t="s">
        <v>64</v>
      </c>
      <c r="C48" s="2" t="s">
        <v>65</v>
      </c>
    </row>
    <row r="49" spans="1:3" x14ac:dyDescent="0.25">
      <c r="B49" s="2" t="s">
        <v>66</v>
      </c>
      <c r="C49" s="2" t="s">
        <v>196</v>
      </c>
    </row>
    <row r="50" spans="1:3" x14ac:dyDescent="0.25">
      <c r="B50" s="2" t="s">
        <v>190</v>
      </c>
      <c r="C50" s="2" t="s">
        <v>197</v>
      </c>
    </row>
    <row r="51" spans="1:3" x14ac:dyDescent="0.25">
      <c r="B51" s="2" t="s">
        <v>69</v>
      </c>
    </row>
    <row r="52" spans="1:3" x14ac:dyDescent="0.25">
      <c r="B52" s="2" t="s">
        <v>68</v>
      </c>
    </row>
    <row r="53" spans="1:3" x14ac:dyDescent="0.25">
      <c r="B53" s="2" t="s">
        <v>67</v>
      </c>
    </row>
    <row r="54" spans="1:3" x14ac:dyDescent="0.25">
      <c r="B54" s="2" t="s">
        <v>114</v>
      </c>
    </row>
    <row r="56" spans="1:3" x14ac:dyDescent="0.25">
      <c r="B56" s="4" t="s">
        <v>71</v>
      </c>
    </row>
    <row r="57" spans="1:3" x14ac:dyDescent="0.25">
      <c r="B57" s="9" t="s">
        <v>72</v>
      </c>
    </row>
    <row r="58" spans="1:3" x14ac:dyDescent="0.25">
      <c r="B58" s="9" t="s">
        <v>73</v>
      </c>
    </row>
    <row r="59" spans="1:3" x14ac:dyDescent="0.25">
      <c r="B59" s="9"/>
    </row>
    <row r="60" spans="1:3" x14ac:dyDescent="0.25">
      <c r="B60" s="4" t="s">
        <v>70</v>
      </c>
    </row>
    <row r="61" spans="1:3" x14ac:dyDescent="0.25">
      <c r="B61" s="2" t="s">
        <v>191</v>
      </c>
    </row>
    <row r="62" spans="1:3" x14ac:dyDescent="0.25">
      <c r="A62" s="2">
        <v>1</v>
      </c>
      <c r="B62" s="2" t="s">
        <v>205</v>
      </c>
    </row>
    <row r="63" spans="1:3" x14ac:dyDescent="0.25">
      <c r="A63" s="2">
        <v>2</v>
      </c>
      <c r="B63" s="2" t="s">
        <v>206</v>
      </c>
    </row>
    <row r="64" spans="1:3" x14ac:dyDescent="0.25">
      <c r="A64" s="2">
        <v>3</v>
      </c>
      <c r="B64" s="2" t="s">
        <v>89</v>
      </c>
    </row>
    <row r="65" spans="1:2" x14ac:dyDescent="0.25">
      <c r="A65" s="2">
        <v>4</v>
      </c>
      <c r="B65" s="2" t="s">
        <v>115</v>
      </c>
    </row>
    <row r="67" spans="1:2" x14ac:dyDescent="0.25">
      <c r="B67" s="4" t="s">
        <v>220</v>
      </c>
    </row>
    <row r="68" spans="1:2" x14ac:dyDescent="0.25">
      <c r="B68" s="2" t="s">
        <v>221</v>
      </c>
    </row>
    <row r="69" spans="1:2" x14ac:dyDescent="0.25">
      <c r="B69" s="2" t="s">
        <v>222</v>
      </c>
    </row>
    <row r="70" spans="1:2" x14ac:dyDescent="0.25">
      <c r="B70" s="2" t="s">
        <v>223</v>
      </c>
    </row>
    <row r="71" spans="1:2" x14ac:dyDescent="0.25">
      <c r="B71" s="2" t="s">
        <v>226</v>
      </c>
    </row>
    <row r="72" spans="1:2" x14ac:dyDescent="0.25">
      <c r="B72" s="2" t="s">
        <v>227</v>
      </c>
    </row>
    <row r="74" spans="1:2" x14ac:dyDescent="0.25">
      <c r="B74" s="6" t="s">
        <v>113</v>
      </c>
    </row>
    <row r="75" spans="1:2" x14ac:dyDescent="0.25">
      <c r="A75" s="2">
        <v>1</v>
      </c>
      <c r="B75" s="2" t="s">
        <v>192</v>
      </c>
    </row>
    <row r="76" spans="1:2" x14ac:dyDescent="0.25">
      <c r="A76" s="2">
        <v>2</v>
      </c>
      <c r="B76" s="2" t="s">
        <v>193</v>
      </c>
    </row>
    <row r="77" spans="1:2" x14ac:dyDescent="0.25">
      <c r="A77" s="2">
        <v>3</v>
      </c>
      <c r="B77" s="2" t="s">
        <v>200</v>
      </c>
    </row>
    <row r="78" spans="1:2" x14ac:dyDescent="0.25">
      <c r="B78" s="2" t="s">
        <v>201</v>
      </c>
    </row>
    <row r="79" spans="1:2" x14ac:dyDescent="0.25">
      <c r="A79" s="2">
        <v>4</v>
      </c>
      <c r="B79" s="2" t="s">
        <v>202</v>
      </c>
    </row>
    <row r="80" spans="1:2" x14ac:dyDescent="0.25">
      <c r="B80" s="2" t="s">
        <v>203</v>
      </c>
    </row>
    <row r="81" spans="1:2" x14ac:dyDescent="0.25">
      <c r="A81" s="2">
        <v>5</v>
      </c>
      <c r="B81" s="2" t="s">
        <v>204</v>
      </c>
    </row>
    <row r="82" spans="1:2" x14ac:dyDescent="0.25">
      <c r="B82" s="2" t="s">
        <v>228</v>
      </c>
    </row>
    <row r="83" spans="1:2" x14ac:dyDescent="0.25">
      <c r="B83" s="3" t="s">
        <v>88</v>
      </c>
    </row>
    <row r="85" spans="1:2" x14ac:dyDescent="0.25">
      <c r="A85" s="2">
        <v>6</v>
      </c>
      <c r="B85" s="2" t="s">
        <v>207</v>
      </c>
    </row>
    <row r="86" spans="1:2" x14ac:dyDescent="0.25">
      <c r="A86" s="2">
        <v>7</v>
      </c>
      <c r="B86" s="2" t="s">
        <v>208</v>
      </c>
    </row>
    <row r="87" spans="1:2" x14ac:dyDescent="0.25">
      <c r="A87" s="2">
        <v>8</v>
      </c>
      <c r="B87" s="2" t="s">
        <v>209</v>
      </c>
    </row>
    <row r="88" spans="1:2" x14ac:dyDescent="0.25">
      <c r="A88" s="2">
        <v>9</v>
      </c>
      <c r="B88" s="2" t="s">
        <v>229</v>
      </c>
    </row>
    <row r="89" spans="1:2" x14ac:dyDescent="0.25">
      <c r="B89" s="5" t="s">
        <v>116</v>
      </c>
    </row>
    <row r="92" spans="1:2" x14ac:dyDescent="0.25">
      <c r="B92" s="7" t="s">
        <v>125</v>
      </c>
    </row>
    <row r="93" spans="1:2" x14ac:dyDescent="0.25">
      <c r="A93" s="5">
        <v>1</v>
      </c>
      <c r="B93" s="5" t="s">
        <v>224</v>
      </c>
    </row>
    <row r="94" spans="1:2" x14ac:dyDescent="0.25">
      <c r="A94" s="2" t="s">
        <v>136</v>
      </c>
      <c r="B94" s="2" t="s">
        <v>211</v>
      </c>
    </row>
    <row r="95" spans="1:2" x14ac:dyDescent="0.25">
      <c r="A95" s="2" t="s">
        <v>137</v>
      </c>
      <c r="B95" s="2" t="s">
        <v>214</v>
      </c>
    </row>
    <row r="96" spans="1:2" x14ac:dyDescent="0.25">
      <c r="A96" s="2" t="s">
        <v>138</v>
      </c>
      <c r="B96" s="2" t="s">
        <v>215</v>
      </c>
    </row>
    <row r="97" spans="1:2" x14ac:dyDescent="0.25">
      <c r="A97" s="2" t="s">
        <v>139</v>
      </c>
      <c r="B97" s="2" t="s">
        <v>216</v>
      </c>
    </row>
    <row r="98" spans="1:2" x14ac:dyDescent="0.25">
      <c r="A98" s="2" t="s">
        <v>140</v>
      </c>
      <c r="B98" s="2" t="s">
        <v>225</v>
      </c>
    </row>
    <row r="99" spans="1:2" x14ac:dyDescent="0.25">
      <c r="A99" s="2" t="s">
        <v>213</v>
      </c>
      <c r="B99" s="2" t="s">
        <v>219</v>
      </c>
    </row>
    <row r="100" spans="1:2" x14ac:dyDescent="0.25">
      <c r="A100" s="2" t="s">
        <v>218</v>
      </c>
      <c r="B100" s="2" t="s">
        <v>217</v>
      </c>
    </row>
    <row r="102" spans="1:2" x14ac:dyDescent="0.25">
      <c r="A102" s="5">
        <v>2</v>
      </c>
      <c r="B102" s="5" t="s">
        <v>118</v>
      </c>
    </row>
    <row r="103" spans="1:2" x14ac:dyDescent="0.25">
      <c r="A103" s="2" t="s">
        <v>136</v>
      </c>
      <c r="B103" s="2" t="s">
        <v>210</v>
      </c>
    </row>
    <row r="104" spans="1:2" x14ac:dyDescent="0.25">
      <c r="A104" s="2" t="s">
        <v>137</v>
      </c>
      <c r="B104" s="2" t="s">
        <v>212</v>
      </c>
    </row>
    <row r="106" spans="1:2" x14ac:dyDescent="0.25">
      <c r="A106" s="5">
        <v>3</v>
      </c>
      <c r="B106" s="5" t="s">
        <v>119</v>
      </c>
    </row>
    <row r="107" spans="1:2" x14ac:dyDescent="0.25">
      <c r="A107" s="2" t="s">
        <v>136</v>
      </c>
      <c r="B107" s="2" t="s">
        <v>120</v>
      </c>
    </row>
    <row r="108" spans="1:2" x14ac:dyDescent="0.25">
      <c r="B108" s="2" t="s">
        <v>121</v>
      </c>
    </row>
    <row r="109" spans="1:2" x14ac:dyDescent="0.25">
      <c r="A109" s="2" t="s">
        <v>137</v>
      </c>
      <c r="B109" s="2" t="s">
        <v>122</v>
      </c>
    </row>
    <row r="110" spans="1:2" x14ac:dyDescent="0.25">
      <c r="B110" s="2" t="s">
        <v>123</v>
      </c>
    </row>
    <row r="111" spans="1:2" x14ac:dyDescent="0.25">
      <c r="B111" s="2" t="s">
        <v>124</v>
      </c>
    </row>
    <row r="113" spans="1:2" x14ac:dyDescent="0.25">
      <c r="A113" s="5">
        <v>4</v>
      </c>
      <c r="B113" s="5" t="s">
        <v>128</v>
      </c>
    </row>
    <row r="114" spans="1:2" x14ac:dyDescent="0.25">
      <c r="B114" s="5" t="s">
        <v>129</v>
      </c>
    </row>
  </sheetData>
  <sheetProtection selectLockedCells="1"/>
  <pageMargins left="0.7" right="0.7" top="0.75" bottom="0.75" header="0.3" footer="0.3"/>
  <pageSetup paperSize="12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CF7AD-A9CF-44B8-B617-56FCACBB8BA7}">
  <dimension ref="A1:O1006"/>
  <sheetViews>
    <sheetView zoomScale="125" zoomScaleNormal="125" workbookViewId="0">
      <pane xSplit="2" ySplit="1" topLeftCell="C2" activePane="bottomRight" state="frozen"/>
      <selection pane="topRight" activeCell="D1" sqref="D1"/>
      <selection pane="bottomLeft" activeCell="A2" sqref="A2"/>
      <selection pane="bottomRight"/>
    </sheetView>
  </sheetViews>
  <sheetFormatPr defaultColWidth="9.140625" defaultRowHeight="15" outlineLevelCol="1" x14ac:dyDescent="0.25"/>
  <cols>
    <col min="1" max="1" width="5.140625" style="93" customWidth="1"/>
    <col min="2" max="2" width="11.140625" style="97" customWidth="1"/>
    <col min="3" max="3" width="8.7109375" style="95" customWidth="1"/>
    <col min="4" max="4" width="5.7109375" style="92" hidden="1" customWidth="1"/>
    <col min="5" max="6" width="7" style="92" hidden="1" customWidth="1"/>
    <col min="7" max="7" width="5.28515625" style="92" hidden="1" customWidth="1" outlineLevel="1"/>
    <col min="8" max="9" width="9.42578125" style="92" hidden="1" customWidth="1" outlineLevel="1"/>
    <col min="10" max="10" width="14.140625" style="92" customWidth="1" collapsed="1"/>
    <col min="11" max="11" width="25" style="92" customWidth="1"/>
    <col min="12" max="12" width="20.42578125" style="92" customWidth="1"/>
    <col min="13" max="13" width="19.140625" style="92" customWidth="1"/>
    <col min="14" max="14" width="9.5703125" style="96" customWidth="1"/>
    <col min="15" max="15" width="10.28515625" style="96" customWidth="1"/>
    <col min="16" max="16384" width="9.140625" style="92"/>
  </cols>
  <sheetData>
    <row r="1" spans="1:15" s="90" customFormat="1" ht="75" customHeight="1" x14ac:dyDescent="0.25">
      <c r="A1" s="87" t="s">
        <v>111</v>
      </c>
      <c r="B1" s="88" t="s">
        <v>0</v>
      </c>
      <c r="C1" s="88" t="s">
        <v>6</v>
      </c>
      <c r="D1" s="88" t="s">
        <v>44</v>
      </c>
      <c r="E1" s="88" t="s">
        <v>46</v>
      </c>
      <c r="F1" s="88" t="s">
        <v>82</v>
      </c>
      <c r="G1" s="88" t="s">
        <v>83</v>
      </c>
      <c r="H1" s="88" t="s">
        <v>45</v>
      </c>
      <c r="I1" s="88" t="s">
        <v>110</v>
      </c>
      <c r="J1" s="88" t="s">
        <v>3</v>
      </c>
      <c r="K1" s="88" t="s">
        <v>4</v>
      </c>
      <c r="L1" s="88" t="s">
        <v>2</v>
      </c>
      <c r="M1" s="88" t="s">
        <v>5</v>
      </c>
      <c r="N1" s="89" t="s">
        <v>74</v>
      </c>
      <c r="O1" s="89" t="s">
        <v>84</v>
      </c>
    </row>
    <row r="2" spans="1:15" x14ac:dyDescent="0.25">
      <c r="A2" s="78">
        <v>1</v>
      </c>
      <c r="B2" s="79">
        <v>39087</v>
      </c>
      <c r="C2" s="78" t="str">
        <f>IF(Tbl_Transactions[[#This Row],[Category]]="Income","Income","Expense")</f>
        <v>Income</v>
      </c>
      <c r="D2" s="80">
        <f>YEAR(Tbl_Transactions[[#This Row],[Transaction Date]])</f>
        <v>2007</v>
      </c>
      <c r="E2" s="80">
        <f>MONTH(Tbl_Transactions[[#This Row],[Transaction Date]])</f>
        <v>1</v>
      </c>
      <c r="F2" s="80" t="str">
        <f>VLOOKUP(Tbl_Transactions[[#This Row],[Month Num]],Tbl_Lookup_Month[],2)</f>
        <v>Jan</v>
      </c>
      <c r="G2" s="80">
        <f>DAY(Tbl_Transactions[[#This Row],[Transaction Date]])</f>
        <v>5</v>
      </c>
      <c r="H2" s="82">
        <f>WEEKDAY(Tbl_Transactions[[#This Row],[Transaction Date]])</f>
        <v>6</v>
      </c>
      <c r="I2" s="82" t="str">
        <f>VLOOKUP(Tbl_Transactions[[#This Row],[Weekday Num]], Tbl_Lookup_Weekday[], 2)</f>
        <v>Fri</v>
      </c>
      <c r="J2" s="78" t="s">
        <v>47</v>
      </c>
      <c r="K2" s="78" t="s">
        <v>76</v>
      </c>
      <c r="L2" s="78" t="s">
        <v>77</v>
      </c>
      <c r="M2" s="78" t="s">
        <v>23</v>
      </c>
      <c r="N2" s="81">
        <v>28</v>
      </c>
      <c r="O2" s="91">
        <f>IF(Tbl_Transactions[[#This Row],[Type]]="Income",Tbl_Transactions[[#This Row],[Amount]]*'Lookup Values'!$H$3,Tbl_Transactions[[#This Row],[Amount]]*'Lookup Values'!$H$2)</f>
        <v>10.64</v>
      </c>
    </row>
    <row r="3" spans="1:15" x14ac:dyDescent="0.25">
      <c r="A3" s="78">
        <v>2</v>
      </c>
      <c r="B3" s="79">
        <v>39088</v>
      </c>
      <c r="C3" s="78" t="str">
        <f>IF(Tbl_Transactions[[#This Row],[Category]]="Income","Income","Expense")</f>
        <v>Income</v>
      </c>
      <c r="D3" s="80">
        <f>YEAR(Tbl_Transactions[[#This Row],[Transaction Date]])</f>
        <v>2007</v>
      </c>
      <c r="E3" s="80">
        <f>MONTH(Tbl_Transactions[[#This Row],[Transaction Date]])</f>
        <v>1</v>
      </c>
      <c r="F3" s="80" t="str">
        <f>VLOOKUP(Tbl_Transactions[[#This Row],[Month Num]],Tbl_Lookup_Month[],2)</f>
        <v>Jan</v>
      </c>
      <c r="G3" s="80">
        <f>DAY(Tbl_Transactions[[#This Row],[Transaction Date]])</f>
        <v>6</v>
      </c>
      <c r="H3" s="82">
        <f>WEEKDAY(Tbl_Transactions[[#This Row],[Transaction Date]])</f>
        <v>7</v>
      </c>
      <c r="I3" s="82" t="str">
        <f>VLOOKUP(Tbl_Transactions[[#This Row],[Weekday Num]], Tbl_Lookup_Weekday[], 2)</f>
        <v>Sat</v>
      </c>
      <c r="J3" s="78" t="s">
        <v>47</v>
      </c>
      <c r="K3" s="78" t="s">
        <v>78</v>
      </c>
      <c r="L3" s="78" t="s">
        <v>79</v>
      </c>
      <c r="M3" s="78" t="s">
        <v>20</v>
      </c>
      <c r="N3" s="81">
        <v>226</v>
      </c>
      <c r="O3" s="91">
        <f>IF(Tbl_Transactions[[#This Row],[Type]]="Income",Tbl_Transactions[[#This Row],[Amount]]*'Lookup Values'!$H$3,Tbl_Transactions[[#This Row],[Amount]]*'Lookup Values'!$H$2)</f>
        <v>85.88</v>
      </c>
    </row>
    <row r="4" spans="1:15" x14ac:dyDescent="0.25">
      <c r="A4" s="78">
        <v>3</v>
      </c>
      <c r="B4" s="79">
        <v>39089</v>
      </c>
      <c r="C4" s="78" t="str">
        <f>IF(Tbl_Transactions[[#This Row],[Category]]="Income","Income","Expense")</f>
        <v>Expense</v>
      </c>
      <c r="D4" s="80">
        <f>YEAR(Tbl_Transactions[[#This Row],[Transaction Date]])</f>
        <v>2007</v>
      </c>
      <c r="E4" s="80">
        <f>MONTH(Tbl_Transactions[[#This Row],[Transaction Date]])</f>
        <v>1</v>
      </c>
      <c r="F4" s="80" t="str">
        <f>VLOOKUP(Tbl_Transactions[[#This Row],[Month Num]],Tbl_Lookup_Month[],2)</f>
        <v>Jan</v>
      </c>
      <c r="G4" s="80">
        <f>DAY(Tbl_Transactions[[#This Row],[Transaction Date]])</f>
        <v>7</v>
      </c>
      <c r="H4" s="82">
        <f>WEEKDAY(Tbl_Transactions[[#This Row],[Transaction Date]])</f>
        <v>1</v>
      </c>
      <c r="I4" s="82" t="str">
        <f>VLOOKUP(Tbl_Transactions[[#This Row],[Weekday Num]], Tbl_Lookup_Weekday[], 2)</f>
        <v>Sun</v>
      </c>
      <c r="J4" s="78" t="s">
        <v>18</v>
      </c>
      <c r="K4" s="78" t="s">
        <v>19</v>
      </c>
      <c r="L4" s="78" t="s">
        <v>17</v>
      </c>
      <c r="M4" s="78" t="s">
        <v>20</v>
      </c>
      <c r="N4" s="81">
        <v>96</v>
      </c>
      <c r="O4" s="91">
        <f>IF(Tbl_Transactions[[#This Row],[Type]]="Income",Tbl_Transactions[[#This Row],[Amount]]*'Lookup Values'!$H$3,Tbl_Transactions[[#This Row],[Amount]]*'Lookup Values'!$H$2)</f>
        <v>8.2799999999999994</v>
      </c>
    </row>
    <row r="5" spans="1:15" x14ac:dyDescent="0.25">
      <c r="A5" s="78">
        <v>4</v>
      </c>
      <c r="B5" s="79">
        <v>39090</v>
      </c>
      <c r="C5" s="78" t="str">
        <f>IF(Tbl_Transactions[[#This Row],[Category]]="Income","Income","Expense")</f>
        <v>Expense</v>
      </c>
      <c r="D5" s="80">
        <f>YEAR(Tbl_Transactions[[#This Row],[Transaction Date]])</f>
        <v>2007</v>
      </c>
      <c r="E5" s="80">
        <f>MONTH(Tbl_Transactions[[#This Row],[Transaction Date]])</f>
        <v>1</v>
      </c>
      <c r="F5" s="80" t="str">
        <f>VLOOKUP(Tbl_Transactions[[#This Row],[Month Num]],Tbl_Lookup_Month[],2)</f>
        <v>Jan</v>
      </c>
      <c r="G5" s="80">
        <f>DAY(Tbl_Transactions[[#This Row],[Transaction Date]])</f>
        <v>8</v>
      </c>
      <c r="H5" s="82">
        <f>WEEKDAY(Tbl_Transactions[[#This Row],[Transaction Date]])</f>
        <v>2</v>
      </c>
      <c r="I5" s="82" t="str">
        <f>VLOOKUP(Tbl_Transactions[[#This Row],[Weekday Num]], Tbl_Lookup_Weekday[], 2)</f>
        <v>Mon</v>
      </c>
      <c r="J5" s="78" t="s">
        <v>12</v>
      </c>
      <c r="K5" s="78" t="s">
        <v>37</v>
      </c>
      <c r="L5" s="78" t="s">
        <v>36</v>
      </c>
      <c r="M5" s="78" t="s">
        <v>23</v>
      </c>
      <c r="N5" s="81">
        <v>34</v>
      </c>
      <c r="O5" s="91">
        <f>IF(Tbl_Transactions[[#This Row],[Type]]="Income",Tbl_Transactions[[#This Row],[Amount]]*'Lookup Values'!$H$3,Tbl_Transactions[[#This Row],[Amount]]*'Lookup Values'!$H$2)</f>
        <v>2.9324999999999997</v>
      </c>
    </row>
    <row r="6" spans="1:15" x14ac:dyDescent="0.25">
      <c r="A6" s="78">
        <v>5</v>
      </c>
      <c r="B6" s="79">
        <v>39090</v>
      </c>
      <c r="C6" s="78" t="str">
        <f>IF(Tbl_Transactions[[#This Row],[Category]]="Income","Income","Expense")</f>
        <v>Expense</v>
      </c>
      <c r="D6" s="80">
        <f>YEAR(Tbl_Transactions[[#This Row],[Transaction Date]])</f>
        <v>2007</v>
      </c>
      <c r="E6" s="80">
        <f>MONTH(Tbl_Transactions[[#This Row],[Transaction Date]])</f>
        <v>1</v>
      </c>
      <c r="F6" s="80" t="str">
        <f>VLOOKUP(Tbl_Transactions[[#This Row],[Month Num]],Tbl_Lookup_Month[],2)</f>
        <v>Jan</v>
      </c>
      <c r="G6" s="80">
        <f>DAY(Tbl_Transactions[[#This Row],[Transaction Date]])</f>
        <v>8</v>
      </c>
      <c r="H6" s="82">
        <f>WEEKDAY(Tbl_Transactions[[#This Row],[Transaction Date]])</f>
        <v>2</v>
      </c>
      <c r="I6" s="82" t="str">
        <f>VLOOKUP(Tbl_Transactions[[#This Row],[Weekday Num]], Tbl_Lookup_Weekday[], 2)</f>
        <v>Mon</v>
      </c>
      <c r="J6" s="78" t="s">
        <v>18</v>
      </c>
      <c r="K6" s="78" t="s">
        <v>30</v>
      </c>
      <c r="L6" s="78" t="s">
        <v>29</v>
      </c>
      <c r="M6" s="78" t="s">
        <v>23</v>
      </c>
      <c r="N6" s="81">
        <v>89</v>
      </c>
      <c r="O6" s="91">
        <f>IF(Tbl_Transactions[[#This Row],[Type]]="Income",Tbl_Transactions[[#This Row],[Amount]]*'Lookup Values'!$H$3,Tbl_Transactions[[#This Row],[Amount]]*'Lookup Values'!$H$2)</f>
        <v>7.6762499999999996</v>
      </c>
    </row>
    <row r="7" spans="1:15" x14ac:dyDescent="0.25">
      <c r="A7" s="78">
        <v>6</v>
      </c>
      <c r="B7" s="79">
        <v>39091</v>
      </c>
      <c r="C7" s="78" t="str">
        <f>IF(Tbl_Transactions[[#This Row],[Category]]="Income","Income","Expense")</f>
        <v>Expense</v>
      </c>
      <c r="D7" s="80">
        <f>YEAR(Tbl_Transactions[[#This Row],[Transaction Date]])</f>
        <v>2007</v>
      </c>
      <c r="E7" s="80">
        <f>MONTH(Tbl_Transactions[[#This Row],[Transaction Date]])</f>
        <v>1</v>
      </c>
      <c r="F7" s="80" t="str">
        <f>VLOOKUP(Tbl_Transactions[[#This Row],[Month Num]],Tbl_Lookup_Month[],2)</f>
        <v>Jan</v>
      </c>
      <c r="G7" s="80">
        <f>DAY(Tbl_Transactions[[#This Row],[Transaction Date]])</f>
        <v>9</v>
      </c>
      <c r="H7" s="82">
        <f>WEEKDAY(Tbl_Transactions[[#This Row],[Transaction Date]])</f>
        <v>3</v>
      </c>
      <c r="I7" s="82" t="str">
        <f>VLOOKUP(Tbl_Transactions[[#This Row],[Weekday Num]], Tbl_Lookup_Weekday[], 2)</f>
        <v>Tue</v>
      </c>
      <c r="J7" s="78" t="s">
        <v>12</v>
      </c>
      <c r="K7" s="78" t="s">
        <v>25</v>
      </c>
      <c r="L7" s="78" t="s">
        <v>24</v>
      </c>
      <c r="M7" s="78" t="s">
        <v>23</v>
      </c>
      <c r="N7" s="81">
        <v>9</v>
      </c>
      <c r="O7" s="91">
        <f>IF(Tbl_Transactions[[#This Row],[Type]]="Income",Tbl_Transactions[[#This Row],[Amount]]*'Lookup Values'!$H$3,Tbl_Transactions[[#This Row],[Amount]]*'Lookup Values'!$H$2)</f>
        <v>0.77624999999999988</v>
      </c>
    </row>
    <row r="8" spans="1:15" x14ac:dyDescent="0.25">
      <c r="A8" s="78">
        <v>7</v>
      </c>
      <c r="B8" s="79">
        <v>39095</v>
      </c>
      <c r="C8" s="78" t="str">
        <f>IF(Tbl_Transactions[[#This Row],[Category]]="Income","Income","Expense")</f>
        <v>Income</v>
      </c>
      <c r="D8" s="80">
        <f>YEAR(Tbl_Transactions[[#This Row],[Transaction Date]])</f>
        <v>2007</v>
      </c>
      <c r="E8" s="80">
        <f>MONTH(Tbl_Transactions[[#This Row],[Transaction Date]])</f>
        <v>1</v>
      </c>
      <c r="F8" s="80" t="str">
        <f>VLOOKUP(Tbl_Transactions[[#This Row],[Month Num]],Tbl_Lookup_Month[],2)</f>
        <v>Jan</v>
      </c>
      <c r="G8" s="80">
        <f>DAY(Tbl_Transactions[[#This Row],[Transaction Date]])</f>
        <v>13</v>
      </c>
      <c r="H8" s="82">
        <f>WEEKDAY(Tbl_Transactions[[#This Row],[Transaction Date]])</f>
        <v>7</v>
      </c>
      <c r="I8" s="82" t="str">
        <f>VLOOKUP(Tbl_Transactions[[#This Row],[Weekday Num]], Tbl_Lookup_Weekday[], 2)</f>
        <v>Sat</v>
      </c>
      <c r="J8" s="78" t="s">
        <v>47</v>
      </c>
      <c r="K8" s="78" t="s">
        <v>78</v>
      </c>
      <c r="L8" s="78" t="s">
        <v>79</v>
      </c>
      <c r="M8" s="78" t="s">
        <v>10</v>
      </c>
      <c r="N8" s="81">
        <v>30</v>
      </c>
      <c r="O8" s="91">
        <f>IF(Tbl_Transactions[[#This Row],[Type]]="Income",Tbl_Transactions[[#This Row],[Amount]]*'Lookup Values'!$H$3,Tbl_Transactions[[#This Row],[Amount]]*'Lookup Values'!$H$2)</f>
        <v>11.4</v>
      </c>
    </row>
    <row r="9" spans="1:15" x14ac:dyDescent="0.25">
      <c r="A9" s="78">
        <v>8</v>
      </c>
      <c r="B9" s="79">
        <v>39097</v>
      </c>
      <c r="C9" s="78" t="str">
        <f>IF(Tbl_Transactions[[#This Row],[Category]]="Income","Income","Expense")</f>
        <v>Expense</v>
      </c>
      <c r="D9" s="80">
        <f>YEAR(Tbl_Transactions[[#This Row],[Transaction Date]])</f>
        <v>2007</v>
      </c>
      <c r="E9" s="80">
        <f>MONTH(Tbl_Transactions[[#This Row],[Transaction Date]])</f>
        <v>1</v>
      </c>
      <c r="F9" s="80" t="str">
        <f>VLOOKUP(Tbl_Transactions[[#This Row],[Month Num]],Tbl_Lookup_Month[],2)</f>
        <v>Jan</v>
      </c>
      <c r="G9" s="80">
        <f>DAY(Tbl_Transactions[[#This Row],[Transaction Date]])</f>
        <v>15</v>
      </c>
      <c r="H9" s="82">
        <f>WEEKDAY(Tbl_Transactions[[#This Row],[Transaction Date]])</f>
        <v>2</v>
      </c>
      <c r="I9" s="82" t="str">
        <f>VLOOKUP(Tbl_Transactions[[#This Row],[Weekday Num]], Tbl_Lookup_Weekday[], 2)</f>
        <v>Mon</v>
      </c>
      <c r="J9" s="78" t="s">
        <v>8</v>
      </c>
      <c r="K9" s="78" t="s">
        <v>22</v>
      </c>
      <c r="L9" s="78" t="s">
        <v>21</v>
      </c>
      <c r="M9" s="78" t="s">
        <v>20</v>
      </c>
      <c r="N9" s="81">
        <v>470</v>
      </c>
      <c r="O9" s="91">
        <f>IF(Tbl_Transactions[[#This Row],[Type]]="Income",Tbl_Transactions[[#This Row],[Amount]]*'Lookup Values'!$H$3,Tbl_Transactions[[#This Row],[Amount]]*'Lookup Values'!$H$2)</f>
        <v>40.537499999999994</v>
      </c>
    </row>
    <row r="10" spans="1:15" x14ac:dyDescent="0.25">
      <c r="A10" s="78">
        <v>9</v>
      </c>
      <c r="B10" s="79">
        <v>39098</v>
      </c>
      <c r="C10" s="78" t="str">
        <f>IF(Tbl_Transactions[[#This Row],[Category]]="Income","Income","Expense")</f>
        <v>Expense</v>
      </c>
      <c r="D10" s="80">
        <f>YEAR(Tbl_Transactions[[#This Row],[Transaction Date]])</f>
        <v>2007</v>
      </c>
      <c r="E10" s="80">
        <f>MONTH(Tbl_Transactions[[#This Row],[Transaction Date]])</f>
        <v>1</v>
      </c>
      <c r="F10" s="80" t="str">
        <f>VLOOKUP(Tbl_Transactions[[#This Row],[Month Num]],Tbl_Lookup_Month[],2)</f>
        <v>Jan</v>
      </c>
      <c r="G10" s="80">
        <f>DAY(Tbl_Transactions[[#This Row],[Transaction Date]])</f>
        <v>16</v>
      </c>
      <c r="H10" s="82">
        <f>WEEKDAY(Tbl_Transactions[[#This Row],[Transaction Date]])</f>
        <v>3</v>
      </c>
      <c r="I10" s="82" t="str">
        <f>VLOOKUP(Tbl_Transactions[[#This Row],[Weekday Num]], Tbl_Lookup_Weekday[], 2)</f>
        <v>Tue</v>
      </c>
      <c r="J10" s="78" t="s">
        <v>42</v>
      </c>
      <c r="K10" s="78" t="s">
        <v>43</v>
      </c>
      <c r="L10" s="78" t="s">
        <v>41</v>
      </c>
      <c r="M10" s="78" t="s">
        <v>10</v>
      </c>
      <c r="N10" s="81">
        <v>441</v>
      </c>
      <c r="O10" s="91">
        <f>IF(Tbl_Transactions[[#This Row],[Type]]="Income",Tbl_Transactions[[#This Row],[Amount]]*'Lookup Values'!$H$3,Tbl_Transactions[[#This Row],[Amount]]*'Lookup Values'!$H$2)</f>
        <v>38.036249999999995</v>
      </c>
    </row>
    <row r="11" spans="1:15" x14ac:dyDescent="0.25">
      <c r="A11" s="78">
        <v>10</v>
      </c>
      <c r="B11" s="79">
        <v>39100</v>
      </c>
      <c r="C11" s="78" t="str">
        <f>IF(Tbl_Transactions[[#This Row],[Category]]="Income","Income","Expense")</f>
        <v>Expense</v>
      </c>
      <c r="D11" s="80">
        <f>YEAR(Tbl_Transactions[[#This Row],[Transaction Date]])</f>
        <v>2007</v>
      </c>
      <c r="E11" s="80">
        <f>MONTH(Tbl_Transactions[[#This Row],[Transaction Date]])</f>
        <v>1</v>
      </c>
      <c r="F11" s="80" t="str">
        <f>VLOOKUP(Tbl_Transactions[[#This Row],[Month Num]],Tbl_Lookup_Month[],2)</f>
        <v>Jan</v>
      </c>
      <c r="G11" s="80">
        <f>DAY(Tbl_Transactions[[#This Row],[Transaction Date]])</f>
        <v>18</v>
      </c>
      <c r="H11" s="82">
        <f>WEEKDAY(Tbl_Transactions[[#This Row],[Transaction Date]])</f>
        <v>5</v>
      </c>
      <c r="I11" s="82" t="str">
        <f>VLOOKUP(Tbl_Transactions[[#This Row],[Weekday Num]], Tbl_Lookup_Weekday[], 2)</f>
        <v>Thu</v>
      </c>
      <c r="J11" s="78" t="s">
        <v>12</v>
      </c>
      <c r="K11" s="78" t="s">
        <v>13</v>
      </c>
      <c r="L11" s="78" t="s">
        <v>11</v>
      </c>
      <c r="M11" s="78" t="s">
        <v>10</v>
      </c>
      <c r="N11" s="81">
        <v>495</v>
      </c>
      <c r="O11" s="91">
        <f>IF(Tbl_Transactions[[#This Row],[Type]]="Income",Tbl_Transactions[[#This Row],[Amount]]*'Lookup Values'!$H$3,Tbl_Transactions[[#This Row],[Amount]]*'Lookup Values'!$H$2)</f>
        <v>42.693749999999994</v>
      </c>
    </row>
    <row r="12" spans="1:15" x14ac:dyDescent="0.25">
      <c r="A12" s="78">
        <v>11</v>
      </c>
      <c r="B12" s="79">
        <v>39100</v>
      </c>
      <c r="C12" s="78" t="str">
        <f>IF(Tbl_Transactions[[#This Row],[Category]]="Income","Income","Expense")</f>
        <v>Expense</v>
      </c>
      <c r="D12" s="80">
        <f>YEAR(Tbl_Transactions[[#This Row],[Transaction Date]])</f>
        <v>2007</v>
      </c>
      <c r="E12" s="80">
        <f>MONTH(Tbl_Transactions[[#This Row],[Transaction Date]])</f>
        <v>1</v>
      </c>
      <c r="F12" s="80" t="str">
        <f>VLOOKUP(Tbl_Transactions[[#This Row],[Month Num]],Tbl_Lookup_Month[],2)</f>
        <v>Jan</v>
      </c>
      <c r="G12" s="80">
        <f>DAY(Tbl_Transactions[[#This Row],[Transaction Date]])</f>
        <v>18</v>
      </c>
      <c r="H12" s="82">
        <f>WEEKDAY(Tbl_Transactions[[#This Row],[Transaction Date]])</f>
        <v>5</v>
      </c>
      <c r="I12" s="82" t="str">
        <f>VLOOKUP(Tbl_Transactions[[#This Row],[Weekday Num]], Tbl_Lookup_Weekday[], 2)</f>
        <v>Thu</v>
      </c>
      <c r="J12" s="78" t="s">
        <v>42</v>
      </c>
      <c r="K12" s="78" t="s">
        <v>43</v>
      </c>
      <c r="L12" s="78" t="s">
        <v>41</v>
      </c>
      <c r="M12" s="78" t="s">
        <v>10</v>
      </c>
      <c r="N12" s="81">
        <v>458</v>
      </c>
      <c r="O12" s="91">
        <f>IF(Tbl_Transactions[[#This Row],[Type]]="Income",Tbl_Transactions[[#This Row],[Amount]]*'Lookup Values'!$H$3,Tbl_Transactions[[#This Row],[Amount]]*'Lookup Values'!$H$2)</f>
        <v>39.502499999999998</v>
      </c>
    </row>
    <row r="13" spans="1:15" x14ac:dyDescent="0.25">
      <c r="A13" s="78">
        <v>12</v>
      </c>
      <c r="B13" s="79">
        <v>39104</v>
      </c>
      <c r="C13" s="78" t="str">
        <f>IF(Tbl_Transactions[[#This Row],[Category]]="Income","Income","Expense")</f>
        <v>Income</v>
      </c>
      <c r="D13" s="80">
        <f>YEAR(Tbl_Transactions[[#This Row],[Transaction Date]])</f>
        <v>2007</v>
      </c>
      <c r="E13" s="80">
        <f>MONTH(Tbl_Transactions[[#This Row],[Transaction Date]])</f>
        <v>1</v>
      </c>
      <c r="F13" s="80" t="str">
        <f>VLOOKUP(Tbl_Transactions[[#This Row],[Month Num]],Tbl_Lookup_Month[],2)</f>
        <v>Jan</v>
      </c>
      <c r="G13" s="80">
        <f>DAY(Tbl_Transactions[[#This Row],[Transaction Date]])</f>
        <v>22</v>
      </c>
      <c r="H13" s="82">
        <f>WEEKDAY(Tbl_Transactions[[#This Row],[Transaction Date]])</f>
        <v>2</v>
      </c>
      <c r="I13" s="82" t="str">
        <f>VLOOKUP(Tbl_Transactions[[#This Row],[Weekday Num]], Tbl_Lookup_Weekday[], 2)</f>
        <v>Mon</v>
      </c>
      <c r="J13" s="78" t="s">
        <v>47</v>
      </c>
      <c r="K13" s="78" t="s">
        <v>80</v>
      </c>
      <c r="L13" s="78" t="s">
        <v>81</v>
      </c>
      <c r="M13" s="78" t="s">
        <v>10</v>
      </c>
      <c r="N13" s="81">
        <v>24</v>
      </c>
      <c r="O13" s="91">
        <f>IF(Tbl_Transactions[[#This Row],[Type]]="Income",Tbl_Transactions[[#This Row],[Amount]]*'Lookup Values'!$H$3,Tbl_Transactions[[#This Row],[Amount]]*'Lookup Values'!$H$2)</f>
        <v>9.120000000000001</v>
      </c>
    </row>
    <row r="14" spans="1:15" x14ac:dyDescent="0.25">
      <c r="A14" s="78">
        <v>13</v>
      </c>
      <c r="B14" s="79">
        <v>39105</v>
      </c>
      <c r="C14" s="78" t="str">
        <f>IF(Tbl_Transactions[[#This Row],[Category]]="Income","Income","Expense")</f>
        <v>Expense</v>
      </c>
      <c r="D14" s="80">
        <f>YEAR(Tbl_Transactions[[#This Row],[Transaction Date]])</f>
        <v>2007</v>
      </c>
      <c r="E14" s="80">
        <f>MONTH(Tbl_Transactions[[#This Row],[Transaction Date]])</f>
        <v>1</v>
      </c>
      <c r="F14" s="80" t="str">
        <f>VLOOKUP(Tbl_Transactions[[#This Row],[Month Num]],Tbl_Lookup_Month[],2)</f>
        <v>Jan</v>
      </c>
      <c r="G14" s="80">
        <f>DAY(Tbl_Transactions[[#This Row],[Transaction Date]])</f>
        <v>23</v>
      </c>
      <c r="H14" s="82">
        <f>WEEKDAY(Tbl_Transactions[[#This Row],[Transaction Date]])</f>
        <v>3</v>
      </c>
      <c r="I14" s="82" t="str">
        <f>VLOOKUP(Tbl_Transactions[[#This Row],[Weekday Num]], Tbl_Lookup_Weekday[], 2)</f>
        <v>Tue</v>
      </c>
      <c r="J14" s="78" t="s">
        <v>12</v>
      </c>
      <c r="K14" s="78" t="s">
        <v>37</v>
      </c>
      <c r="L14" s="78" t="s">
        <v>36</v>
      </c>
      <c r="M14" s="78" t="s">
        <v>23</v>
      </c>
      <c r="N14" s="81">
        <v>387</v>
      </c>
      <c r="O14" s="91">
        <f>IF(Tbl_Transactions[[#This Row],[Type]]="Income",Tbl_Transactions[[#This Row],[Amount]]*'Lookup Values'!$H$3,Tbl_Transactions[[#This Row],[Amount]]*'Lookup Values'!$H$2)</f>
        <v>33.378749999999997</v>
      </c>
    </row>
    <row r="15" spans="1:15" x14ac:dyDescent="0.25">
      <c r="A15" s="78">
        <v>14</v>
      </c>
      <c r="B15" s="79">
        <v>39108</v>
      </c>
      <c r="C15" s="78" t="str">
        <f>IF(Tbl_Transactions[[#This Row],[Category]]="Income","Income","Expense")</f>
        <v>Expense</v>
      </c>
      <c r="D15" s="80">
        <f>YEAR(Tbl_Transactions[[#This Row],[Transaction Date]])</f>
        <v>2007</v>
      </c>
      <c r="E15" s="80">
        <f>MONTH(Tbl_Transactions[[#This Row],[Transaction Date]])</f>
        <v>1</v>
      </c>
      <c r="F15" s="80" t="str">
        <f>VLOOKUP(Tbl_Transactions[[#This Row],[Month Num]],Tbl_Lookup_Month[],2)</f>
        <v>Jan</v>
      </c>
      <c r="G15" s="80">
        <f>DAY(Tbl_Transactions[[#This Row],[Transaction Date]])</f>
        <v>26</v>
      </c>
      <c r="H15" s="82">
        <f>WEEKDAY(Tbl_Transactions[[#This Row],[Transaction Date]])</f>
        <v>6</v>
      </c>
      <c r="I15" s="82" t="str">
        <f>VLOOKUP(Tbl_Transactions[[#This Row],[Weekday Num]], Tbl_Lookup_Weekday[], 2)</f>
        <v>Fri</v>
      </c>
      <c r="J15" s="78" t="s">
        <v>8</v>
      </c>
      <c r="K15" s="78" t="s">
        <v>9</v>
      </c>
      <c r="L15" s="78" t="s">
        <v>7</v>
      </c>
      <c r="M15" s="78" t="s">
        <v>20</v>
      </c>
      <c r="N15" s="81">
        <v>354</v>
      </c>
      <c r="O15" s="91">
        <f>IF(Tbl_Transactions[[#This Row],[Type]]="Income",Tbl_Transactions[[#This Row],[Amount]]*'Lookup Values'!$H$3,Tbl_Transactions[[#This Row],[Amount]]*'Lookup Values'!$H$2)</f>
        <v>30.532499999999999</v>
      </c>
    </row>
    <row r="16" spans="1:15" x14ac:dyDescent="0.25">
      <c r="A16" s="78">
        <v>15</v>
      </c>
      <c r="B16" s="79">
        <v>39109</v>
      </c>
      <c r="C16" s="78" t="str">
        <f>IF(Tbl_Transactions[[#This Row],[Category]]="Income","Income","Expense")</f>
        <v>Expense</v>
      </c>
      <c r="D16" s="80">
        <f>YEAR(Tbl_Transactions[[#This Row],[Transaction Date]])</f>
        <v>2007</v>
      </c>
      <c r="E16" s="80">
        <f>MONTH(Tbl_Transactions[[#This Row],[Transaction Date]])</f>
        <v>1</v>
      </c>
      <c r="F16" s="80" t="str">
        <f>VLOOKUP(Tbl_Transactions[[#This Row],[Month Num]],Tbl_Lookup_Month[],2)</f>
        <v>Jan</v>
      </c>
      <c r="G16" s="80">
        <f>DAY(Tbl_Transactions[[#This Row],[Transaction Date]])</f>
        <v>27</v>
      </c>
      <c r="H16" s="82">
        <f>WEEKDAY(Tbl_Transactions[[#This Row],[Transaction Date]])</f>
        <v>7</v>
      </c>
      <c r="I16" s="82" t="str">
        <f>VLOOKUP(Tbl_Transactions[[#This Row],[Weekday Num]], Tbl_Lookup_Weekday[], 2)</f>
        <v>Sat</v>
      </c>
      <c r="J16" s="78" t="s">
        <v>27</v>
      </c>
      <c r="K16" s="78" t="s">
        <v>28</v>
      </c>
      <c r="L16" s="78" t="s">
        <v>26</v>
      </c>
      <c r="M16" s="78" t="s">
        <v>20</v>
      </c>
      <c r="N16" s="81">
        <v>124</v>
      </c>
      <c r="O16" s="91">
        <f>IF(Tbl_Transactions[[#This Row],[Type]]="Income",Tbl_Transactions[[#This Row],[Amount]]*'Lookup Values'!$H$3,Tbl_Transactions[[#This Row],[Amount]]*'Lookup Values'!$H$2)</f>
        <v>10.694999999999999</v>
      </c>
    </row>
    <row r="17" spans="1:15" x14ac:dyDescent="0.25">
      <c r="A17" s="78">
        <v>16</v>
      </c>
      <c r="B17" s="79">
        <v>39110</v>
      </c>
      <c r="C17" s="78" t="str">
        <f>IF(Tbl_Transactions[[#This Row],[Category]]="Income","Income","Expense")</f>
        <v>Income</v>
      </c>
      <c r="D17" s="80">
        <f>YEAR(Tbl_Transactions[[#This Row],[Transaction Date]])</f>
        <v>2007</v>
      </c>
      <c r="E17" s="80">
        <f>MONTH(Tbl_Transactions[[#This Row],[Transaction Date]])</f>
        <v>1</v>
      </c>
      <c r="F17" s="80" t="str">
        <f>VLOOKUP(Tbl_Transactions[[#This Row],[Month Num]],Tbl_Lookup_Month[],2)</f>
        <v>Jan</v>
      </c>
      <c r="G17" s="80">
        <f>DAY(Tbl_Transactions[[#This Row],[Transaction Date]])</f>
        <v>28</v>
      </c>
      <c r="H17" s="82">
        <f>WEEKDAY(Tbl_Transactions[[#This Row],[Transaction Date]])</f>
        <v>1</v>
      </c>
      <c r="I17" s="82" t="str">
        <f>VLOOKUP(Tbl_Transactions[[#This Row],[Weekday Num]], Tbl_Lookup_Weekday[], 2)</f>
        <v>Sun</v>
      </c>
      <c r="J17" s="78" t="s">
        <v>47</v>
      </c>
      <c r="K17" s="78" t="s">
        <v>76</v>
      </c>
      <c r="L17" s="78" t="s">
        <v>77</v>
      </c>
      <c r="M17" s="78" t="s">
        <v>23</v>
      </c>
      <c r="N17" s="81">
        <v>60</v>
      </c>
      <c r="O17" s="91">
        <f>IF(Tbl_Transactions[[#This Row],[Type]]="Income",Tbl_Transactions[[#This Row],[Amount]]*'Lookup Values'!$H$3,Tbl_Transactions[[#This Row],[Amount]]*'Lookup Values'!$H$2)</f>
        <v>22.8</v>
      </c>
    </row>
    <row r="18" spans="1:15" x14ac:dyDescent="0.25">
      <c r="A18" s="78">
        <v>17</v>
      </c>
      <c r="B18" s="79">
        <v>39112</v>
      </c>
      <c r="C18" s="78" t="str">
        <f>IF(Tbl_Transactions[[#This Row],[Category]]="Income","Income","Expense")</f>
        <v>Expense</v>
      </c>
      <c r="D18" s="80">
        <f>YEAR(Tbl_Transactions[[#This Row],[Transaction Date]])</f>
        <v>2007</v>
      </c>
      <c r="E18" s="80">
        <f>MONTH(Tbl_Transactions[[#This Row],[Transaction Date]])</f>
        <v>1</v>
      </c>
      <c r="F18" s="80" t="str">
        <f>VLOOKUP(Tbl_Transactions[[#This Row],[Month Num]],Tbl_Lookup_Month[],2)</f>
        <v>Jan</v>
      </c>
      <c r="G18" s="80">
        <f>DAY(Tbl_Transactions[[#This Row],[Transaction Date]])</f>
        <v>30</v>
      </c>
      <c r="H18" s="82">
        <f>WEEKDAY(Tbl_Transactions[[#This Row],[Transaction Date]])</f>
        <v>3</v>
      </c>
      <c r="I18" s="82" t="str">
        <f>VLOOKUP(Tbl_Transactions[[#This Row],[Weekday Num]], Tbl_Lookup_Weekday[], 2)</f>
        <v>Tue</v>
      </c>
      <c r="J18" s="78" t="s">
        <v>42</v>
      </c>
      <c r="K18" s="78" t="s">
        <v>43</v>
      </c>
      <c r="L18" s="78" t="s">
        <v>41</v>
      </c>
      <c r="M18" s="78" t="s">
        <v>20</v>
      </c>
      <c r="N18" s="81">
        <v>222</v>
      </c>
      <c r="O18" s="91">
        <f>IF(Tbl_Transactions[[#This Row],[Type]]="Income",Tbl_Transactions[[#This Row],[Amount]]*'Lookup Values'!$H$3,Tbl_Transactions[[#This Row],[Amount]]*'Lookup Values'!$H$2)</f>
        <v>19.147499999999997</v>
      </c>
    </row>
    <row r="19" spans="1:15" x14ac:dyDescent="0.25">
      <c r="A19" s="78">
        <v>18</v>
      </c>
      <c r="B19" s="79">
        <v>39113</v>
      </c>
      <c r="C19" s="78" t="str">
        <f>IF(Tbl_Transactions[[#This Row],[Category]]="Income","Income","Expense")</f>
        <v>Income</v>
      </c>
      <c r="D19" s="80">
        <f>YEAR(Tbl_Transactions[[#This Row],[Transaction Date]])</f>
        <v>2007</v>
      </c>
      <c r="E19" s="80">
        <f>MONTH(Tbl_Transactions[[#This Row],[Transaction Date]])</f>
        <v>1</v>
      </c>
      <c r="F19" s="80" t="str">
        <f>VLOOKUP(Tbl_Transactions[[#This Row],[Month Num]],Tbl_Lookup_Month[],2)</f>
        <v>Jan</v>
      </c>
      <c r="G19" s="80">
        <f>DAY(Tbl_Transactions[[#This Row],[Transaction Date]])</f>
        <v>31</v>
      </c>
      <c r="H19" s="82">
        <f>WEEKDAY(Tbl_Transactions[[#This Row],[Transaction Date]])</f>
        <v>4</v>
      </c>
      <c r="I19" s="82" t="str">
        <f>VLOOKUP(Tbl_Transactions[[#This Row],[Weekday Num]], Tbl_Lookup_Weekday[], 2)</f>
        <v>Wed</v>
      </c>
      <c r="J19" s="78" t="s">
        <v>47</v>
      </c>
      <c r="K19" s="78" t="s">
        <v>76</v>
      </c>
      <c r="L19" s="78" t="s">
        <v>77</v>
      </c>
      <c r="M19" s="78" t="s">
        <v>20</v>
      </c>
      <c r="N19" s="81">
        <v>369</v>
      </c>
      <c r="O19" s="91">
        <f>IF(Tbl_Transactions[[#This Row],[Type]]="Income",Tbl_Transactions[[#This Row],[Amount]]*'Lookup Values'!$H$3,Tbl_Transactions[[#This Row],[Amount]]*'Lookup Values'!$H$2)</f>
        <v>140.22</v>
      </c>
    </row>
    <row r="20" spans="1:15" x14ac:dyDescent="0.25">
      <c r="A20" s="78">
        <v>19</v>
      </c>
      <c r="B20" s="79">
        <v>39114</v>
      </c>
      <c r="C20" s="78" t="str">
        <f>IF(Tbl_Transactions[[#This Row],[Category]]="Income","Income","Expense")</f>
        <v>Expense</v>
      </c>
      <c r="D20" s="80">
        <f>YEAR(Tbl_Transactions[[#This Row],[Transaction Date]])</f>
        <v>2007</v>
      </c>
      <c r="E20" s="80">
        <f>MONTH(Tbl_Transactions[[#This Row],[Transaction Date]])</f>
        <v>2</v>
      </c>
      <c r="F20" s="80" t="str">
        <f>VLOOKUP(Tbl_Transactions[[#This Row],[Month Num]],Tbl_Lookup_Month[],2)</f>
        <v>Feb</v>
      </c>
      <c r="G20" s="80">
        <f>DAY(Tbl_Transactions[[#This Row],[Transaction Date]])</f>
        <v>1</v>
      </c>
      <c r="H20" s="82">
        <f>WEEKDAY(Tbl_Transactions[[#This Row],[Transaction Date]])</f>
        <v>5</v>
      </c>
      <c r="I20" s="82" t="str">
        <f>VLOOKUP(Tbl_Transactions[[#This Row],[Weekday Num]], Tbl_Lookup_Weekday[], 2)</f>
        <v>Thu</v>
      </c>
      <c r="J20" s="78" t="s">
        <v>18</v>
      </c>
      <c r="K20" s="78" t="s">
        <v>19</v>
      </c>
      <c r="L20" s="78" t="s">
        <v>17</v>
      </c>
      <c r="M20" s="78" t="s">
        <v>23</v>
      </c>
      <c r="N20" s="81">
        <v>65</v>
      </c>
      <c r="O20" s="91">
        <f>IF(Tbl_Transactions[[#This Row],[Type]]="Income",Tbl_Transactions[[#This Row],[Amount]]*'Lookup Values'!$H$3,Tbl_Transactions[[#This Row],[Amount]]*'Lookup Values'!$H$2)</f>
        <v>5.6062499999999993</v>
      </c>
    </row>
    <row r="21" spans="1:15" x14ac:dyDescent="0.25">
      <c r="A21" s="78">
        <v>20</v>
      </c>
      <c r="B21" s="79">
        <v>39115</v>
      </c>
      <c r="C21" s="78" t="str">
        <f>IF(Tbl_Transactions[[#This Row],[Category]]="Income","Income","Expense")</f>
        <v>Expense</v>
      </c>
      <c r="D21" s="80">
        <f>YEAR(Tbl_Transactions[[#This Row],[Transaction Date]])</f>
        <v>2007</v>
      </c>
      <c r="E21" s="80">
        <f>MONTH(Tbl_Transactions[[#This Row],[Transaction Date]])</f>
        <v>2</v>
      </c>
      <c r="F21" s="80" t="str">
        <f>VLOOKUP(Tbl_Transactions[[#This Row],[Month Num]],Tbl_Lookup_Month[],2)</f>
        <v>Feb</v>
      </c>
      <c r="G21" s="80">
        <f>DAY(Tbl_Transactions[[#This Row],[Transaction Date]])</f>
        <v>2</v>
      </c>
      <c r="H21" s="82">
        <f>WEEKDAY(Tbl_Transactions[[#This Row],[Transaction Date]])</f>
        <v>6</v>
      </c>
      <c r="I21" s="82" t="str">
        <f>VLOOKUP(Tbl_Transactions[[#This Row],[Weekday Num]], Tbl_Lookup_Weekday[], 2)</f>
        <v>Fri</v>
      </c>
      <c r="J21" s="78" t="s">
        <v>8</v>
      </c>
      <c r="K21" s="78" t="s">
        <v>9</v>
      </c>
      <c r="L21" s="78" t="s">
        <v>7</v>
      </c>
      <c r="M21" s="78" t="s">
        <v>20</v>
      </c>
      <c r="N21" s="81">
        <v>138</v>
      </c>
      <c r="O21" s="91">
        <f>IF(Tbl_Transactions[[#This Row],[Type]]="Income",Tbl_Transactions[[#This Row],[Amount]]*'Lookup Values'!$H$3,Tbl_Transactions[[#This Row],[Amount]]*'Lookup Values'!$H$2)</f>
        <v>11.9025</v>
      </c>
    </row>
    <row r="22" spans="1:15" x14ac:dyDescent="0.25">
      <c r="A22" s="78">
        <v>21</v>
      </c>
      <c r="B22" s="79">
        <v>39115</v>
      </c>
      <c r="C22" s="78" t="str">
        <f>IF(Tbl_Transactions[[#This Row],[Category]]="Income","Income","Expense")</f>
        <v>Expense</v>
      </c>
      <c r="D22" s="80">
        <f>YEAR(Tbl_Transactions[[#This Row],[Transaction Date]])</f>
        <v>2007</v>
      </c>
      <c r="E22" s="80">
        <f>MONTH(Tbl_Transactions[[#This Row],[Transaction Date]])</f>
        <v>2</v>
      </c>
      <c r="F22" s="80" t="str">
        <f>VLOOKUP(Tbl_Transactions[[#This Row],[Month Num]],Tbl_Lookup_Month[],2)</f>
        <v>Feb</v>
      </c>
      <c r="G22" s="80">
        <f>DAY(Tbl_Transactions[[#This Row],[Transaction Date]])</f>
        <v>2</v>
      </c>
      <c r="H22" s="82">
        <f>WEEKDAY(Tbl_Transactions[[#This Row],[Transaction Date]])</f>
        <v>6</v>
      </c>
      <c r="I22" s="82" t="str">
        <f>VLOOKUP(Tbl_Transactions[[#This Row],[Weekday Num]], Tbl_Lookup_Weekday[], 2)</f>
        <v>Fri</v>
      </c>
      <c r="J22" s="78" t="s">
        <v>12</v>
      </c>
      <c r="K22" s="78" t="s">
        <v>37</v>
      </c>
      <c r="L22" s="78" t="s">
        <v>36</v>
      </c>
      <c r="M22" s="78" t="s">
        <v>23</v>
      </c>
      <c r="N22" s="81">
        <v>247</v>
      </c>
      <c r="O22" s="91">
        <f>IF(Tbl_Transactions[[#This Row],[Type]]="Income",Tbl_Transactions[[#This Row],[Amount]]*'Lookup Values'!$H$3,Tbl_Transactions[[#This Row],[Amount]]*'Lookup Values'!$H$2)</f>
        <v>21.303749999999997</v>
      </c>
    </row>
    <row r="23" spans="1:15" x14ac:dyDescent="0.25">
      <c r="A23" s="78">
        <v>22</v>
      </c>
      <c r="B23" s="79">
        <v>39115</v>
      </c>
      <c r="C23" s="78" t="str">
        <f>IF(Tbl_Transactions[[#This Row],[Category]]="Income","Income","Expense")</f>
        <v>Expense</v>
      </c>
      <c r="D23" s="80">
        <f>YEAR(Tbl_Transactions[[#This Row],[Transaction Date]])</f>
        <v>2007</v>
      </c>
      <c r="E23" s="80">
        <f>MONTH(Tbl_Transactions[[#This Row],[Transaction Date]])</f>
        <v>2</v>
      </c>
      <c r="F23" s="80" t="str">
        <f>VLOOKUP(Tbl_Transactions[[#This Row],[Month Num]],Tbl_Lookup_Month[],2)</f>
        <v>Feb</v>
      </c>
      <c r="G23" s="80">
        <f>DAY(Tbl_Transactions[[#This Row],[Transaction Date]])</f>
        <v>2</v>
      </c>
      <c r="H23" s="82">
        <f>WEEKDAY(Tbl_Transactions[[#This Row],[Transaction Date]])</f>
        <v>6</v>
      </c>
      <c r="I23" s="82" t="str">
        <f>VLOOKUP(Tbl_Transactions[[#This Row],[Weekday Num]], Tbl_Lookup_Weekday[], 2)</f>
        <v>Fri</v>
      </c>
      <c r="J23" s="78" t="s">
        <v>12</v>
      </c>
      <c r="K23" s="78" t="s">
        <v>25</v>
      </c>
      <c r="L23" s="78" t="s">
        <v>24</v>
      </c>
      <c r="M23" s="78" t="s">
        <v>10</v>
      </c>
      <c r="N23" s="81">
        <v>375</v>
      </c>
      <c r="O23" s="91">
        <f>IF(Tbl_Transactions[[#This Row],[Type]]="Income",Tbl_Transactions[[#This Row],[Amount]]*'Lookup Values'!$H$3,Tbl_Transactions[[#This Row],[Amount]]*'Lookup Values'!$H$2)</f>
        <v>32.34375</v>
      </c>
    </row>
    <row r="24" spans="1:15" x14ac:dyDescent="0.25">
      <c r="A24" s="78">
        <v>23</v>
      </c>
      <c r="B24" s="79">
        <v>39116</v>
      </c>
      <c r="C24" s="78" t="str">
        <f>IF(Tbl_Transactions[[#This Row],[Category]]="Income","Income","Expense")</f>
        <v>Income</v>
      </c>
      <c r="D24" s="80">
        <f>YEAR(Tbl_Transactions[[#This Row],[Transaction Date]])</f>
        <v>2007</v>
      </c>
      <c r="E24" s="80">
        <f>MONTH(Tbl_Transactions[[#This Row],[Transaction Date]])</f>
        <v>2</v>
      </c>
      <c r="F24" s="80" t="str">
        <f>VLOOKUP(Tbl_Transactions[[#This Row],[Month Num]],Tbl_Lookup_Month[],2)</f>
        <v>Feb</v>
      </c>
      <c r="G24" s="80">
        <f>DAY(Tbl_Transactions[[#This Row],[Transaction Date]])</f>
        <v>3</v>
      </c>
      <c r="H24" s="82">
        <f>WEEKDAY(Tbl_Transactions[[#This Row],[Transaction Date]])</f>
        <v>7</v>
      </c>
      <c r="I24" s="82" t="str">
        <f>VLOOKUP(Tbl_Transactions[[#This Row],[Weekday Num]], Tbl_Lookup_Weekday[], 2)</f>
        <v>Sat</v>
      </c>
      <c r="J24" s="78" t="s">
        <v>47</v>
      </c>
      <c r="K24" s="78" t="s">
        <v>78</v>
      </c>
      <c r="L24" s="78" t="s">
        <v>79</v>
      </c>
      <c r="M24" s="78" t="s">
        <v>10</v>
      </c>
      <c r="N24" s="81">
        <v>411</v>
      </c>
      <c r="O24" s="91">
        <f>IF(Tbl_Transactions[[#This Row],[Type]]="Income",Tbl_Transactions[[#This Row],[Amount]]*'Lookup Values'!$H$3,Tbl_Transactions[[#This Row],[Amount]]*'Lookup Values'!$H$2)</f>
        <v>156.18</v>
      </c>
    </row>
    <row r="25" spans="1:15" x14ac:dyDescent="0.25">
      <c r="A25" s="78">
        <v>24</v>
      </c>
      <c r="B25" s="79">
        <v>39120</v>
      </c>
      <c r="C25" s="78" t="str">
        <f>IF(Tbl_Transactions[[#This Row],[Category]]="Income","Income","Expense")</f>
        <v>Expense</v>
      </c>
      <c r="D25" s="80">
        <f>YEAR(Tbl_Transactions[[#This Row],[Transaction Date]])</f>
        <v>2007</v>
      </c>
      <c r="E25" s="80">
        <f>MONTH(Tbl_Transactions[[#This Row],[Transaction Date]])</f>
        <v>2</v>
      </c>
      <c r="F25" s="80" t="str">
        <f>VLOOKUP(Tbl_Transactions[[#This Row],[Month Num]],Tbl_Lookup_Month[],2)</f>
        <v>Feb</v>
      </c>
      <c r="G25" s="80">
        <f>DAY(Tbl_Transactions[[#This Row],[Transaction Date]])</f>
        <v>7</v>
      </c>
      <c r="H25" s="82">
        <f>WEEKDAY(Tbl_Transactions[[#This Row],[Transaction Date]])</f>
        <v>4</v>
      </c>
      <c r="I25" s="82" t="str">
        <f>VLOOKUP(Tbl_Transactions[[#This Row],[Weekday Num]], Tbl_Lookup_Weekday[], 2)</f>
        <v>Wed</v>
      </c>
      <c r="J25" s="78" t="s">
        <v>12</v>
      </c>
      <c r="K25" s="78" t="s">
        <v>37</v>
      </c>
      <c r="L25" s="78" t="s">
        <v>36</v>
      </c>
      <c r="M25" s="78" t="s">
        <v>23</v>
      </c>
      <c r="N25" s="81">
        <v>427</v>
      </c>
      <c r="O25" s="91">
        <f>IF(Tbl_Transactions[[#This Row],[Type]]="Income",Tbl_Transactions[[#This Row],[Amount]]*'Lookup Values'!$H$3,Tbl_Transactions[[#This Row],[Amount]]*'Lookup Values'!$H$2)</f>
        <v>36.828749999999999</v>
      </c>
    </row>
    <row r="26" spans="1:15" x14ac:dyDescent="0.25">
      <c r="A26" s="78">
        <v>25</v>
      </c>
      <c r="B26" s="79">
        <v>39122</v>
      </c>
      <c r="C26" s="78" t="str">
        <f>IF(Tbl_Transactions[[#This Row],[Category]]="Income","Income","Expense")</f>
        <v>Expense</v>
      </c>
      <c r="D26" s="80">
        <f>YEAR(Tbl_Transactions[[#This Row],[Transaction Date]])</f>
        <v>2007</v>
      </c>
      <c r="E26" s="80">
        <f>MONTH(Tbl_Transactions[[#This Row],[Transaction Date]])</f>
        <v>2</v>
      </c>
      <c r="F26" s="80" t="str">
        <f>VLOOKUP(Tbl_Transactions[[#This Row],[Month Num]],Tbl_Lookup_Month[],2)</f>
        <v>Feb</v>
      </c>
      <c r="G26" s="80">
        <f>DAY(Tbl_Transactions[[#This Row],[Transaction Date]])</f>
        <v>9</v>
      </c>
      <c r="H26" s="82">
        <f>WEEKDAY(Tbl_Transactions[[#This Row],[Transaction Date]])</f>
        <v>6</v>
      </c>
      <c r="I26" s="82" t="str">
        <f>VLOOKUP(Tbl_Transactions[[#This Row],[Weekday Num]], Tbl_Lookup_Weekday[], 2)</f>
        <v>Fri</v>
      </c>
      <c r="J26" s="78" t="s">
        <v>18</v>
      </c>
      <c r="K26" s="78" t="s">
        <v>30</v>
      </c>
      <c r="L26" s="78" t="s">
        <v>29</v>
      </c>
      <c r="M26" s="78" t="s">
        <v>20</v>
      </c>
      <c r="N26" s="81">
        <v>329</v>
      </c>
      <c r="O26" s="91">
        <f>IF(Tbl_Transactions[[#This Row],[Type]]="Income",Tbl_Transactions[[#This Row],[Amount]]*'Lookup Values'!$H$3,Tbl_Transactions[[#This Row],[Amount]]*'Lookup Values'!$H$2)</f>
        <v>28.376249999999999</v>
      </c>
    </row>
    <row r="27" spans="1:15" x14ac:dyDescent="0.25">
      <c r="A27" s="78">
        <v>26</v>
      </c>
      <c r="B27" s="79">
        <v>39122</v>
      </c>
      <c r="C27" s="78" t="str">
        <f>IF(Tbl_Transactions[[#This Row],[Category]]="Income","Income","Expense")</f>
        <v>Expense</v>
      </c>
      <c r="D27" s="80">
        <f>YEAR(Tbl_Transactions[[#This Row],[Transaction Date]])</f>
        <v>2007</v>
      </c>
      <c r="E27" s="80">
        <f>MONTH(Tbl_Transactions[[#This Row],[Transaction Date]])</f>
        <v>2</v>
      </c>
      <c r="F27" s="80" t="str">
        <f>VLOOKUP(Tbl_Transactions[[#This Row],[Month Num]],Tbl_Lookup_Month[],2)</f>
        <v>Feb</v>
      </c>
      <c r="G27" s="80">
        <f>DAY(Tbl_Transactions[[#This Row],[Transaction Date]])</f>
        <v>9</v>
      </c>
      <c r="H27" s="82">
        <f>WEEKDAY(Tbl_Transactions[[#This Row],[Transaction Date]])</f>
        <v>6</v>
      </c>
      <c r="I27" s="82" t="str">
        <f>VLOOKUP(Tbl_Transactions[[#This Row],[Weekday Num]], Tbl_Lookup_Weekday[], 2)</f>
        <v>Fri</v>
      </c>
      <c r="J27" s="78" t="s">
        <v>12</v>
      </c>
      <c r="K27" s="78" t="s">
        <v>25</v>
      </c>
      <c r="L27" s="78" t="s">
        <v>24</v>
      </c>
      <c r="M27" s="78" t="s">
        <v>23</v>
      </c>
      <c r="N27" s="81">
        <v>52</v>
      </c>
      <c r="O27" s="91">
        <f>IF(Tbl_Transactions[[#This Row],[Type]]="Income",Tbl_Transactions[[#This Row],[Amount]]*'Lookup Values'!$H$3,Tbl_Transactions[[#This Row],[Amount]]*'Lookup Values'!$H$2)</f>
        <v>4.4849999999999994</v>
      </c>
    </row>
    <row r="28" spans="1:15" x14ac:dyDescent="0.25">
      <c r="A28" s="78">
        <v>27</v>
      </c>
      <c r="B28" s="79">
        <v>39123</v>
      </c>
      <c r="C28" s="78" t="str">
        <f>IF(Tbl_Transactions[[#This Row],[Category]]="Income","Income","Expense")</f>
        <v>Expense</v>
      </c>
      <c r="D28" s="80">
        <f>YEAR(Tbl_Transactions[[#This Row],[Transaction Date]])</f>
        <v>2007</v>
      </c>
      <c r="E28" s="80">
        <f>MONTH(Tbl_Transactions[[#This Row],[Transaction Date]])</f>
        <v>2</v>
      </c>
      <c r="F28" s="80" t="str">
        <f>VLOOKUP(Tbl_Transactions[[#This Row],[Month Num]],Tbl_Lookup_Month[],2)</f>
        <v>Feb</v>
      </c>
      <c r="G28" s="80">
        <f>DAY(Tbl_Transactions[[#This Row],[Transaction Date]])</f>
        <v>10</v>
      </c>
      <c r="H28" s="82">
        <f>WEEKDAY(Tbl_Transactions[[#This Row],[Transaction Date]])</f>
        <v>7</v>
      </c>
      <c r="I28" s="82" t="str">
        <f>VLOOKUP(Tbl_Transactions[[#This Row],[Weekday Num]], Tbl_Lookup_Weekday[], 2)</f>
        <v>Sat</v>
      </c>
      <c r="J28" s="78" t="s">
        <v>15</v>
      </c>
      <c r="K28" s="78" t="s">
        <v>35</v>
      </c>
      <c r="L28" s="78" t="s">
        <v>34</v>
      </c>
      <c r="M28" s="78" t="s">
        <v>10</v>
      </c>
      <c r="N28" s="81">
        <v>112</v>
      </c>
      <c r="O28" s="91">
        <f>IF(Tbl_Transactions[[#This Row],[Type]]="Income",Tbl_Transactions[[#This Row],[Amount]]*'Lookup Values'!$H$3,Tbl_Transactions[[#This Row],[Amount]]*'Lookup Values'!$H$2)</f>
        <v>9.66</v>
      </c>
    </row>
    <row r="29" spans="1:15" x14ac:dyDescent="0.25">
      <c r="A29" s="78">
        <v>28</v>
      </c>
      <c r="B29" s="79">
        <v>39124</v>
      </c>
      <c r="C29" s="78" t="str">
        <f>IF(Tbl_Transactions[[#This Row],[Category]]="Income","Income","Expense")</f>
        <v>Expense</v>
      </c>
      <c r="D29" s="80">
        <f>YEAR(Tbl_Transactions[[#This Row],[Transaction Date]])</f>
        <v>2007</v>
      </c>
      <c r="E29" s="80">
        <f>MONTH(Tbl_Transactions[[#This Row],[Transaction Date]])</f>
        <v>2</v>
      </c>
      <c r="F29" s="80" t="str">
        <f>VLOOKUP(Tbl_Transactions[[#This Row],[Month Num]],Tbl_Lookup_Month[],2)</f>
        <v>Feb</v>
      </c>
      <c r="G29" s="80">
        <f>DAY(Tbl_Transactions[[#This Row],[Transaction Date]])</f>
        <v>11</v>
      </c>
      <c r="H29" s="82">
        <f>WEEKDAY(Tbl_Transactions[[#This Row],[Transaction Date]])</f>
        <v>1</v>
      </c>
      <c r="I29" s="82" t="str">
        <f>VLOOKUP(Tbl_Transactions[[#This Row],[Weekday Num]], Tbl_Lookup_Weekday[], 2)</f>
        <v>Sun</v>
      </c>
      <c r="J29" s="78" t="s">
        <v>8</v>
      </c>
      <c r="K29" s="78" t="s">
        <v>9</v>
      </c>
      <c r="L29" s="78" t="s">
        <v>7</v>
      </c>
      <c r="M29" s="78" t="s">
        <v>20</v>
      </c>
      <c r="N29" s="81">
        <v>19</v>
      </c>
      <c r="O29" s="91">
        <f>IF(Tbl_Transactions[[#This Row],[Type]]="Income",Tbl_Transactions[[#This Row],[Amount]]*'Lookup Values'!$H$3,Tbl_Transactions[[#This Row],[Amount]]*'Lookup Values'!$H$2)</f>
        <v>1.6387499999999999</v>
      </c>
    </row>
    <row r="30" spans="1:15" x14ac:dyDescent="0.25">
      <c r="A30" s="78">
        <v>29</v>
      </c>
      <c r="B30" s="79">
        <v>39124</v>
      </c>
      <c r="C30" s="78" t="str">
        <f>IF(Tbl_Transactions[[#This Row],[Category]]="Income","Income","Expense")</f>
        <v>Expense</v>
      </c>
      <c r="D30" s="80">
        <f>YEAR(Tbl_Transactions[[#This Row],[Transaction Date]])</f>
        <v>2007</v>
      </c>
      <c r="E30" s="80">
        <f>MONTH(Tbl_Transactions[[#This Row],[Transaction Date]])</f>
        <v>2</v>
      </c>
      <c r="F30" s="80" t="str">
        <f>VLOOKUP(Tbl_Transactions[[#This Row],[Month Num]],Tbl_Lookup_Month[],2)</f>
        <v>Feb</v>
      </c>
      <c r="G30" s="80">
        <f>DAY(Tbl_Transactions[[#This Row],[Transaction Date]])</f>
        <v>11</v>
      </c>
      <c r="H30" s="82">
        <f>WEEKDAY(Tbl_Transactions[[#This Row],[Transaction Date]])</f>
        <v>1</v>
      </c>
      <c r="I30" s="82" t="str">
        <f>VLOOKUP(Tbl_Transactions[[#This Row],[Weekday Num]], Tbl_Lookup_Weekday[], 2)</f>
        <v>Sun</v>
      </c>
      <c r="J30" s="78" t="s">
        <v>8</v>
      </c>
      <c r="K30" s="78" t="s">
        <v>9</v>
      </c>
      <c r="L30" s="78" t="s">
        <v>7</v>
      </c>
      <c r="M30" s="78" t="s">
        <v>20</v>
      </c>
      <c r="N30" s="81">
        <v>127</v>
      </c>
      <c r="O30" s="91">
        <f>IF(Tbl_Transactions[[#This Row],[Type]]="Income",Tbl_Transactions[[#This Row],[Amount]]*'Lookup Values'!$H$3,Tbl_Transactions[[#This Row],[Amount]]*'Lookup Values'!$H$2)</f>
        <v>10.953749999999999</v>
      </c>
    </row>
    <row r="31" spans="1:15" x14ac:dyDescent="0.25">
      <c r="A31" s="78">
        <v>30</v>
      </c>
      <c r="B31" s="79">
        <v>39125</v>
      </c>
      <c r="C31" s="78" t="str">
        <f>IF(Tbl_Transactions[[#This Row],[Category]]="Income","Income","Expense")</f>
        <v>Income</v>
      </c>
      <c r="D31" s="80">
        <f>YEAR(Tbl_Transactions[[#This Row],[Transaction Date]])</f>
        <v>2007</v>
      </c>
      <c r="E31" s="80">
        <f>MONTH(Tbl_Transactions[[#This Row],[Transaction Date]])</f>
        <v>2</v>
      </c>
      <c r="F31" s="80" t="str">
        <f>VLOOKUP(Tbl_Transactions[[#This Row],[Month Num]],Tbl_Lookup_Month[],2)</f>
        <v>Feb</v>
      </c>
      <c r="G31" s="80">
        <f>DAY(Tbl_Transactions[[#This Row],[Transaction Date]])</f>
        <v>12</v>
      </c>
      <c r="H31" s="82">
        <f>WEEKDAY(Tbl_Transactions[[#This Row],[Transaction Date]])</f>
        <v>2</v>
      </c>
      <c r="I31" s="82" t="str">
        <f>VLOOKUP(Tbl_Transactions[[#This Row],[Weekday Num]], Tbl_Lookup_Weekday[], 2)</f>
        <v>Mon</v>
      </c>
      <c r="J31" s="78" t="s">
        <v>47</v>
      </c>
      <c r="K31" s="78" t="s">
        <v>76</v>
      </c>
      <c r="L31" s="78" t="s">
        <v>77</v>
      </c>
      <c r="M31" s="78" t="s">
        <v>23</v>
      </c>
      <c r="N31" s="81">
        <v>162</v>
      </c>
      <c r="O31" s="91">
        <f>IF(Tbl_Transactions[[#This Row],[Type]]="Income",Tbl_Transactions[[#This Row],[Amount]]*'Lookup Values'!$H$3,Tbl_Transactions[[#This Row],[Amount]]*'Lookup Values'!$H$2)</f>
        <v>61.56</v>
      </c>
    </row>
    <row r="32" spans="1:15" x14ac:dyDescent="0.25">
      <c r="A32" s="78">
        <v>31</v>
      </c>
      <c r="B32" s="79">
        <v>39128</v>
      </c>
      <c r="C32" s="78" t="str">
        <f>IF(Tbl_Transactions[[#This Row],[Category]]="Income","Income","Expense")</f>
        <v>Income</v>
      </c>
      <c r="D32" s="80">
        <f>YEAR(Tbl_Transactions[[#This Row],[Transaction Date]])</f>
        <v>2007</v>
      </c>
      <c r="E32" s="80">
        <f>MONTH(Tbl_Transactions[[#This Row],[Transaction Date]])</f>
        <v>2</v>
      </c>
      <c r="F32" s="80" t="str">
        <f>VLOOKUP(Tbl_Transactions[[#This Row],[Month Num]],Tbl_Lookup_Month[],2)</f>
        <v>Feb</v>
      </c>
      <c r="G32" s="80">
        <f>DAY(Tbl_Transactions[[#This Row],[Transaction Date]])</f>
        <v>15</v>
      </c>
      <c r="H32" s="82">
        <f>WEEKDAY(Tbl_Transactions[[#This Row],[Transaction Date]])</f>
        <v>5</v>
      </c>
      <c r="I32" s="82" t="str">
        <f>VLOOKUP(Tbl_Transactions[[#This Row],[Weekday Num]], Tbl_Lookup_Weekday[], 2)</f>
        <v>Thu</v>
      </c>
      <c r="J32" s="78" t="s">
        <v>47</v>
      </c>
      <c r="K32" s="78" t="s">
        <v>80</v>
      </c>
      <c r="L32" s="78" t="s">
        <v>81</v>
      </c>
      <c r="M32" s="78" t="s">
        <v>23</v>
      </c>
      <c r="N32" s="81">
        <v>170</v>
      </c>
      <c r="O32" s="91">
        <f>IF(Tbl_Transactions[[#This Row],[Type]]="Income",Tbl_Transactions[[#This Row],[Amount]]*'Lookup Values'!$H$3,Tbl_Transactions[[#This Row],[Amount]]*'Lookup Values'!$H$2)</f>
        <v>64.599999999999994</v>
      </c>
    </row>
    <row r="33" spans="1:15" x14ac:dyDescent="0.25">
      <c r="A33" s="78">
        <v>32</v>
      </c>
      <c r="B33" s="79">
        <v>39131</v>
      </c>
      <c r="C33" s="78" t="str">
        <f>IF(Tbl_Transactions[[#This Row],[Category]]="Income","Income","Expense")</f>
        <v>Expense</v>
      </c>
      <c r="D33" s="80">
        <f>YEAR(Tbl_Transactions[[#This Row],[Transaction Date]])</f>
        <v>2007</v>
      </c>
      <c r="E33" s="80">
        <f>MONTH(Tbl_Transactions[[#This Row],[Transaction Date]])</f>
        <v>2</v>
      </c>
      <c r="F33" s="80" t="str">
        <f>VLOOKUP(Tbl_Transactions[[#This Row],[Month Num]],Tbl_Lookup_Month[],2)</f>
        <v>Feb</v>
      </c>
      <c r="G33" s="80">
        <f>DAY(Tbl_Transactions[[#This Row],[Transaction Date]])</f>
        <v>18</v>
      </c>
      <c r="H33" s="82">
        <f>WEEKDAY(Tbl_Transactions[[#This Row],[Transaction Date]])</f>
        <v>1</v>
      </c>
      <c r="I33" s="82" t="str">
        <f>VLOOKUP(Tbl_Transactions[[#This Row],[Weekday Num]], Tbl_Lookup_Weekday[], 2)</f>
        <v>Sun</v>
      </c>
      <c r="J33" s="78" t="s">
        <v>15</v>
      </c>
      <c r="K33" s="78" t="s">
        <v>35</v>
      </c>
      <c r="L33" s="78" t="s">
        <v>34</v>
      </c>
      <c r="M33" s="78" t="s">
        <v>10</v>
      </c>
      <c r="N33" s="81">
        <v>138</v>
      </c>
      <c r="O33" s="91">
        <f>IF(Tbl_Transactions[[#This Row],[Type]]="Income",Tbl_Transactions[[#This Row],[Amount]]*'Lookup Values'!$H$3,Tbl_Transactions[[#This Row],[Amount]]*'Lookup Values'!$H$2)</f>
        <v>11.9025</v>
      </c>
    </row>
    <row r="34" spans="1:15" x14ac:dyDescent="0.25">
      <c r="A34" s="78">
        <v>33</v>
      </c>
      <c r="B34" s="79">
        <v>39133</v>
      </c>
      <c r="C34" s="78" t="str">
        <f>IF(Tbl_Transactions[[#This Row],[Category]]="Income","Income","Expense")</f>
        <v>Expense</v>
      </c>
      <c r="D34" s="80">
        <f>YEAR(Tbl_Transactions[[#This Row],[Transaction Date]])</f>
        <v>2007</v>
      </c>
      <c r="E34" s="80">
        <f>MONTH(Tbl_Transactions[[#This Row],[Transaction Date]])</f>
        <v>2</v>
      </c>
      <c r="F34" s="80" t="str">
        <f>VLOOKUP(Tbl_Transactions[[#This Row],[Month Num]],Tbl_Lookup_Month[],2)</f>
        <v>Feb</v>
      </c>
      <c r="G34" s="80">
        <f>DAY(Tbl_Transactions[[#This Row],[Transaction Date]])</f>
        <v>20</v>
      </c>
      <c r="H34" s="82">
        <f>WEEKDAY(Tbl_Transactions[[#This Row],[Transaction Date]])</f>
        <v>3</v>
      </c>
      <c r="I34" s="82" t="str">
        <f>VLOOKUP(Tbl_Transactions[[#This Row],[Weekday Num]], Tbl_Lookup_Weekday[], 2)</f>
        <v>Tue</v>
      </c>
      <c r="J34" s="78" t="s">
        <v>15</v>
      </c>
      <c r="K34" s="78" t="s">
        <v>35</v>
      </c>
      <c r="L34" s="78" t="s">
        <v>34</v>
      </c>
      <c r="M34" s="78" t="s">
        <v>23</v>
      </c>
      <c r="N34" s="81">
        <v>20</v>
      </c>
      <c r="O34" s="91">
        <f>IF(Tbl_Transactions[[#This Row],[Type]]="Income",Tbl_Transactions[[#This Row],[Amount]]*'Lookup Values'!$H$3,Tbl_Transactions[[#This Row],[Amount]]*'Lookup Values'!$H$2)</f>
        <v>1.7249999999999999</v>
      </c>
    </row>
    <row r="35" spans="1:15" x14ac:dyDescent="0.25">
      <c r="A35" s="78">
        <v>34</v>
      </c>
      <c r="B35" s="79">
        <v>39136</v>
      </c>
      <c r="C35" s="78" t="str">
        <f>IF(Tbl_Transactions[[#This Row],[Category]]="Income","Income","Expense")</f>
        <v>Expense</v>
      </c>
      <c r="D35" s="80">
        <f>YEAR(Tbl_Transactions[[#This Row],[Transaction Date]])</f>
        <v>2007</v>
      </c>
      <c r="E35" s="80">
        <f>MONTH(Tbl_Transactions[[#This Row],[Transaction Date]])</f>
        <v>2</v>
      </c>
      <c r="F35" s="80" t="str">
        <f>VLOOKUP(Tbl_Transactions[[#This Row],[Month Num]],Tbl_Lookup_Month[],2)</f>
        <v>Feb</v>
      </c>
      <c r="G35" s="80">
        <f>DAY(Tbl_Transactions[[#This Row],[Transaction Date]])</f>
        <v>23</v>
      </c>
      <c r="H35" s="82">
        <f>WEEKDAY(Tbl_Transactions[[#This Row],[Transaction Date]])</f>
        <v>6</v>
      </c>
      <c r="I35" s="82" t="str">
        <f>VLOOKUP(Tbl_Transactions[[#This Row],[Weekday Num]], Tbl_Lookup_Weekday[], 2)</f>
        <v>Fri</v>
      </c>
      <c r="J35" s="78" t="s">
        <v>18</v>
      </c>
      <c r="K35" s="78" t="s">
        <v>30</v>
      </c>
      <c r="L35" s="78" t="s">
        <v>29</v>
      </c>
      <c r="M35" s="78" t="s">
        <v>23</v>
      </c>
      <c r="N35" s="81">
        <v>491</v>
      </c>
      <c r="O35" s="91">
        <f>IF(Tbl_Transactions[[#This Row],[Type]]="Income",Tbl_Transactions[[#This Row],[Amount]]*'Lookup Values'!$H$3,Tbl_Transactions[[#This Row],[Amount]]*'Lookup Values'!$H$2)</f>
        <v>42.348749999999995</v>
      </c>
    </row>
    <row r="36" spans="1:15" x14ac:dyDescent="0.25">
      <c r="A36" s="78">
        <v>35</v>
      </c>
      <c r="B36" s="79">
        <v>39137</v>
      </c>
      <c r="C36" s="78" t="str">
        <f>IF(Tbl_Transactions[[#This Row],[Category]]="Income","Income","Expense")</f>
        <v>Expense</v>
      </c>
      <c r="D36" s="80">
        <f>YEAR(Tbl_Transactions[[#This Row],[Transaction Date]])</f>
        <v>2007</v>
      </c>
      <c r="E36" s="80">
        <f>MONTH(Tbl_Transactions[[#This Row],[Transaction Date]])</f>
        <v>2</v>
      </c>
      <c r="F36" s="80" t="str">
        <f>VLOOKUP(Tbl_Transactions[[#This Row],[Month Num]],Tbl_Lookup_Month[],2)</f>
        <v>Feb</v>
      </c>
      <c r="G36" s="80">
        <f>DAY(Tbl_Transactions[[#This Row],[Transaction Date]])</f>
        <v>24</v>
      </c>
      <c r="H36" s="82">
        <f>WEEKDAY(Tbl_Transactions[[#This Row],[Transaction Date]])</f>
        <v>7</v>
      </c>
      <c r="I36" s="82" t="str">
        <f>VLOOKUP(Tbl_Transactions[[#This Row],[Weekday Num]], Tbl_Lookup_Weekday[], 2)</f>
        <v>Sat</v>
      </c>
      <c r="J36" s="78" t="s">
        <v>12</v>
      </c>
      <c r="K36" s="78" t="s">
        <v>25</v>
      </c>
      <c r="L36" s="78" t="s">
        <v>24</v>
      </c>
      <c r="M36" s="78" t="s">
        <v>23</v>
      </c>
      <c r="N36" s="81">
        <v>161</v>
      </c>
      <c r="O36" s="91">
        <f>IF(Tbl_Transactions[[#This Row],[Type]]="Income",Tbl_Transactions[[#This Row],[Amount]]*'Lookup Values'!$H$3,Tbl_Transactions[[#This Row],[Amount]]*'Lookup Values'!$H$2)</f>
        <v>13.886249999999999</v>
      </c>
    </row>
    <row r="37" spans="1:15" x14ac:dyDescent="0.25">
      <c r="A37" s="78">
        <v>36</v>
      </c>
      <c r="B37" s="79">
        <v>39140</v>
      </c>
      <c r="C37" s="78" t="str">
        <f>IF(Tbl_Transactions[[#This Row],[Category]]="Income","Income","Expense")</f>
        <v>Expense</v>
      </c>
      <c r="D37" s="80">
        <f>YEAR(Tbl_Transactions[[#This Row],[Transaction Date]])</f>
        <v>2007</v>
      </c>
      <c r="E37" s="80">
        <f>MONTH(Tbl_Transactions[[#This Row],[Transaction Date]])</f>
        <v>2</v>
      </c>
      <c r="F37" s="80" t="str">
        <f>VLOOKUP(Tbl_Transactions[[#This Row],[Month Num]],Tbl_Lookup_Month[],2)</f>
        <v>Feb</v>
      </c>
      <c r="G37" s="80">
        <f>DAY(Tbl_Transactions[[#This Row],[Transaction Date]])</f>
        <v>27</v>
      </c>
      <c r="H37" s="82">
        <f>WEEKDAY(Tbl_Transactions[[#This Row],[Transaction Date]])</f>
        <v>3</v>
      </c>
      <c r="I37" s="82" t="str">
        <f>VLOOKUP(Tbl_Transactions[[#This Row],[Weekday Num]], Tbl_Lookup_Weekday[], 2)</f>
        <v>Tue</v>
      </c>
      <c r="J37" s="78" t="s">
        <v>12</v>
      </c>
      <c r="K37" s="78" t="s">
        <v>13</v>
      </c>
      <c r="L37" s="78" t="s">
        <v>11</v>
      </c>
      <c r="M37" s="78" t="s">
        <v>23</v>
      </c>
      <c r="N37" s="81">
        <v>341</v>
      </c>
      <c r="O37" s="91">
        <f>IF(Tbl_Transactions[[#This Row],[Type]]="Income",Tbl_Transactions[[#This Row],[Amount]]*'Lookup Values'!$H$3,Tbl_Transactions[[#This Row],[Amount]]*'Lookup Values'!$H$2)</f>
        <v>29.411249999999999</v>
      </c>
    </row>
    <row r="38" spans="1:15" x14ac:dyDescent="0.25">
      <c r="A38" s="78">
        <v>37</v>
      </c>
      <c r="B38" s="79">
        <v>39140</v>
      </c>
      <c r="C38" s="78" t="str">
        <f>IF(Tbl_Transactions[[#This Row],[Category]]="Income","Income","Expense")</f>
        <v>Expense</v>
      </c>
      <c r="D38" s="80">
        <f>YEAR(Tbl_Transactions[[#This Row],[Transaction Date]])</f>
        <v>2007</v>
      </c>
      <c r="E38" s="80">
        <f>MONTH(Tbl_Transactions[[#This Row],[Transaction Date]])</f>
        <v>2</v>
      </c>
      <c r="F38" s="80" t="str">
        <f>VLOOKUP(Tbl_Transactions[[#This Row],[Month Num]],Tbl_Lookup_Month[],2)</f>
        <v>Feb</v>
      </c>
      <c r="G38" s="80">
        <f>DAY(Tbl_Transactions[[#This Row],[Transaction Date]])</f>
        <v>27</v>
      </c>
      <c r="H38" s="82">
        <f>WEEKDAY(Tbl_Transactions[[#This Row],[Transaction Date]])</f>
        <v>3</v>
      </c>
      <c r="I38" s="82" t="str">
        <f>VLOOKUP(Tbl_Transactions[[#This Row],[Weekday Num]], Tbl_Lookup_Weekday[], 2)</f>
        <v>Tue</v>
      </c>
      <c r="J38" s="78" t="s">
        <v>27</v>
      </c>
      <c r="K38" s="78" t="s">
        <v>28</v>
      </c>
      <c r="L38" s="78" t="s">
        <v>26</v>
      </c>
      <c r="M38" s="78" t="s">
        <v>10</v>
      </c>
      <c r="N38" s="81">
        <v>475</v>
      </c>
      <c r="O38" s="91">
        <f>IF(Tbl_Transactions[[#This Row],[Type]]="Income",Tbl_Transactions[[#This Row],[Amount]]*'Lookup Values'!$H$3,Tbl_Transactions[[#This Row],[Amount]]*'Lookup Values'!$H$2)</f>
        <v>40.96875</v>
      </c>
    </row>
    <row r="39" spans="1:15" x14ac:dyDescent="0.25">
      <c r="A39" s="78">
        <v>38</v>
      </c>
      <c r="B39" s="79">
        <v>39141</v>
      </c>
      <c r="C39" s="78" t="str">
        <f>IF(Tbl_Transactions[[#This Row],[Category]]="Income","Income","Expense")</f>
        <v>Income</v>
      </c>
      <c r="D39" s="80">
        <f>YEAR(Tbl_Transactions[[#This Row],[Transaction Date]])</f>
        <v>2007</v>
      </c>
      <c r="E39" s="80">
        <f>MONTH(Tbl_Transactions[[#This Row],[Transaction Date]])</f>
        <v>2</v>
      </c>
      <c r="F39" s="80" t="str">
        <f>VLOOKUP(Tbl_Transactions[[#This Row],[Month Num]],Tbl_Lookup_Month[],2)</f>
        <v>Feb</v>
      </c>
      <c r="G39" s="80">
        <f>DAY(Tbl_Transactions[[#This Row],[Transaction Date]])</f>
        <v>28</v>
      </c>
      <c r="H39" s="82">
        <f>WEEKDAY(Tbl_Transactions[[#This Row],[Transaction Date]])</f>
        <v>4</v>
      </c>
      <c r="I39" s="82" t="str">
        <f>VLOOKUP(Tbl_Transactions[[#This Row],[Weekday Num]], Tbl_Lookup_Weekday[], 2)</f>
        <v>Wed</v>
      </c>
      <c r="J39" s="78" t="s">
        <v>47</v>
      </c>
      <c r="K39" s="78" t="s">
        <v>78</v>
      </c>
      <c r="L39" s="78" t="s">
        <v>79</v>
      </c>
      <c r="M39" s="78" t="s">
        <v>23</v>
      </c>
      <c r="N39" s="81">
        <v>41</v>
      </c>
      <c r="O39" s="91">
        <f>IF(Tbl_Transactions[[#This Row],[Type]]="Income",Tbl_Transactions[[#This Row],[Amount]]*'Lookup Values'!$H$3,Tbl_Transactions[[#This Row],[Amount]]*'Lookup Values'!$H$2)</f>
        <v>15.58</v>
      </c>
    </row>
    <row r="40" spans="1:15" x14ac:dyDescent="0.25">
      <c r="A40" s="78">
        <v>39</v>
      </c>
      <c r="B40" s="79">
        <v>39142</v>
      </c>
      <c r="C40" s="78" t="str">
        <f>IF(Tbl_Transactions[[#This Row],[Category]]="Income","Income","Expense")</f>
        <v>Expense</v>
      </c>
      <c r="D40" s="80">
        <f>YEAR(Tbl_Transactions[[#This Row],[Transaction Date]])</f>
        <v>2007</v>
      </c>
      <c r="E40" s="80">
        <f>MONTH(Tbl_Transactions[[#This Row],[Transaction Date]])</f>
        <v>3</v>
      </c>
      <c r="F40" s="80" t="str">
        <f>VLOOKUP(Tbl_Transactions[[#This Row],[Month Num]],Tbl_Lookup_Month[],2)</f>
        <v>Mar</v>
      </c>
      <c r="G40" s="80">
        <f>DAY(Tbl_Transactions[[#This Row],[Transaction Date]])</f>
        <v>1</v>
      </c>
      <c r="H40" s="82">
        <f>WEEKDAY(Tbl_Transactions[[#This Row],[Transaction Date]])</f>
        <v>5</v>
      </c>
      <c r="I40" s="82" t="str">
        <f>VLOOKUP(Tbl_Transactions[[#This Row],[Weekday Num]], Tbl_Lookup_Weekday[], 2)</f>
        <v>Thu</v>
      </c>
      <c r="J40" s="78" t="s">
        <v>8</v>
      </c>
      <c r="K40" s="78" t="s">
        <v>22</v>
      </c>
      <c r="L40" s="78" t="s">
        <v>21</v>
      </c>
      <c r="M40" s="78" t="s">
        <v>23</v>
      </c>
      <c r="N40" s="81">
        <v>266</v>
      </c>
      <c r="O40" s="91">
        <f>IF(Tbl_Transactions[[#This Row],[Type]]="Income",Tbl_Transactions[[#This Row],[Amount]]*'Lookup Values'!$H$3,Tbl_Transactions[[#This Row],[Amount]]*'Lookup Values'!$H$2)</f>
        <v>22.942499999999999</v>
      </c>
    </row>
    <row r="41" spans="1:15" x14ac:dyDescent="0.25">
      <c r="A41" s="78">
        <v>40</v>
      </c>
      <c r="B41" s="79">
        <v>39144</v>
      </c>
      <c r="C41" s="78" t="str">
        <f>IF(Tbl_Transactions[[#This Row],[Category]]="Income","Income","Expense")</f>
        <v>Expense</v>
      </c>
      <c r="D41" s="80">
        <f>YEAR(Tbl_Transactions[[#This Row],[Transaction Date]])</f>
        <v>2007</v>
      </c>
      <c r="E41" s="80">
        <f>MONTH(Tbl_Transactions[[#This Row],[Transaction Date]])</f>
        <v>3</v>
      </c>
      <c r="F41" s="80" t="str">
        <f>VLOOKUP(Tbl_Transactions[[#This Row],[Month Num]],Tbl_Lookup_Month[],2)</f>
        <v>Mar</v>
      </c>
      <c r="G41" s="80">
        <f>DAY(Tbl_Transactions[[#This Row],[Transaction Date]])</f>
        <v>3</v>
      </c>
      <c r="H41" s="82">
        <f>WEEKDAY(Tbl_Transactions[[#This Row],[Transaction Date]])</f>
        <v>7</v>
      </c>
      <c r="I41" s="82" t="str">
        <f>VLOOKUP(Tbl_Transactions[[#This Row],[Weekday Num]], Tbl_Lookup_Weekday[], 2)</f>
        <v>Sat</v>
      </c>
      <c r="J41" s="78" t="s">
        <v>27</v>
      </c>
      <c r="K41" s="78" t="s">
        <v>28</v>
      </c>
      <c r="L41" s="78" t="s">
        <v>26</v>
      </c>
      <c r="M41" s="78" t="s">
        <v>10</v>
      </c>
      <c r="N41" s="81">
        <v>121</v>
      </c>
      <c r="O41" s="91">
        <f>IF(Tbl_Transactions[[#This Row],[Type]]="Income",Tbl_Transactions[[#This Row],[Amount]]*'Lookup Values'!$H$3,Tbl_Transactions[[#This Row],[Amount]]*'Lookup Values'!$H$2)</f>
        <v>10.436249999999999</v>
      </c>
    </row>
    <row r="42" spans="1:15" x14ac:dyDescent="0.25">
      <c r="A42" s="78">
        <v>41</v>
      </c>
      <c r="B42" s="79">
        <v>39145</v>
      </c>
      <c r="C42" s="78" t="str">
        <f>IF(Tbl_Transactions[[#This Row],[Category]]="Income","Income","Expense")</f>
        <v>Expense</v>
      </c>
      <c r="D42" s="80">
        <f>YEAR(Tbl_Transactions[[#This Row],[Transaction Date]])</f>
        <v>2007</v>
      </c>
      <c r="E42" s="80">
        <f>MONTH(Tbl_Transactions[[#This Row],[Transaction Date]])</f>
        <v>3</v>
      </c>
      <c r="F42" s="80" t="str">
        <f>VLOOKUP(Tbl_Transactions[[#This Row],[Month Num]],Tbl_Lookup_Month[],2)</f>
        <v>Mar</v>
      </c>
      <c r="G42" s="80">
        <f>DAY(Tbl_Transactions[[#This Row],[Transaction Date]])</f>
        <v>4</v>
      </c>
      <c r="H42" s="82">
        <f>WEEKDAY(Tbl_Transactions[[#This Row],[Transaction Date]])</f>
        <v>1</v>
      </c>
      <c r="I42" s="82" t="str">
        <f>VLOOKUP(Tbl_Transactions[[#This Row],[Weekday Num]], Tbl_Lookup_Weekday[], 2)</f>
        <v>Sun</v>
      </c>
      <c r="J42" s="78" t="s">
        <v>12</v>
      </c>
      <c r="K42" s="78" t="s">
        <v>13</v>
      </c>
      <c r="L42" s="78" t="s">
        <v>11</v>
      </c>
      <c r="M42" s="78" t="s">
        <v>10</v>
      </c>
      <c r="N42" s="81">
        <v>245</v>
      </c>
      <c r="O42" s="91">
        <f>IF(Tbl_Transactions[[#This Row],[Type]]="Income",Tbl_Transactions[[#This Row],[Amount]]*'Lookup Values'!$H$3,Tbl_Transactions[[#This Row],[Amount]]*'Lookup Values'!$H$2)</f>
        <v>21.131249999999998</v>
      </c>
    </row>
    <row r="43" spans="1:15" x14ac:dyDescent="0.25">
      <c r="A43" s="78">
        <v>42</v>
      </c>
      <c r="B43" s="79">
        <v>39146</v>
      </c>
      <c r="C43" s="78" t="str">
        <f>IF(Tbl_Transactions[[#This Row],[Category]]="Income","Income","Expense")</f>
        <v>Expense</v>
      </c>
      <c r="D43" s="80">
        <f>YEAR(Tbl_Transactions[[#This Row],[Transaction Date]])</f>
        <v>2007</v>
      </c>
      <c r="E43" s="80">
        <f>MONTH(Tbl_Transactions[[#This Row],[Transaction Date]])</f>
        <v>3</v>
      </c>
      <c r="F43" s="80" t="str">
        <f>VLOOKUP(Tbl_Transactions[[#This Row],[Month Num]],Tbl_Lookup_Month[],2)</f>
        <v>Mar</v>
      </c>
      <c r="G43" s="80">
        <f>DAY(Tbl_Transactions[[#This Row],[Transaction Date]])</f>
        <v>5</v>
      </c>
      <c r="H43" s="82">
        <f>WEEKDAY(Tbl_Transactions[[#This Row],[Transaction Date]])</f>
        <v>2</v>
      </c>
      <c r="I43" s="82" t="str">
        <f>VLOOKUP(Tbl_Transactions[[#This Row],[Weekday Num]], Tbl_Lookup_Weekday[], 2)</f>
        <v>Mon</v>
      </c>
      <c r="J43" s="78" t="s">
        <v>18</v>
      </c>
      <c r="K43" s="78" t="s">
        <v>19</v>
      </c>
      <c r="L43" s="78" t="s">
        <v>17</v>
      </c>
      <c r="M43" s="78" t="s">
        <v>23</v>
      </c>
      <c r="N43" s="81">
        <v>325</v>
      </c>
      <c r="O43" s="91">
        <f>IF(Tbl_Transactions[[#This Row],[Type]]="Income",Tbl_Transactions[[#This Row],[Amount]]*'Lookup Values'!$H$3,Tbl_Transactions[[#This Row],[Amount]]*'Lookup Values'!$H$2)</f>
        <v>28.031249999999996</v>
      </c>
    </row>
    <row r="44" spans="1:15" x14ac:dyDescent="0.25">
      <c r="A44" s="78">
        <v>43</v>
      </c>
      <c r="B44" s="79">
        <v>39148</v>
      </c>
      <c r="C44" s="78" t="str">
        <f>IF(Tbl_Transactions[[#This Row],[Category]]="Income","Income","Expense")</f>
        <v>Income</v>
      </c>
      <c r="D44" s="80">
        <f>YEAR(Tbl_Transactions[[#This Row],[Transaction Date]])</f>
        <v>2007</v>
      </c>
      <c r="E44" s="80">
        <f>MONTH(Tbl_Transactions[[#This Row],[Transaction Date]])</f>
        <v>3</v>
      </c>
      <c r="F44" s="80" t="str">
        <f>VLOOKUP(Tbl_Transactions[[#This Row],[Month Num]],Tbl_Lookup_Month[],2)</f>
        <v>Mar</v>
      </c>
      <c r="G44" s="80">
        <f>DAY(Tbl_Transactions[[#This Row],[Transaction Date]])</f>
        <v>7</v>
      </c>
      <c r="H44" s="82">
        <f>WEEKDAY(Tbl_Transactions[[#This Row],[Transaction Date]])</f>
        <v>4</v>
      </c>
      <c r="I44" s="82" t="str">
        <f>VLOOKUP(Tbl_Transactions[[#This Row],[Weekday Num]], Tbl_Lookup_Weekday[], 2)</f>
        <v>Wed</v>
      </c>
      <c r="J44" s="78" t="s">
        <v>47</v>
      </c>
      <c r="K44" s="78" t="s">
        <v>80</v>
      </c>
      <c r="L44" s="78" t="s">
        <v>81</v>
      </c>
      <c r="M44" s="78" t="s">
        <v>23</v>
      </c>
      <c r="N44" s="81">
        <v>431</v>
      </c>
      <c r="O44" s="91">
        <f>IF(Tbl_Transactions[[#This Row],[Type]]="Income",Tbl_Transactions[[#This Row],[Amount]]*'Lookup Values'!$H$3,Tbl_Transactions[[#This Row],[Amount]]*'Lookup Values'!$H$2)</f>
        <v>163.78</v>
      </c>
    </row>
    <row r="45" spans="1:15" x14ac:dyDescent="0.25">
      <c r="A45" s="78">
        <v>44</v>
      </c>
      <c r="B45" s="79">
        <v>39148</v>
      </c>
      <c r="C45" s="78" t="str">
        <f>IF(Tbl_Transactions[[#This Row],[Category]]="Income","Income","Expense")</f>
        <v>Expense</v>
      </c>
      <c r="D45" s="80">
        <f>YEAR(Tbl_Transactions[[#This Row],[Transaction Date]])</f>
        <v>2007</v>
      </c>
      <c r="E45" s="80">
        <f>MONTH(Tbl_Transactions[[#This Row],[Transaction Date]])</f>
        <v>3</v>
      </c>
      <c r="F45" s="80" t="str">
        <f>VLOOKUP(Tbl_Transactions[[#This Row],[Month Num]],Tbl_Lookup_Month[],2)</f>
        <v>Mar</v>
      </c>
      <c r="G45" s="80">
        <f>DAY(Tbl_Transactions[[#This Row],[Transaction Date]])</f>
        <v>7</v>
      </c>
      <c r="H45" s="82">
        <f>WEEKDAY(Tbl_Transactions[[#This Row],[Transaction Date]])</f>
        <v>4</v>
      </c>
      <c r="I45" s="82" t="str">
        <f>VLOOKUP(Tbl_Transactions[[#This Row],[Weekday Num]], Tbl_Lookup_Weekday[], 2)</f>
        <v>Wed</v>
      </c>
      <c r="J45" s="78" t="s">
        <v>18</v>
      </c>
      <c r="K45" s="78" t="s">
        <v>30</v>
      </c>
      <c r="L45" s="78" t="s">
        <v>29</v>
      </c>
      <c r="M45" s="78" t="s">
        <v>23</v>
      </c>
      <c r="N45" s="81">
        <v>261</v>
      </c>
      <c r="O45" s="91">
        <f>IF(Tbl_Transactions[[#This Row],[Type]]="Income",Tbl_Transactions[[#This Row],[Amount]]*'Lookup Values'!$H$3,Tbl_Transactions[[#This Row],[Amount]]*'Lookup Values'!$H$2)</f>
        <v>22.511249999999997</v>
      </c>
    </row>
    <row r="46" spans="1:15" x14ac:dyDescent="0.25">
      <c r="A46" s="78">
        <v>45</v>
      </c>
      <c r="B46" s="79">
        <v>39148</v>
      </c>
      <c r="C46" s="78" t="str">
        <f>IF(Tbl_Transactions[[#This Row],[Category]]="Income","Income","Expense")</f>
        <v>Expense</v>
      </c>
      <c r="D46" s="80">
        <f>YEAR(Tbl_Transactions[[#This Row],[Transaction Date]])</f>
        <v>2007</v>
      </c>
      <c r="E46" s="80">
        <f>MONTH(Tbl_Transactions[[#This Row],[Transaction Date]])</f>
        <v>3</v>
      </c>
      <c r="F46" s="80" t="str">
        <f>VLOOKUP(Tbl_Transactions[[#This Row],[Month Num]],Tbl_Lookup_Month[],2)</f>
        <v>Mar</v>
      </c>
      <c r="G46" s="80">
        <f>DAY(Tbl_Transactions[[#This Row],[Transaction Date]])</f>
        <v>7</v>
      </c>
      <c r="H46" s="82">
        <f>WEEKDAY(Tbl_Transactions[[#This Row],[Transaction Date]])</f>
        <v>4</v>
      </c>
      <c r="I46" s="82" t="str">
        <f>VLOOKUP(Tbl_Transactions[[#This Row],[Weekday Num]], Tbl_Lookup_Weekday[], 2)</f>
        <v>Wed</v>
      </c>
      <c r="J46" s="78" t="s">
        <v>12</v>
      </c>
      <c r="K46" s="78" t="s">
        <v>13</v>
      </c>
      <c r="L46" s="78" t="s">
        <v>11</v>
      </c>
      <c r="M46" s="78" t="s">
        <v>10</v>
      </c>
      <c r="N46" s="81">
        <v>65</v>
      </c>
      <c r="O46" s="91">
        <f>IF(Tbl_Transactions[[#This Row],[Type]]="Income",Tbl_Transactions[[#This Row],[Amount]]*'Lookup Values'!$H$3,Tbl_Transactions[[#This Row],[Amount]]*'Lookup Values'!$H$2)</f>
        <v>5.6062499999999993</v>
      </c>
    </row>
    <row r="47" spans="1:15" x14ac:dyDescent="0.25">
      <c r="A47" s="78">
        <v>46</v>
      </c>
      <c r="B47" s="79">
        <v>39156</v>
      </c>
      <c r="C47" s="78" t="str">
        <f>IF(Tbl_Transactions[[#This Row],[Category]]="Income","Income","Expense")</f>
        <v>Expense</v>
      </c>
      <c r="D47" s="80">
        <f>YEAR(Tbl_Transactions[[#This Row],[Transaction Date]])</f>
        <v>2007</v>
      </c>
      <c r="E47" s="80">
        <f>MONTH(Tbl_Transactions[[#This Row],[Transaction Date]])</f>
        <v>3</v>
      </c>
      <c r="F47" s="80" t="str">
        <f>VLOOKUP(Tbl_Transactions[[#This Row],[Month Num]],Tbl_Lookup_Month[],2)</f>
        <v>Mar</v>
      </c>
      <c r="G47" s="80">
        <f>DAY(Tbl_Transactions[[#This Row],[Transaction Date]])</f>
        <v>15</v>
      </c>
      <c r="H47" s="82">
        <f>WEEKDAY(Tbl_Transactions[[#This Row],[Transaction Date]])</f>
        <v>5</v>
      </c>
      <c r="I47" s="82" t="str">
        <f>VLOOKUP(Tbl_Transactions[[#This Row],[Weekday Num]], Tbl_Lookup_Weekday[], 2)</f>
        <v>Thu</v>
      </c>
      <c r="J47" s="78" t="s">
        <v>18</v>
      </c>
      <c r="K47" s="78" t="s">
        <v>30</v>
      </c>
      <c r="L47" s="78" t="s">
        <v>29</v>
      </c>
      <c r="M47" s="78" t="s">
        <v>10</v>
      </c>
      <c r="N47" s="81">
        <v>339</v>
      </c>
      <c r="O47" s="91">
        <f>IF(Tbl_Transactions[[#This Row],[Type]]="Income",Tbl_Transactions[[#This Row],[Amount]]*'Lookup Values'!$H$3,Tbl_Transactions[[#This Row],[Amount]]*'Lookup Values'!$H$2)</f>
        <v>29.238749999999996</v>
      </c>
    </row>
    <row r="48" spans="1:15" x14ac:dyDescent="0.25">
      <c r="A48" s="78">
        <v>47</v>
      </c>
      <c r="B48" s="79">
        <v>39156</v>
      </c>
      <c r="C48" s="78" t="str">
        <f>IF(Tbl_Transactions[[#This Row],[Category]]="Income","Income","Expense")</f>
        <v>Expense</v>
      </c>
      <c r="D48" s="80">
        <f>YEAR(Tbl_Transactions[[#This Row],[Transaction Date]])</f>
        <v>2007</v>
      </c>
      <c r="E48" s="80">
        <f>MONTH(Tbl_Transactions[[#This Row],[Transaction Date]])</f>
        <v>3</v>
      </c>
      <c r="F48" s="80" t="str">
        <f>VLOOKUP(Tbl_Transactions[[#This Row],[Month Num]],Tbl_Lookup_Month[],2)</f>
        <v>Mar</v>
      </c>
      <c r="G48" s="80">
        <f>DAY(Tbl_Transactions[[#This Row],[Transaction Date]])</f>
        <v>15</v>
      </c>
      <c r="H48" s="82">
        <f>WEEKDAY(Tbl_Transactions[[#This Row],[Transaction Date]])</f>
        <v>5</v>
      </c>
      <c r="I48" s="82" t="str">
        <f>VLOOKUP(Tbl_Transactions[[#This Row],[Weekday Num]], Tbl_Lookup_Weekday[], 2)</f>
        <v>Thu</v>
      </c>
      <c r="J48" s="78" t="s">
        <v>18</v>
      </c>
      <c r="K48" s="78" t="s">
        <v>30</v>
      </c>
      <c r="L48" s="78" t="s">
        <v>29</v>
      </c>
      <c r="M48" s="78" t="s">
        <v>10</v>
      </c>
      <c r="N48" s="81">
        <v>262</v>
      </c>
      <c r="O48" s="91">
        <f>IF(Tbl_Transactions[[#This Row],[Type]]="Income",Tbl_Transactions[[#This Row],[Amount]]*'Lookup Values'!$H$3,Tbl_Transactions[[#This Row],[Amount]]*'Lookup Values'!$H$2)</f>
        <v>22.597499999999997</v>
      </c>
    </row>
    <row r="49" spans="1:15" x14ac:dyDescent="0.25">
      <c r="A49" s="78">
        <v>48</v>
      </c>
      <c r="B49" s="79">
        <v>39157</v>
      </c>
      <c r="C49" s="78" t="str">
        <f>IF(Tbl_Transactions[[#This Row],[Category]]="Income","Income","Expense")</f>
        <v>Expense</v>
      </c>
      <c r="D49" s="80">
        <f>YEAR(Tbl_Transactions[[#This Row],[Transaction Date]])</f>
        <v>2007</v>
      </c>
      <c r="E49" s="80">
        <f>MONTH(Tbl_Transactions[[#This Row],[Transaction Date]])</f>
        <v>3</v>
      </c>
      <c r="F49" s="80" t="str">
        <f>VLOOKUP(Tbl_Transactions[[#This Row],[Month Num]],Tbl_Lookup_Month[],2)</f>
        <v>Mar</v>
      </c>
      <c r="G49" s="80">
        <f>DAY(Tbl_Transactions[[#This Row],[Transaction Date]])</f>
        <v>16</v>
      </c>
      <c r="H49" s="82">
        <f>WEEKDAY(Tbl_Transactions[[#This Row],[Transaction Date]])</f>
        <v>6</v>
      </c>
      <c r="I49" s="82" t="str">
        <f>VLOOKUP(Tbl_Transactions[[#This Row],[Weekday Num]], Tbl_Lookup_Weekday[], 2)</f>
        <v>Fri</v>
      </c>
      <c r="J49" s="78" t="s">
        <v>8</v>
      </c>
      <c r="K49" s="78" t="s">
        <v>9</v>
      </c>
      <c r="L49" s="78" t="s">
        <v>7</v>
      </c>
      <c r="M49" s="78" t="s">
        <v>10</v>
      </c>
      <c r="N49" s="81">
        <v>236</v>
      </c>
      <c r="O49" s="91">
        <f>IF(Tbl_Transactions[[#This Row],[Type]]="Income",Tbl_Transactions[[#This Row],[Amount]]*'Lookup Values'!$H$3,Tbl_Transactions[[#This Row],[Amount]]*'Lookup Values'!$H$2)</f>
        <v>20.354999999999997</v>
      </c>
    </row>
    <row r="50" spans="1:15" x14ac:dyDescent="0.25">
      <c r="A50" s="78">
        <v>49</v>
      </c>
      <c r="B50" s="79">
        <v>39157</v>
      </c>
      <c r="C50" s="78" t="str">
        <f>IF(Tbl_Transactions[[#This Row],[Category]]="Income","Income","Expense")</f>
        <v>Income</v>
      </c>
      <c r="D50" s="80">
        <f>YEAR(Tbl_Transactions[[#This Row],[Transaction Date]])</f>
        <v>2007</v>
      </c>
      <c r="E50" s="80">
        <f>MONTH(Tbl_Transactions[[#This Row],[Transaction Date]])</f>
        <v>3</v>
      </c>
      <c r="F50" s="80" t="str">
        <f>VLOOKUP(Tbl_Transactions[[#This Row],[Month Num]],Tbl_Lookup_Month[],2)</f>
        <v>Mar</v>
      </c>
      <c r="G50" s="80">
        <f>DAY(Tbl_Transactions[[#This Row],[Transaction Date]])</f>
        <v>16</v>
      </c>
      <c r="H50" s="82">
        <f>WEEKDAY(Tbl_Transactions[[#This Row],[Transaction Date]])</f>
        <v>6</v>
      </c>
      <c r="I50" s="82" t="str">
        <f>VLOOKUP(Tbl_Transactions[[#This Row],[Weekday Num]], Tbl_Lookup_Weekday[], 2)</f>
        <v>Fri</v>
      </c>
      <c r="J50" s="78" t="s">
        <v>47</v>
      </c>
      <c r="K50" s="78" t="s">
        <v>80</v>
      </c>
      <c r="L50" s="78" t="s">
        <v>81</v>
      </c>
      <c r="M50" s="78" t="s">
        <v>23</v>
      </c>
      <c r="N50" s="81">
        <v>456</v>
      </c>
      <c r="O50" s="91">
        <f>IF(Tbl_Transactions[[#This Row],[Type]]="Income",Tbl_Transactions[[#This Row],[Amount]]*'Lookup Values'!$H$3,Tbl_Transactions[[#This Row],[Amount]]*'Lookup Values'!$H$2)</f>
        <v>173.28</v>
      </c>
    </row>
    <row r="51" spans="1:15" x14ac:dyDescent="0.25">
      <c r="A51" s="78">
        <v>50</v>
      </c>
      <c r="B51" s="79">
        <v>39168</v>
      </c>
      <c r="C51" s="78" t="str">
        <f>IF(Tbl_Transactions[[#This Row],[Category]]="Income","Income","Expense")</f>
        <v>Expense</v>
      </c>
      <c r="D51" s="80">
        <f>YEAR(Tbl_Transactions[[#This Row],[Transaction Date]])</f>
        <v>2007</v>
      </c>
      <c r="E51" s="80">
        <f>MONTH(Tbl_Transactions[[#This Row],[Transaction Date]])</f>
        <v>3</v>
      </c>
      <c r="F51" s="80" t="str">
        <f>VLOOKUP(Tbl_Transactions[[#This Row],[Month Num]],Tbl_Lookup_Month[],2)</f>
        <v>Mar</v>
      </c>
      <c r="G51" s="80">
        <f>DAY(Tbl_Transactions[[#This Row],[Transaction Date]])</f>
        <v>27</v>
      </c>
      <c r="H51" s="82">
        <f>WEEKDAY(Tbl_Transactions[[#This Row],[Transaction Date]])</f>
        <v>3</v>
      </c>
      <c r="I51" s="82" t="str">
        <f>VLOOKUP(Tbl_Transactions[[#This Row],[Weekday Num]], Tbl_Lookup_Weekday[], 2)</f>
        <v>Tue</v>
      </c>
      <c r="J51" s="78" t="s">
        <v>15</v>
      </c>
      <c r="K51" s="78" t="s">
        <v>35</v>
      </c>
      <c r="L51" s="78" t="s">
        <v>34</v>
      </c>
      <c r="M51" s="78" t="s">
        <v>23</v>
      </c>
      <c r="N51" s="81">
        <v>106</v>
      </c>
      <c r="O51" s="91">
        <f>IF(Tbl_Transactions[[#This Row],[Type]]="Income",Tbl_Transactions[[#This Row],[Amount]]*'Lookup Values'!$H$3,Tbl_Transactions[[#This Row],[Amount]]*'Lookup Values'!$H$2)</f>
        <v>9.1425000000000001</v>
      </c>
    </row>
    <row r="52" spans="1:15" x14ac:dyDescent="0.25">
      <c r="A52" s="78">
        <v>51</v>
      </c>
      <c r="B52" s="79">
        <v>39177</v>
      </c>
      <c r="C52" s="78" t="str">
        <f>IF(Tbl_Transactions[[#This Row],[Category]]="Income","Income","Expense")</f>
        <v>Expense</v>
      </c>
      <c r="D52" s="80">
        <f>YEAR(Tbl_Transactions[[#This Row],[Transaction Date]])</f>
        <v>2007</v>
      </c>
      <c r="E52" s="80">
        <f>MONTH(Tbl_Transactions[[#This Row],[Transaction Date]])</f>
        <v>4</v>
      </c>
      <c r="F52" s="80" t="str">
        <f>VLOOKUP(Tbl_Transactions[[#This Row],[Month Num]],Tbl_Lookup_Month[],2)</f>
        <v>Apr</v>
      </c>
      <c r="G52" s="80">
        <f>DAY(Tbl_Transactions[[#This Row],[Transaction Date]])</f>
        <v>5</v>
      </c>
      <c r="H52" s="82">
        <f>WEEKDAY(Tbl_Transactions[[#This Row],[Transaction Date]])</f>
        <v>5</v>
      </c>
      <c r="I52" s="82" t="str">
        <f>VLOOKUP(Tbl_Transactions[[#This Row],[Weekday Num]], Tbl_Lookup_Weekday[], 2)</f>
        <v>Thu</v>
      </c>
      <c r="J52" s="78" t="s">
        <v>15</v>
      </c>
      <c r="K52" s="78" t="s">
        <v>16</v>
      </c>
      <c r="L52" s="78" t="s">
        <v>14</v>
      </c>
      <c r="M52" s="78" t="s">
        <v>23</v>
      </c>
      <c r="N52" s="81">
        <v>497</v>
      </c>
      <c r="O52" s="91">
        <f>IF(Tbl_Transactions[[#This Row],[Type]]="Income",Tbl_Transactions[[#This Row],[Amount]]*'Lookup Values'!$H$3,Tbl_Transactions[[#This Row],[Amount]]*'Lookup Values'!$H$2)</f>
        <v>42.866249999999994</v>
      </c>
    </row>
    <row r="53" spans="1:15" x14ac:dyDescent="0.25">
      <c r="A53" s="78">
        <v>52</v>
      </c>
      <c r="B53" s="79">
        <v>39179</v>
      </c>
      <c r="C53" s="78" t="str">
        <f>IF(Tbl_Transactions[[#This Row],[Category]]="Income","Income","Expense")</f>
        <v>Income</v>
      </c>
      <c r="D53" s="80">
        <f>YEAR(Tbl_Transactions[[#This Row],[Transaction Date]])</f>
        <v>2007</v>
      </c>
      <c r="E53" s="80">
        <f>MONTH(Tbl_Transactions[[#This Row],[Transaction Date]])</f>
        <v>4</v>
      </c>
      <c r="F53" s="80" t="str">
        <f>VLOOKUP(Tbl_Transactions[[#This Row],[Month Num]],Tbl_Lookup_Month[],2)</f>
        <v>Apr</v>
      </c>
      <c r="G53" s="80">
        <f>DAY(Tbl_Transactions[[#This Row],[Transaction Date]])</f>
        <v>7</v>
      </c>
      <c r="H53" s="82">
        <f>WEEKDAY(Tbl_Transactions[[#This Row],[Transaction Date]])</f>
        <v>7</v>
      </c>
      <c r="I53" s="82" t="str">
        <f>VLOOKUP(Tbl_Transactions[[#This Row],[Weekday Num]], Tbl_Lookup_Weekday[], 2)</f>
        <v>Sat</v>
      </c>
      <c r="J53" s="78" t="s">
        <v>47</v>
      </c>
      <c r="K53" s="78" t="s">
        <v>80</v>
      </c>
      <c r="L53" s="78" t="s">
        <v>81</v>
      </c>
      <c r="M53" s="78" t="s">
        <v>23</v>
      </c>
      <c r="N53" s="81">
        <v>218</v>
      </c>
      <c r="O53" s="91">
        <f>IF(Tbl_Transactions[[#This Row],[Type]]="Income",Tbl_Transactions[[#This Row],[Amount]]*'Lookup Values'!$H$3,Tbl_Transactions[[#This Row],[Amount]]*'Lookup Values'!$H$2)</f>
        <v>82.84</v>
      </c>
    </row>
    <row r="54" spans="1:15" x14ac:dyDescent="0.25">
      <c r="A54" s="78">
        <v>53</v>
      </c>
      <c r="B54" s="79">
        <v>39179</v>
      </c>
      <c r="C54" s="78" t="str">
        <f>IF(Tbl_Transactions[[#This Row],[Category]]="Income","Income","Expense")</f>
        <v>Expense</v>
      </c>
      <c r="D54" s="80">
        <f>YEAR(Tbl_Transactions[[#This Row],[Transaction Date]])</f>
        <v>2007</v>
      </c>
      <c r="E54" s="80">
        <f>MONTH(Tbl_Transactions[[#This Row],[Transaction Date]])</f>
        <v>4</v>
      </c>
      <c r="F54" s="80" t="str">
        <f>VLOOKUP(Tbl_Transactions[[#This Row],[Month Num]],Tbl_Lookup_Month[],2)</f>
        <v>Apr</v>
      </c>
      <c r="G54" s="80">
        <f>DAY(Tbl_Transactions[[#This Row],[Transaction Date]])</f>
        <v>7</v>
      </c>
      <c r="H54" s="82">
        <f>WEEKDAY(Tbl_Transactions[[#This Row],[Transaction Date]])</f>
        <v>7</v>
      </c>
      <c r="I54" s="82" t="str">
        <f>VLOOKUP(Tbl_Transactions[[#This Row],[Weekday Num]], Tbl_Lookup_Weekday[], 2)</f>
        <v>Sat</v>
      </c>
      <c r="J54" s="78" t="s">
        <v>27</v>
      </c>
      <c r="K54" s="78" t="s">
        <v>28</v>
      </c>
      <c r="L54" s="78" t="s">
        <v>26</v>
      </c>
      <c r="M54" s="78" t="s">
        <v>23</v>
      </c>
      <c r="N54" s="81">
        <v>399</v>
      </c>
      <c r="O54" s="91">
        <f>IF(Tbl_Transactions[[#This Row],[Type]]="Income",Tbl_Transactions[[#This Row],[Amount]]*'Lookup Values'!$H$3,Tbl_Transactions[[#This Row],[Amount]]*'Lookup Values'!$H$2)</f>
        <v>34.41375</v>
      </c>
    </row>
    <row r="55" spans="1:15" x14ac:dyDescent="0.25">
      <c r="A55" s="78">
        <v>54</v>
      </c>
      <c r="B55" s="79">
        <v>39180</v>
      </c>
      <c r="C55" s="78" t="str">
        <f>IF(Tbl_Transactions[[#This Row],[Category]]="Income","Income","Expense")</f>
        <v>Income</v>
      </c>
      <c r="D55" s="80">
        <f>YEAR(Tbl_Transactions[[#This Row],[Transaction Date]])</f>
        <v>2007</v>
      </c>
      <c r="E55" s="80">
        <f>MONTH(Tbl_Transactions[[#This Row],[Transaction Date]])</f>
        <v>4</v>
      </c>
      <c r="F55" s="80" t="str">
        <f>VLOOKUP(Tbl_Transactions[[#This Row],[Month Num]],Tbl_Lookup_Month[],2)</f>
        <v>Apr</v>
      </c>
      <c r="G55" s="80">
        <f>DAY(Tbl_Transactions[[#This Row],[Transaction Date]])</f>
        <v>8</v>
      </c>
      <c r="H55" s="82">
        <f>WEEKDAY(Tbl_Transactions[[#This Row],[Transaction Date]])</f>
        <v>1</v>
      </c>
      <c r="I55" s="82" t="str">
        <f>VLOOKUP(Tbl_Transactions[[#This Row],[Weekday Num]], Tbl_Lookup_Weekday[], 2)</f>
        <v>Sun</v>
      </c>
      <c r="J55" s="78" t="s">
        <v>47</v>
      </c>
      <c r="K55" s="78" t="s">
        <v>80</v>
      </c>
      <c r="L55" s="78" t="s">
        <v>81</v>
      </c>
      <c r="M55" s="78" t="s">
        <v>20</v>
      </c>
      <c r="N55" s="81">
        <v>42</v>
      </c>
      <c r="O55" s="91">
        <f>IF(Tbl_Transactions[[#This Row],[Type]]="Income",Tbl_Transactions[[#This Row],[Amount]]*'Lookup Values'!$H$3,Tbl_Transactions[[#This Row],[Amount]]*'Lookup Values'!$H$2)</f>
        <v>15.96</v>
      </c>
    </row>
    <row r="56" spans="1:15" x14ac:dyDescent="0.25">
      <c r="A56" s="78">
        <v>55</v>
      </c>
      <c r="B56" s="79">
        <v>39184</v>
      </c>
      <c r="C56" s="78" t="str">
        <f>IF(Tbl_Transactions[[#This Row],[Category]]="Income","Income","Expense")</f>
        <v>Expense</v>
      </c>
      <c r="D56" s="80">
        <f>YEAR(Tbl_Transactions[[#This Row],[Transaction Date]])</f>
        <v>2007</v>
      </c>
      <c r="E56" s="80">
        <f>MONTH(Tbl_Transactions[[#This Row],[Transaction Date]])</f>
        <v>4</v>
      </c>
      <c r="F56" s="80" t="str">
        <f>VLOOKUP(Tbl_Transactions[[#This Row],[Month Num]],Tbl_Lookup_Month[],2)</f>
        <v>Apr</v>
      </c>
      <c r="G56" s="80">
        <f>DAY(Tbl_Transactions[[#This Row],[Transaction Date]])</f>
        <v>12</v>
      </c>
      <c r="H56" s="82">
        <f>WEEKDAY(Tbl_Transactions[[#This Row],[Transaction Date]])</f>
        <v>5</v>
      </c>
      <c r="I56" s="82" t="str">
        <f>VLOOKUP(Tbl_Transactions[[#This Row],[Weekday Num]], Tbl_Lookup_Weekday[], 2)</f>
        <v>Thu</v>
      </c>
      <c r="J56" s="78" t="s">
        <v>12</v>
      </c>
      <c r="K56" s="78" t="s">
        <v>25</v>
      </c>
      <c r="L56" s="78" t="s">
        <v>24</v>
      </c>
      <c r="M56" s="78" t="s">
        <v>10</v>
      </c>
      <c r="N56" s="81">
        <v>494</v>
      </c>
      <c r="O56" s="91">
        <f>IF(Tbl_Transactions[[#This Row],[Type]]="Income",Tbl_Transactions[[#This Row],[Amount]]*'Lookup Values'!$H$3,Tbl_Transactions[[#This Row],[Amount]]*'Lookup Values'!$H$2)</f>
        <v>42.607499999999995</v>
      </c>
    </row>
    <row r="57" spans="1:15" x14ac:dyDescent="0.25">
      <c r="A57" s="78">
        <v>56</v>
      </c>
      <c r="B57" s="79">
        <v>39185</v>
      </c>
      <c r="C57" s="78" t="str">
        <f>IF(Tbl_Transactions[[#This Row],[Category]]="Income","Income","Expense")</f>
        <v>Expense</v>
      </c>
      <c r="D57" s="80">
        <f>YEAR(Tbl_Transactions[[#This Row],[Transaction Date]])</f>
        <v>2007</v>
      </c>
      <c r="E57" s="80">
        <f>MONTH(Tbl_Transactions[[#This Row],[Transaction Date]])</f>
        <v>4</v>
      </c>
      <c r="F57" s="80" t="str">
        <f>VLOOKUP(Tbl_Transactions[[#This Row],[Month Num]],Tbl_Lookup_Month[],2)</f>
        <v>Apr</v>
      </c>
      <c r="G57" s="80">
        <f>DAY(Tbl_Transactions[[#This Row],[Transaction Date]])</f>
        <v>13</v>
      </c>
      <c r="H57" s="82">
        <f>WEEKDAY(Tbl_Transactions[[#This Row],[Transaction Date]])</f>
        <v>6</v>
      </c>
      <c r="I57" s="82" t="str">
        <f>VLOOKUP(Tbl_Transactions[[#This Row],[Weekday Num]], Tbl_Lookup_Weekday[], 2)</f>
        <v>Fri</v>
      </c>
      <c r="J57" s="78" t="s">
        <v>42</v>
      </c>
      <c r="K57" s="78" t="s">
        <v>43</v>
      </c>
      <c r="L57" s="78" t="s">
        <v>41</v>
      </c>
      <c r="M57" s="78" t="s">
        <v>23</v>
      </c>
      <c r="N57" s="81">
        <v>387</v>
      </c>
      <c r="O57" s="91">
        <f>IF(Tbl_Transactions[[#This Row],[Type]]="Income",Tbl_Transactions[[#This Row],[Amount]]*'Lookup Values'!$H$3,Tbl_Transactions[[#This Row],[Amount]]*'Lookup Values'!$H$2)</f>
        <v>33.378749999999997</v>
      </c>
    </row>
    <row r="58" spans="1:15" x14ac:dyDescent="0.25">
      <c r="A58" s="78">
        <v>57</v>
      </c>
      <c r="B58" s="79">
        <v>39187</v>
      </c>
      <c r="C58" s="78" t="str">
        <f>IF(Tbl_Transactions[[#This Row],[Category]]="Income","Income","Expense")</f>
        <v>Expense</v>
      </c>
      <c r="D58" s="80">
        <f>YEAR(Tbl_Transactions[[#This Row],[Transaction Date]])</f>
        <v>2007</v>
      </c>
      <c r="E58" s="80">
        <f>MONTH(Tbl_Transactions[[#This Row],[Transaction Date]])</f>
        <v>4</v>
      </c>
      <c r="F58" s="80" t="str">
        <f>VLOOKUP(Tbl_Transactions[[#This Row],[Month Num]],Tbl_Lookup_Month[],2)</f>
        <v>Apr</v>
      </c>
      <c r="G58" s="80">
        <f>DAY(Tbl_Transactions[[#This Row],[Transaction Date]])</f>
        <v>15</v>
      </c>
      <c r="H58" s="82">
        <f>WEEKDAY(Tbl_Transactions[[#This Row],[Transaction Date]])</f>
        <v>1</v>
      </c>
      <c r="I58" s="82" t="str">
        <f>VLOOKUP(Tbl_Transactions[[#This Row],[Weekday Num]], Tbl_Lookup_Weekday[], 2)</f>
        <v>Sun</v>
      </c>
      <c r="J58" s="78" t="s">
        <v>27</v>
      </c>
      <c r="K58" s="78" t="s">
        <v>28</v>
      </c>
      <c r="L58" s="78" t="s">
        <v>26</v>
      </c>
      <c r="M58" s="78" t="s">
        <v>20</v>
      </c>
      <c r="N58" s="81">
        <v>27</v>
      </c>
      <c r="O58" s="91">
        <f>IF(Tbl_Transactions[[#This Row],[Type]]="Income",Tbl_Transactions[[#This Row],[Amount]]*'Lookup Values'!$H$3,Tbl_Transactions[[#This Row],[Amount]]*'Lookup Values'!$H$2)</f>
        <v>2.3287499999999999</v>
      </c>
    </row>
    <row r="59" spans="1:15" x14ac:dyDescent="0.25">
      <c r="A59" s="78">
        <v>58</v>
      </c>
      <c r="B59" s="79">
        <v>39192</v>
      </c>
      <c r="C59" s="78" t="str">
        <f>IF(Tbl_Transactions[[#This Row],[Category]]="Income","Income","Expense")</f>
        <v>Expense</v>
      </c>
      <c r="D59" s="80">
        <f>YEAR(Tbl_Transactions[[#This Row],[Transaction Date]])</f>
        <v>2007</v>
      </c>
      <c r="E59" s="80">
        <f>MONTH(Tbl_Transactions[[#This Row],[Transaction Date]])</f>
        <v>4</v>
      </c>
      <c r="F59" s="80" t="str">
        <f>VLOOKUP(Tbl_Transactions[[#This Row],[Month Num]],Tbl_Lookup_Month[],2)</f>
        <v>Apr</v>
      </c>
      <c r="G59" s="80">
        <f>DAY(Tbl_Transactions[[#This Row],[Transaction Date]])</f>
        <v>20</v>
      </c>
      <c r="H59" s="82">
        <f>WEEKDAY(Tbl_Transactions[[#This Row],[Transaction Date]])</f>
        <v>6</v>
      </c>
      <c r="I59" s="82" t="str">
        <f>VLOOKUP(Tbl_Transactions[[#This Row],[Weekday Num]], Tbl_Lookup_Weekday[], 2)</f>
        <v>Fri</v>
      </c>
      <c r="J59" s="78" t="s">
        <v>18</v>
      </c>
      <c r="K59" s="78" t="s">
        <v>19</v>
      </c>
      <c r="L59" s="78" t="s">
        <v>17</v>
      </c>
      <c r="M59" s="78" t="s">
        <v>20</v>
      </c>
      <c r="N59" s="81">
        <v>461</v>
      </c>
      <c r="O59" s="91">
        <f>IF(Tbl_Transactions[[#This Row],[Type]]="Income",Tbl_Transactions[[#This Row],[Amount]]*'Lookup Values'!$H$3,Tbl_Transactions[[#This Row],[Amount]]*'Lookup Values'!$H$2)</f>
        <v>39.761249999999997</v>
      </c>
    </row>
    <row r="60" spans="1:15" x14ac:dyDescent="0.25">
      <c r="A60" s="78">
        <v>59</v>
      </c>
      <c r="B60" s="79">
        <v>39193</v>
      </c>
      <c r="C60" s="78" t="str">
        <f>IF(Tbl_Transactions[[#This Row],[Category]]="Income","Income","Expense")</f>
        <v>Expense</v>
      </c>
      <c r="D60" s="80">
        <f>YEAR(Tbl_Transactions[[#This Row],[Transaction Date]])</f>
        <v>2007</v>
      </c>
      <c r="E60" s="80">
        <f>MONTH(Tbl_Transactions[[#This Row],[Transaction Date]])</f>
        <v>4</v>
      </c>
      <c r="F60" s="80" t="str">
        <f>VLOOKUP(Tbl_Transactions[[#This Row],[Month Num]],Tbl_Lookup_Month[],2)</f>
        <v>Apr</v>
      </c>
      <c r="G60" s="80">
        <f>DAY(Tbl_Transactions[[#This Row],[Transaction Date]])</f>
        <v>21</v>
      </c>
      <c r="H60" s="82">
        <f>WEEKDAY(Tbl_Transactions[[#This Row],[Transaction Date]])</f>
        <v>7</v>
      </c>
      <c r="I60" s="82" t="str">
        <f>VLOOKUP(Tbl_Transactions[[#This Row],[Weekday Num]], Tbl_Lookup_Weekday[], 2)</f>
        <v>Sat</v>
      </c>
      <c r="J60" s="78" t="s">
        <v>12</v>
      </c>
      <c r="K60" s="78" t="s">
        <v>37</v>
      </c>
      <c r="L60" s="78" t="s">
        <v>36</v>
      </c>
      <c r="M60" s="78" t="s">
        <v>10</v>
      </c>
      <c r="N60" s="81">
        <v>35</v>
      </c>
      <c r="O60" s="91">
        <f>IF(Tbl_Transactions[[#This Row],[Type]]="Income",Tbl_Transactions[[#This Row],[Amount]]*'Lookup Values'!$H$3,Tbl_Transactions[[#This Row],[Amount]]*'Lookup Values'!$H$2)</f>
        <v>3.0187499999999998</v>
      </c>
    </row>
    <row r="61" spans="1:15" x14ac:dyDescent="0.25">
      <c r="A61" s="78">
        <v>60</v>
      </c>
      <c r="B61" s="79">
        <v>39194</v>
      </c>
      <c r="C61" s="78" t="str">
        <f>IF(Tbl_Transactions[[#This Row],[Category]]="Income","Income","Expense")</f>
        <v>Expense</v>
      </c>
      <c r="D61" s="80">
        <f>YEAR(Tbl_Transactions[[#This Row],[Transaction Date]])</f>
        <v>2007</v>
      </c>
      <c r="E61" s="80">
        <f>MONTH(Tbl_Transactions[[#This Row],[Transaction Date]])</f>
        <v>4</v>
      </c>
      <c r="F61" s="80" t="str">
        <f>VLOOKUP(Tbl_Transactions[[#This Row],[Month Num]],Tbl_Lookup_Month[],2)</f>
        <v>Apr</v>
      </c>
      <c r="G61" s="80">
        <f>DAY(Tbl_Transactions[[#This Row],[Transaction Date]])</f>
        <v>22</v>
      </c>
      <c r="H61" s="82">
        <f>WEEKDAY(Tbl_Transactions[[#This Row],[Transaction Date]])</f>
        <v>1</v>
      </c>
      <c r="I61" s="82" t="str">
        <f>VLOOKUP(Tbl_Transactions[[#This Row],[Weekday Num]], Tbl_Lookup_Weekday[], 2)</f>
        <v>Sun</v>
      </c>
      <c r="J61" s="78" t="s">
        <v>12</v>
      </c>
      <c r="K61" s="78" t="s">
        <v>13</v>
      </c>
      <c r="L61" s="78" t="s">
        <v>11</v>
      </c>
      <c r="M61" s="78" t="s">
        <v>23</v>
      </c>
      <c r="N61" s="81">
        <v>107</v>
      </c>
      <c r="O61" s="91">
        <f>IF(Tbl_Transactions[[#This Row],[Type]]="Income",Tbl_Transactions[[#This Row],[Amount]]*'Lookup Values'!$H$3,Tbl_Transactions[[#This Row],[Amount]]*'Lookup Values'!$H$2)</f>
        <v>9.2287499999999998</v>
      </c>
    </row>
    <row r="62" spans="1:15" x14ac:dyDescent="0.25">
      <c r="A62" s="78">
        <v>61</v>
      </c>
      <c r="B62" s="79">
        <v>39198</v>
      </c>
      <c r="C62" s="78" t="str">
        <f>IF(Tbl_Transactions[[#This Row],[Category]]="Income","Income","Expense")</f>
        <v>Expense</v>
      </c>
      <c r="D62" s="80">
        <f>YEAR(Tbl_Transactions[[#This Row],[Transaction Date]])</f>
        <v>2007</v>
      </c>
      <c r="E62" s="80">
        <f>MONTH(Tbl_Transactions[[#This Row],[Transaction Date]])</f>
        <v>4</v>
      </c>
      <c r="F62" s="80" t="str">
        <f>VLOOKUP(Tbl_Transactions[[#This Row],[Month Num]],Tbl_Lookup_Month[],2)</f>
        <v>Apr</v>
      </c>
      <c r="G62" s="80">
        <f>DAY(Tbl_Transactions[[#This Row],[Transaction Date]])</f>
        <v>26</v>
      </c>
      <c r="H62" s="82">
        <f>WEEKDAY(Tbl_Transactions[[#This Row],[Transaction Date]])</f>
        <v>5</v>
      </c>
      <c r="I62" s="82" t="str">
        <f>VLOOKUP(Tbl_Transactions[[#This Row],[Weekday Num]], Tbl_Lookup_Weekday[], 2)</f>
        <v>Thu</v>
      </c>
      <c r="J62" s="78" t="s">
        <v>8</v>
      </c>
      <c r="K62" s="78" t="s">
        <v>9</v>
      </c>
      <c r="L62" s="78" t="s">
        <v>7</v>
      </c>
      <c r="M62" s="78" t="s">
        <v>23</v>
      </c>
      <c r="N62" s="81">
        <v>500</v>
      </c>
      <c r="O62" s="91">
        <f>IF(Tbl_Transactions[[#This Row],[Type]]="Income",Tbl_Transactions[[#This Row],[Amount]]*'Lookup Values'!$H$3,Tbl_Transactions[[#This Row],[Amount]]*'Lookup Values'!$H$2)</f>
        <v>43.125</v>
      </c>
    </row>
    <row r="63" spans="1:15" x14ac:dyDescent="0.25">
      <c r="A63" s="78">
        <v>62</v>
      </c>
      <c r="B63" s="79">
        <v>39198</v>
      </c>
      <c r="C63" s="78" t="str">
        <f>IF(Tbl_Transactions[[#This Row],[Category]]="Income","Income","Expense")</f>
        <v>Income</v>
      </c>
      <c r="D63" s="80">
        <f>YEAR(Tbl_Transactions[[#This Row],[Transaction Date]])</f>
        <v>2007</v>
      </c>
      <c r="E63" s="80">
        <f>MONTH(Tbl_Transactions[[#This Row],[Transaction Date]])</f>
        <v>4</v>
      </c>
      <c r="F63" s="80" t="str">
        <f>VLOOKUP(Tbl_Transactions[[#This Row],[Month Num]],Tbl_Lookup_Month[],2)</f>
        <v>Apr</v>
      </c>
      <c r="G63" s="80">
        <f>DAY(Tbl_Transactions[[#This Row],[Transaction Date]])</f>
        <v>26</v>
      </c>
      <c r="H63" s="82">
        <f>WEEKDAY(Tbl_Transactions[[#This Row],[Transaction Date]])</f>
        <v>5</v>
      </c>
      <c r="I63" s="82" t="str">
        <f>VLOOKUP(Tbl_Transactions[[#This Row],[Weekday Num]], Tbl_Lookup_Weekday[], 2)</f>
        <v>Thu</v>
      </c>
      <c r="J63" s="78" t="s">
        <v>47</v>
      </c>
      <c r="K63" s="78" t="s">
        <v>80</v>
      </c>
      <c r="L63" s="78" t="s">
        <v>81</v>
      </c>
      <c r="M63" s="78" t="s">
        <v>20</v>
      </c>
      <c r="N63" s="81">
        <v>95</v>
      </c>
      <c r="O63" s="91">
        <f>IF(Tbl_Transactions[[#This Row],[Type]]="Income",Tbl_Transactions[[#This Row],[Amount]]*'Lookup Values'!$H$3,Tbl_Transactions[[#This Row],[Amount]]*'Lookup Values'!$H$2)</f>
        <v>36.1</v>
      </c>
    </row>
    <row r="64" spans="1:15" x14ac:dyDescent="0.25">
      <c r="A64" s="78">
        <v>63</v>
      </c>
      <c r="B64" s="79">
        <v>39199</v>
      </c>
      <c r="C64" s="78" t="str">
        <f>IF(Tbl_Transactions[[#This Row],[Category]]="Income","Income","Expense")</f>
        <v>Expense</v>
      </c>
      <c r="D64" s="80">
        <f>YEAR(Tbl_Transactions[[#This Row],[Transaction Date]])</f>
        <v>2007</v>
      </c>
      <c r="E64" s="80">
        <f>MONTH(Tbl_Transactions[[#This Row],[Transaction Date]])</f>
        <v>4</v>
      </c>
      <c r="F64" s="80" t="str">
        <f>VLOOKUP(Tbl_Transactions[[#This Row],[Month Num]],Tbl_Lookup_Month[],2)</f>
        <v>Apr</v>
      </c>
      <c r="G64" s="80">
        <f>DAY(Tbl_Transactions[[#This Row],[Transaction Date]])</f>
        <v>27</v>
      </c>
      <c r="H64" s="82">
        <f>WEEKDAY(Tbl_Transactions[[#This Row],[Transaction Date]])</f>
        <v>6</v>
      </c>
      <c r="I64" s="82" t="str">
        <f>VLOOKUP(Tbl_Transactions[[#This Row],[Weekday Num]], Tbl_Lookup_Weekday[], 2)</f>
        <v>Fri</v>
      </c>
      <c r="J64" s="78" t="s">
        <v>15</v>
      </c>
      <c r="K64" s="78" t="s">
        <v>35</v>
      </c>
      <c r="L64" s="78" t="s">
        <v>34</v>
      </c>
      <c r="M64" s="78" t="s">
        <v>20</v>
      </c>
      <c r="N64" s="81">
        <v>426</v>
      </c>
      <c r="O64" s="91">
        <f>IF(Tbl_Transactions[[#This Row],[Type]]="Income",Tbl_Transactions[[#This Row],[Amount]]*'Lookup Values'!$H$3,Tbl_Transactions[[#This Row],[Amount]]*'Lookup Values'!$H$2)</f>
        <v>36.7425</v>
      </c>
    </row>
    <row r="65" spans="1:15" x14ac:dyDescent="0.25">
      <c r="A65" s="78">
        <v>64</v>
      </c>
      <c r="B65" s="79">
        <v>39200</v>
      </c>
      <c r="C65" s="78" t="str">
        <f>IF(Tbl_Transactions[[#This Row],[Category]]="Income","Income","Expense")</f>
        <v>Expense</v>
      </c>
      <c r="D65" s="80">
        <f>YEAR(Tbl_Transactions[[#This Row],[Transaction Date]])</f>
        <v>2007</v>
      </c>
      <c r="E65" s="80">
        <f>MONTH(Tbl_Transactions[[#This Row],[Transaction Date]])</f>
        <v>4</v>
      </c>
      <c r="F65" s="80" t="str">
        <f>VLOOKUP(Tbl_Transactions[[#This Row],[Month Num]],Tbl_Lookup_Month[],2)</f>
        <v>Apr</v>
      </c>
      <c r="G65" s="80">
        <f>DAY(Tbl_Transactions[[#This Row],[Transaction Date]])</f>
        <v>28</v>
      </c>
      <c r="H65" s="82">
        <f>WEEKDAY(Tbl_Transactions[[#This Row],[Transaction Date]])</f>
        <v>7</v>
      </c>
      <c r="I65" s="82" t="str">
        <f>VLOOKUP(Tbl_Transactions[[#This Row],[Weekday Num]], Tbl_Lookup_Weekday[], 2)</f>
        <v>Sat</v>
      </c>
      <c r="J65" s="78" t="s">
        <v>27</v>
      </c>
      <c r="K65" s="78" t="s">
        <v>28</v>
      </c>
      <c r="L65" s="78" t="s">
        <v>26</v>
      </c>
      <c r="M65" s="78" t="s">
        <v>20</v>
      </c>
      <c r="N65" s="81">
        <v>350</v>
      </c>
      <c r="O65" s="91">
        <f>IF(Tbl_Transactions[[#This Row],[Type]]="Income",Tbl_Transactions[[#This Row],[Amount]]*'Lookup Values'!$H$3,Tbl_Transactions[[#This Row],[Amount]]*'Lookup Values'!$H$2)</f>
        <v>30.187499999999996</v>
      </c>
    </row>
    <row r="66" spans="1:15" x14ac:dyDescent="0.25">
      <c r="A66" s="78">
        <v>65</v>
      </c>
      <c r="B66" s="79">
        <v>39201</v>
      </c>
      <c r="C66" s="78" t="str">
        <f>IF(Tbl_Transactions[[#This Row],[Category]]="Income","Income","Expense")</f>
        <v>Income</v>
      </c>
      <c r="D66" s="80">
        <f>YEAR(Tbl_Transactions[[#This Row],[Transaction Date]])</f>
        <v>2007</v>
      </c>
      <c r="E66" s="80">
        <f>MONTH(Tbl_Transactions[[#This Row],[Transaction Date]])</f>
        <v>4</v>
      </c>
      <c r="F66" s="80" t="str">
        <f>VLOOKUP(Tbl_Transactions[[#This Row],[Month Num]],Tbl_Lookup_Month[],2)</f>
        <v>Apr</v>
      </c>
      <c r="G66" s="80">
        <f>DAY(Tbl_Transactions[[#This Row],[Transaction Date]])</f>
        <v>29</v>
      </c>
      <c r="H66" s="82">
        <f>WEEKDAY(Tbl_Transactions[[#This Row],[Transaction Date]])</f>
        <v>1</v>
      </c>
      <c r="I66" s="82" t="str">
        <f>VLOOKUP(Tbl_Transactions[[#This Row],[Weekday Num]], Tbl_Lookup_Weekday[], 2)</f>
        <v>Sun</v>
      </c>
      <c r="J66" s="78" t="s">
        <v>47</v>
      </c>
      <c r="K66" s="78" t="s">
        <v>78</v>
      </c>
      <c r="L66" s="78" t="s">
        <v>79</v>
      </c>
      <c r="M66" s="78" t="s">
        <v>20</v>
      </c>
      <c r="N66" s="81">
        <v>288</v>
      </c>
      <c r="O66" s="91">
        <f>IF(Tbl_Transactions[[#This Row],[Type]]="Income",Tbl_Transactions[[#This Row],[Amount]]*'Lookup Values'!$H$3,Tbl_Transactions[[#This Row],[Amount]]*'Lookup Values'!$H$2)</f>
        <v>109.44</v>
      </c>
    </row>
    <row r="67" spans="1:15" x14ac:dyDescent="0.25">
      <c r="A67" s="78">
        <v>66</v>
      </c>
      <c r="B67" s="79">
        <v>39204</v>
      </c>
      <c r="C67" s="78" t="str">
        <f>IF(Tbl_Transactions[[#This Row],[Category]]="Income","Income","Expense")</f>
        <v>Expense</v>
      </c>
      <c r="D67" s="80">
        <f>YEAR(Tbl_Transactions[[#This Row],[Transaction Date]])</f>
        <v>2007</v>
      </c>
      <c r="E67" s="80">
        <f>MONTH(Tbl_Transactions[[#This Row],[Transaction Date]])</f>
        <v>5</v>
      </c>
      <c r="F67" s="80" t="str">
        <f>VLOOKUP(Tbl_Transactions[[#This Row],[Month Num]],Tbl_Lookup_Month[],2)</f>
        <v>May</v>
      </c>
      <c r="G67" s="80">
        <f>DAY(Tbl_Transactions[[#This Row],[Transaction Date]])</f>
        <v>2</v>
      </c>
      <c r="H67" s="82">
        <f>WEEKDAY(Tbl_Transactions[[#This Row],[Transaction Date]])</f>
        <v>4</v>
      </c>
      <c r="I67" s="82" t="str">
        <f>VLOOKUP(Tbl_Transactions[[#This Row],[Weekday Num]], Tbl_Lookup_Weekday[], 2)</f>
        <v>Wed</v>
      </c>
      <c r="J67" s="78" t="s">
        <v>8</v>
      </c>
      <c r="K67" s="78" t="s">
        <v>22</v>
      </c>
      <c r="L67" s="78" t="s">
        <v>21</v>
      </c>
      <c r="M67" s="78" t="s">
        <v>10</v>
      </c>
      <c r="N67" s="81">
        <v>38</v>
      </c>
      <c r="O67" s="91">
        <f>IF(Tbl_Transactions[[#This Row],[Type]]="Income",Tbl_Transactions[[#This Row],[Amount]]*'Lookup Values'!$H$3,Tbl_Transactions[[#This Row],[Amount]]*'Lookup Values'!$H$2)</f>
        <v>3.2774999999999999</v>
      </c>
    </row>
    <row r="68" spans="1:15" x14ac:dyDescent="0.25">
      <c r="A68" s="78">
        <v>67</v>
      </c>
      <c r="B68" s="79">
        <v>39206</v>
      </c>
      <c r="C68" s="78" t="str">
        <f>IF(Tbl_Transactions[[#This Row],[Category]]="Income","Income","Expense")</f>
        <v>Expense</v>
      </c>
      <c r="D68" s="80">
        <f>YEAR(Tbl_Transactions[[#This Row],[Transaction Date]])</f>
        <v>2007</v>
      </c>
      <c r="E68" s="80">
        <f>MONTH(Tbl_Transactions[[#This Row],[Transaction Date]])</f>
        <v>5</v>
      </c>
      <c r="F68" s="80" t="str">
        <f>VLOOKUP(Tbl_Transactions[[#This Row],[Month Num]],Tbl_Lookup_Month[],2)</f>
        <v>May</v>
      </c>
      <c r="G68" s="80">
        <f>DAY(Tbl_Transactions[[#This Row],[Transaction Date]])</f>
        <v>4</v>
      </c>
      <c r="H68" s="82">
        <f>WEEKDAY(Tbl_Transactions[[#This Row],[Transaction Date]])</f>
        <v>6</v>
      </c>
      <c r="I68" s="82" t="str">
        <f>VLOOKUP(Tbl_Transactions[[#This Row],[Weekday Num]], Tbl_Lookup_Weekday[], 2)</f>
        <v>Fri</v>
      </c>
      <c r="J68" s="78" t="s">
        <v>18</v>
      </c>
      <c r="K68" s="78" t="s">
        <v>30</v>
      </c>
      <c r="L68" s="78" t="s">
        <v>29</v>
      </c>
      <c r="M68" s="78" t="s">
        <v>10</v>
      </c>
      <c r="N68" s="81">
        <v>293</v>
      </c>
      <c r="O68" s="91">
        <f>IF(Tbl_Transactions[[#This Row],[Type]]="Income",Tbl_Transactions[[#This Row],[Amount]]*'Lookup Values'!$H$3,Tbl_Transactions[[#This Row],[Amount]]*'Lookup Values'!$H$2)</f>
        <v>25.271249999999998</v>
      </c>
    </row>
    <row r="69" spans="1:15" x14ac:dyDescent="0.25">
      <c r="A69" s="78">
        <v>68</v>
      </c>
      <c r="B69" s="79">
        <v>39206</v>
      </c>
      <c r="C69" s="78" t="str">
        <f>IF(Tbl_Transactions[[#This Row],[Category]]="Income","Income","Expense")</f>
        <v>Expense</v>
      </c>
      <c r="D69" s="80">
        <f>YEAR(Tbl_Transactions[[#This Row],[Transaction Date]])</f>
        <v>2007</v>
      </c>
      <c r="E69" s="80">
        <f>MONTH(Tbl_Transactions[[#This Row],[Transaction Date]])</f>
        <v>5</v>
      </c>
      <c r="F69" s="80" t="str">
        <f>VLOOKUP(Tbl_Transactions[[#This Row],[Month Num]],Tbl_Lookup_Month[],2)</f>
        <v>May</v>
      </c>
      <c r="G69" s="80">
        <f>DAY(Tbl_Transactions[[#This Row],[Transaction Date]])</f>
        <v>4</v>
      </c>
      <c r="H69" s="82">
        <f>WEEKDAY(Tbl_Transactions[[#This Row],[Transaction Date]])</f>
        <v>6</v>
      </c>
      <c r="I69" s="82" t="str">
        <f>VLOOKUP(Tbl_Transactions[[#This Row],[Weekday Num]], Tbl_Lookup_Weekday[], 2)</f>
        <v>Fri</v>
      </c>
      <c r="J69" s="78" t="s">
        <v>27</v>
      </c>
      <c r="K69" s="78" t="s">
        <v>28</v>
      </c>
      <c r="L69" s="78" t="s">
        <v>26</v>
      </c>
      <c r="M69" s="78" t="s">
        <v>10</v>
      </c>
      <c r="N69" s="81">
        <v>218</v>
      </c>
      <c r="O69" s="91">
        <f>IF(Tbl_Transactions[[#This Row],[Type]]="Income",Tbl_Transactions[[#This Row],[Amount]]*'Lookup Values'!$H$3,Tbl_Transactions[[#This Row],[Amount]]*'Lookup Values'!$H$2)</f>
        <v>18.802499999999998</v>
      </c>
    </row>
    <row r="70" spans="1:15" x14ac:dyDescent="0.25">
      <c r="A70" s="78">
        <v>69</v>
      </c>
      <c r="B70" s="79">
        <v>39207</v>
      </c>
      <c r="C70" s="78" t="str">
        <f>IF(Tbl_Transactions[[#This Row],[Category]]="Income","Income","Expense")</f>
        <v>Expense</v>
      </c>
      <c r="D70" s="80">
        <f>YEAR(Tbl_Transactions[[#This Row],[Transaction Date]])</f>
        <v>2007</v>
      </c>
      <c r="E70" s="80">
        <f>MONTH(Tbl_Transactions[[#This Row],[Transaction Date]])</f>
        <v>5</v>
      </c>
      <c r="F70" s="80" t="str">
        <f>VLOOKUP(Tbl_Transactions[[#This Row],[Month Num]],Tbl_Lookup_Month[],2)</f>
        <v>May</v>
      </c>
      <c r="G70" s="80">
        <f>DAY(Tbl_Transactions[[#This Row],[Transaction Date]])</f>
        <v>5</v>
      </c>
      <c r="H70" s="82">
        <f>WEEKDAY(Tbl_Transactions[[#This Row],[Transaction Date]])</f>
        <v>7</v>
      </c>
      <c r="I70" s="82" t="str">
        <f>VLOOKUP(Tbl_Transactions[[#This Row],[Weekday Num]], Tbl_Lookup_Weekday[], 2)</f>
        <v>Sat</v>
      </c>
      <c r="J70" s="78" t="s">
        <v>39</v>
      </c>
      <c r="K70" s="78" t="s">
        <v>40</v>
      </c>
      <c r="L70" s="78" t="s">
        <v>38</v>
      </c>
      <c r="M70" s="78" t="s">
        <v>10</v>
      </c>
      <c r="N70" s="81">
        <v>244</v>
      </c>
      <c r="O70" s="91">
        <f>IF(Tbl_Transactions[[#This Row],[Type]]="Income",Tbl_Transactions[[#This Row],[Amount]]*'Lookup Values'!$H$3,Tbl_Transactions[[#This Row],[Amount]]*'Lookup Values'!$H$2)</f>
        <v>21.044999999999998</v>
      </c>
    </row>
    <row r="71" spans="1:15" x14ac:dyDescent="0.25">
      <c r="A71" s="78">
        <v>70</v>
      </c>
      <c r="B71" s="79">
        <v>39207</v>
      </c>
      <c r="C71" s="78" t="str">
        <f>IF(Tbl_Transactions[[#This Row],[Category]]="Income","Income","Expense")</f>
        <v>Expense</v>
      </c>
      <c r="D71" s="80">
        <f>YEAR(Tbl_Transactions[[#This Row],[Transaction Date]])</f>
        <v>2007</v>
      </c>
      <c r="E71" s="80">
        <f>MONTH(Tbl_Transactions[[#This Row],[Transaction Date]])</f>
        <v>5</v>
      </c>
      <c r="F71" s="80" t="str">
        <f>VLOOKUP(Tbl_Transactions[[#This Row],[Month Num]],Tbl_Lookup_Month[],2)</f>
        <v>May</v>
      </c>
      <c r="G71" s="80">
        <f>DAY(Tbl_Transactions[[#This Row],[Transaction Date]])</f>
        <v>5</v>
      </c>
      <c r="H71" s="82">
        <f>WEEKDAY(Tbl_Transactions[[#This Row],[Transaction Date]])</f>
        <v>7</v>
      </c>
      <c r="I71" s="82" t="str">
        <f>VLOOKUP(Tbl_Transactions[[#This Row],[Weekday Num]], Tbl_Lookup_Weekday[], 2)</f>
        <v>Sat</v>
      </c>
      <c r="J71" s="78" t="s">
        <v>18</v>
      </c>
      <c r="K71" s="78" t="s">
        <v>19</v>
      </c>
      <c r="L71" s="78" t="s">
        <v>17</v>
      </c>
      <c r="M71" s="78" t="s">
        <v>20</v>
      </c>
      <c r="N71" s="81">
        <v>147</v>
      </c>
      <c r="O71" s="91">
        <f>IF(Tbl_Transactions[[#This Row],[Type]]="Income",Tbl_Transactions[[#This Row],[Amount]]*'Lookup Values'!$H$3,Tbl_Transactions[[#This Row],[Amount]]*'Lookup Values'!$H$2)</f>
        <v>12.678749999999999</v>
      </c>
    </row>
    <row r="72" spans="1:15" x14ac:dyDescent="0.25">
      <c r="A72" s="78">
        <v>71</v>
      </c>
      <c r="B72" s="79">
        <v>39209</v>
      </c>
      <c r="C72" s="78" t="str">
        <f>IF(Tbl_Transactions[[#This Row],[Category]]="Income","Income","Expense")</f>
        <v>Expense</v>
      </c>
      <c r="D72" s="80">
        <f>YEAR(Tbl_Transactions[[#This Row],[Transaction Date]])</f>
        <v>2007</v>
      </c>
      <c r="E72" s="80">
        <f>MONTH(Tbl_Transactions[[#This Row],[Transaction Date]])</f>
        <v>5</v>
      </c>
      <c r="F72" s="80" t="str">
        <f>VLOOKUP(Tbl_Transactions[[#This Row],[Month Num]],Tbl_Lookup_Month[],2)</f>
        <v>May</v>
      </c>
      <c r="G72" s="80">
        <f>DAY(Tbl_Transactions[[#This Row],[Transaction Date]])</f>
        <v>7</v>
      </c>
      <c r="H72" s="82">
        <f>WEEKDAY(Tbl_Transactions[[#This Row],[Transaction Date]])</f>
        <v>2</v>
      </c>
      <c r="I72" s="82" t="str">
        <f>VLOOKUP(Tbl_Transactions[[#This Row],[Weekday Num]], Tbl_Lookup_Weekday[], 2)</f>
        <v>Mon</v>
      </c>
      <c r="J72" s="78" t="s">
        <v>12</v>
      </c>
      <c r="K72" s="78" t="s">
        <v>25</v>
      </c>
      <c r="L72" s="78" t="s">
        <v>24</v>
      </c>
      <c r="M72" s="78" t="s">
        <v>20</v>
      </c>
      <c r="N72" s="81">
        <v>499</v>
      </c>
      <c r="O72" s="91">
        <f>IF(Tbl_Transactions[[#This Row],[Type]]="Income",Tbl_Transactions[[#This Row],[Amount]]*'Lookup Values'!$H$3,Tbl_Transactions[[#This Row],[Amount]]*'Lookup Values'!$H$2)</f>
        <v>43.038749999999993</v>
      </c>
    </row>
    <row r="73" spans="1:15" x14ac:dyDescent="0.25">
      <c r="A73" s="78">
        <v>72</v>
      </c>
      <c r="B73" s="79">
        <v>39220</v>
      </c>
      <c r="C73" s="78" t="str">
        <f>IF(Tbl_Transactions[[#This Row],[Category]]="Income","Income","Expense")</f>
        <v>Expense</v>
      </c>
      <c r="D73" s="80">
        <f>YEAR(Tbl_Transactions[[#This Row],[Transaction Date]])</f>
        <v>2007</v>
      </c>
      <c r="E73" s="80">
        <f>MONTH(Tbl_Transactions[[#This Row],[Transaction Date]])</f>
        <v>5</v>
      </c>
      <c r="F73" s="80" t="str">
        <f>VLOOKUP(Tbl_Transactions[[#This Row],[Month Num]],Tbl_Lookup_Month[],2)</f>
        <v>May</v>
      </c>
      <c r="G73" s="80">
        <f>DAY(Tbl_Transactions[[#This Row],[Transaction Date]])</f>
        <v>18</v>
      </c>
      <c r="H73" s="82">
        <f>WEEKDAY(Tbl_Transactions[[#This Row],[Transaction Date]])</f>
        <v>6</v>
      </c>
      <c r="I73" s="82" t="str">
        <f>VLOOKUP(Tbl_Transactions[[#This Row],[Weekday Num]], Tbl_Lookup_Weekday[], 2)</f>
        <v>Fri</v>
      </c>
      <c r="J73" s="78" t="s">
        <v>18</v>
      </c>
      <c r="K73" s="78" t="s">
        <v>30</v>
      </c>
      <c r="L73" s="78" t="s">
        <v>29</v>
      </c>
      <c r="M73" s="78" t="s">
        <v>20</v>
      </c>
      <c r="N73" s="81">
        <v>350</v>
      </c>
      <c r="O73" s="91">
        <f>IF(Tbl_Transactions[[#This Row],[Type]]="Income",Tbl_Transactions[[#This Row],[Amount]]*'Lookup Values'!$H$3,Tbl_Transactions[[#This Row],[Amount]]*'Lookup Values'!$H$2)</f>
        <v>30.187499999999996</v>
      </c>
    </row>
    <row r="74" spans="1:15" x14ac:dyDescent="0.25">
      <c r="A74" s="78">
        <v>73</v>
      </c>
      <c r="B74" s="79">
        <v>39228</v>
      </c>
      <c r="C74" s="78" t="str">
        <f>IF(Tbl_Transactions[[#This Row],[Category]]="Income","Income","Expense")</f>
        <v>Expense</v>
      </c>
      <c r="D74" s="80">
        <f>YEAR(Tbl_Transactions[[#This Row],[Transaction Date]])</f>
        <v>2007</v>
      </c>
      <c r="E74" s="80">
        <f>MONTH(Tbl_Transactions[[#This Row],[Transaction Date]])</f>
        <v>5</v>
      </c>
      <c r="F74" s="80" t="str">
        <f>VLOOKUP(Tbl_Transactions[[#This Row],[Month Num]],Tbl_Lookup_Month[],2)</f>
        <v>May</v>
      </c>
      <c r="G74" s="80">
        <f>DAY(Tbl_Transactions[[#This Row],[Transaction Date]])</f>
        <v>26</v>
      </c>
      <c r="H74" s="82">
        <f>WEEKDAY(Tbl_Transactions[[#This Row],[Transaction Date]])</f>
        <v>7</v>
      </c>
      <c r="I74" s="82" t="str">
        <f>VLOOKUP(Tbl_Transactions[[#This Row],[Weekday Num]], Tbl_Lookup_Weekday[], 2)</f>
        <v>Sat</v>
      </c>
      <c r="J74" s="78" t="s">
        <v>42</v>
      </c>
      <c r="K74" s="78" t="s">
        <v>43</v>
      </c>
      <c r="L74" s="78" t="s">
        <v>41</v>
      </c>
      <c r="M74" s="78" t="s">
        <v>20</v>
      </c>
      <c r="N74" s="81">
        <v>29</v>
      </c>
      <c r="O74" s="91">
        <f>IF(Tbl_Transactions[[#This Row],[Type]]="Income",Tbl_Transactions[[#This Row],[Amount]]*'Lookup Values'!$H$3,Tbl_Transactions[[#This Row],[Amount]]*'Lookup Values'!$H$2)</f>
        <v>2.5012499999999998</v>
      </c>
    </row>
    <row r="75" spans="1:15" x14ac:dyDescent="0.25">
      <c r="A75" s="78">
        <v>74</v>
      </c>
      <c r="B75" s="79">
        <v>39234</v>
      </c>
      <c r="C75" s="78" t="str">
        <f>IF(Tbl_Transactions[[#This Row],[Category]]="Income","Income","Expense")</f>
        <v>Expense</v>
      </c>
      <c r="D75" s="80">
        <f>YEAR(Tbl_Transactions[[#This Row],[Transaction Date]])</f>
        <v>2007</v>
      </c>
      <c r="E75" s="80">
        <f>MONTH(Tbl_Transactions[[#This Row],[Transaction Date]])</f>
        <v>6</v>
      </c>
      <c r="F75" s="80" t="str">
        <f>VLOOKUP(Tbl_Transactions[[#This Row],[Month Num]],Tbl_Lookup_Month[],2)</f>
        <v>Jun</v>
      </c>
      <c r="G75" s="80">
        <f>DAY(Tbl_Transactions[[#This Row],[Transaction Date]])</f>
        <v>1</v>
      </c>
      <c r="H75" s="82">
        <f>WEEKDAY(Tbl_Transactions[[#This Row],[Transaction Date]])</f>
        <v>6</v>
      </c>
      <c r="I75" s="82" t="str">
        <f>VLOOKUP(Tbl_Transactions[[#This Row],[Weekday Num]], Tbl_Lookup_Weekday[], 2)</f>
        <v>Fri</v>
      </c>
      <c r="J75" s="78" t="s">
        <v>15</v>
      </c>
      <c r="K75" s="78" t="s">
        <v>16</v>
      </c>
      <c r="L75" s="78" t="s">
        <v>14</v>
      </c>
      <c r="M75" s="78" t="s">
        <v>20</v>
      </c>
      <c r="N75" s="81">
        <v>111</v>
      </c>
      <c r="O75" s="91">
        <f>IF(Tbl_Transactions[[#This Row],[Type]]="Income",Tbl_Transactions[[#This Row],[Amount]]*'Lookup Values'!$H$3,Tbl_Transactions[[#This Row],[Amount]]*'Lookup Values'!$H$2)</f>
        <v>9.5737499999999986</v>
      </c>
    </row>
    <row r="76" spans="1:15" x14ac:dyDescent="0.25">
      <c r="A76" s="78">
        <v>75</v>
      </c>
      <c r="B76" s="79">
        <v>39236</v>
      </c>
      <c r="C76" s="78" t="str">
        <f>IF(Tbl_Transactions[[#This Row],[Category]]="Income","Income","Expense")</f>
        <v>Expense</v>
      </c>
      <c r="D76" s="80">
        <f>YEAR(Tbl_Transactions[[#This Row],[Transaction Date]])</f>
        <v>2007</v>
      </c>
      <c r="E76" s="80">
        <f>MONTH(Tbl_Transactions[[#This Row],[Transaction Date]])</f>
        <v>6</v>
      </c>
      <c r="F76" s="80" t="str">
        <f>VLOOKUP(Tbl_Transactions[[#This Row],[Month Num]],Tbl_Lookup_Month[],2)</f>
        <v>Jun</v>
      </c>
      <c r="G76" s="80">
        <f>DAY(Tbl_Transactions[[#This Row],[Transaction Date]])</f>
        <v>3</v>
      </c>
      <c r="H76" s="82">
        <f>WEEKDAY(Tbl_Transactions[[#This Row],[Transaction Date]])</f>
        <v>1</v>
      </c>
      <c r="I76" s="82" t="str">
        <f>VLOOKUP(Tbl_Transactions[[#This Row],[Weekday Num]], Tbl_Lookup_Weekday[], 2)</f>
        <v>Sun</v>
      </c>
      <c r="J76" s="78" t="s">
        <v>8</v>
      </c>
      <c r="K76" s="78" t="s">
        <v>9</v>
      </c>
      <c r="L76" s="78" t="s">
        <v>7</v>
      </c>
      <c r="M76" s="78" t="s">
        <v>10</v>
      </c>
      <c r="N76" s="81">
        <v>41</v>
      </c>
      <c r="O76" s="91">
        <f>IF(Tbl_Transactions[[#This Row],[Type]]="Income",Tbl_Transactions[[#This Row],[Amount]]*'Lookup Values'!$H$3,Tbl_Transactions[[#This Row],[Amount]]*'Lookup Values'!$H$2)</f>
        <v>3.5362499999999999</v>
      </c>
    </row>
    <row r="77" spans="1:15" x14ac:dyDescent="0.25">
      <c r="A77" s="78">
        <v>76</v>
      </c>
      <c r="B77" s="79">
        <v>39237</v>
      </c>
      <c r="C77" s="78" t="str">
        <f>IF(Tbl_Transactions[[#This Row],[Category]]="Income","Income","Expense")</f>
        <v>Expense</v>
      </c>
      <c r="D77" s="80">
        <f>YEAR(Tbl_Transactions[[#This Row],[Transaction Date]])</f>
        <v>2007</v>
      </c>
      <c r="E77" s="80">
        <f>MONTH(Tbl_Transactions[[#This Row],[Transaction Date]])</f>
        <v>6</v>
      </c>
      <c r="F77" s="80" t="str">
        <f>VLOOKUP(Tbl_Transactions[[#This Row],[Month Num]],Tbl_Lookup_Month[],2)</f>
        <v>Jun</v>
      </c>
      <c r="G77" s="80">
        <f>DAY(Tbl_Transactions[[#This Row],[Transaction Date]])</f>
        <v>4</v>
      </c>
      <c r="H77" s="82">
        <f>WEEKDAY(Tbl_Transactions[[#This Row],[Transaction Date]])</f>
        <v>2</v>
      </c>
      <c r="I77" s="82" t="str">
        <f>VLOOKUP(Tbl_Transactions[[#This Row],[Weekday Num]], Tbl_Lookup_Weekday[], 2)</f>
        <v>Mon</v>
      </c>
      <c r="J77" s="78" t="s">
        <v>18</v>
      </c>
      <c r="K77" s="78" t="s">
        <v>30</v>
      </c>
      <c r="L77" s="78" t="s">
        <v>29</v>
      </c>
      <c r="M77" s="78" t="s">
        <v>10</v>
      </c>
      <c r="N77" s="81">
        <v>246</v>
      </c>
      <c r="O77" s="91">
        <f>IF(Tbl_Transactions[[#This Row],[Type]]="Income",Tbl_Transactions[[#This Row],[Amount]]*'Lookup Values'!$H$3,Tbl_Transactions[[#This Row],[Amount]]*'Lookup Values'!$H$2)</f>
        <v>21.217499999999998</v>
      </c>
    </row>
    <row r="78" spans="1:15" x14ac:dyDescent="0.25">
      <c r="A78" s="78">
        <v>77</v>
      </c>
      <c r="B78" s="79">
        <v>39239</v>
      </c>
      <c r="C78" s="78" t="str">
        <f>IF(Tbl_Transactions[[#This Row],[Category]]="Income","Income","Expense")</f>
        <v>Expense</v>
      </c>
      <c r="D78" s="80">
        <f>YEAR(Tbl_Transactions[[#This Row],[Transaction Date]])</f>
        <v>2007</v>
      </c>
      <c r="E78" s="80">
        <f>MONTH(Tbl_Transactions[[#This Row],[Transaction Date]])</f>
        <v>6</v>
      </c>
      <c r="F78" s="80" t="str">
        <f>VLOOKUP(Tbl_Transactions[[#This Row],[Month Num]],Tbl_Lookup_Month[],2)</f>
        <v>Jun</v>
      </c>
      <c r="G78" s="80">
        <f>DAY(Tbl_Transactions[[#This Row],[Transaction Date]])</f>
        <v>6</v>
      </c>
      <c r="H78" s="82">
        <f>WEEKDAY(Tbl_Transactions[[#This Row],[Transaction Date]])</f>
        <v>4</v>
      </c>
      <c r="I78" s="82" t="str">
        <f>VLOOKUP(Tbl_Transactions[[#This Row],[Weekday Num]], Tbl_Lookup_Weekday[], 2)</f>
        <v>Wed</v>
      </c>
      <c r="J78" s="78" t="s">
        <v>15</v>
      </c>
      <c r="K78" s="78" t="s">
        <v>35</v>
      </c>
      <c r="L78" s="78" t="s">
        <v>34</v>
      </c>
      <c r="M78" s="78" t="s">
        <v>20</v>
      </c>
      <c r="N78" s="81">
        <v>285</v>
      </c>
      <c r="O78" s="91">
        <f>IF(Tbl_Transactions[[#This Row],[Type]]="Income",Tbl_Transactions[[#This Row],[Amount]]*'Lookup Values'!$H$3,Tbl_Transactions[[#This Row],[Amount]]*'Lookup Values'!$H$2)</f>
        <v>24.581249999999997</v>
      </c>
    </row>
    <row r="79" spans="1:15" x14ac:dyDescent="0.25">
      <c r="A79" s="78">
        <v>78</v>
      </c>
      <c r="B79" s="79">
        <v>39243</v>
      </c>
      <c r="C79" s="78" t="str">
        <f>IF(Tbl_Transactions[[#This Row],[Category]]="Income","Income","Expense")</f>
        <v>Expense</v>
      </c>
      <c r="D79" s="80">
        <f>YEAR(Tbl_Transactions[[#This Row],[Transaction Date]])</f>
        <v>2007</v>
      </c>
      <c r="E79" s="80">
        <f>MONTH(Tbl_Transactions[[#This Row],[Transaction Date]])</f>
        <v>6</v>
      </c>
      <c r="F79" s="80" t="str">
        <f>VLOOKUP(Tbl_Transactions[[#This Row],[Month Num]],Tbl_Lookup_Month[],2)</f>
        <v>Jun</v>
      </c>
      <c r="G79" s="80">
        <f>DAY(Tbl_Transactions[[#This Row],[Transaction Date]])</f>
        <v>10</v>
      </c>
      <c r="H79" s="82">
        <f>WEEKDAY(Tbl_Transactions[[#This Row],[Transaction Date]])</f>
        <v>1</v>
      </c>
      <c r="I79" s="82" t="str">
        <f>VLOOKUP(Tbl_Transactions[[#This Row],[Weekday Num]], Tbl_Lookup_Weekday[], 2)</f>
        <v>Sun</v>
      </c>
      <c r="J79" s="78" t="s">
        <v>39</v>
      </c>
      <c r="K79" s="78" t="s">
        <v>40</v>
      </c>
      <c r="L79" s="78" t="s">
        <v>38</v>
      </c>
      <c r="M79" s="78" t="s">
        <v>20</v>
      </c>
      <c r="N79" s="81">
        <v>346</v>
      </c>
      <c r="O79" s="91">
        <f>IF(Tbl_Transactions[[#This Row],[Type]]="Income",Tbl_Transactions[[#This Row],[Amount]]*'Lookup Values'!$H$3,Tbl_Transactions[[#This Row],[Amount]]*'Lookup Values'!$H$2)</f>
        <v>29.842499999999998</v>
      </c>
    </row>
    <row r="80" spans="1:15" x14ac:dyDescent="0.25">
      <c r="A80" s="78">
        <v>79</v>
      </c>
      <c r="B80" s="79">
        <v>39243</v>
      </c>
      <c r="C80" s="78" t="str">
        <f>IF(Tbl_Transactions[[#This Row],[Category]]="Income","Income","Expense")</f>
        <v>Expense</v>
      </c>
      <c r="D80" s="80">
        <f>YEAR(Tbl_Transactions[[#This Row],[Transaction Date]])</f>
        <v>2007</v>
      </c>
      <c r="E80" s="80">
        <f>MONTH(Tbl_Transactions[[#This Row],[Transaction Date]])</f>
        <v>6</v>
      </c>
      <c r="F80" s="80" t="str">
        <f>VLOOKUP(Tbl_Transactions[[#This Row],[Month Num]],Tbl_Lookup_Month[],2)</f>
        <v>Jun</v>
      </c>
      <c r="G80" s="80">
        <f>DAY(Tbl_Transactions[[#This Row],[Transaction Date]])</f>
        <v>10</v>
      </c>
      <c r="H80" s="82">
        <f>WEEKDAY(Tbl_Transactions[[#This Row],[Transaction Date]])</f>
        <v>1</v>
      </c>
      <c r="I80" s="82" t="str">
        <f>VLOOKUP(Tbl_Transactions[[#This Row],[Weekday Num]], Tbl_Lookup_Weekday[], 2)</f>
        <v>Sun</v>
      </c>
      <c r="J80" s="78" t="s">
        <v>32</v>
      </c>
      <c r="K80" s="78" t="s">
        <v>33</v>
      </c>
      <c r="L80" s="78" t="s">
        <v>31</v>
      </c>
      <c r="M80" s="78" t="s">
        <v>10</v>
      </c>
      <c r="N80" s="81">
        <v>26</v>
      </c>
      <c r="O80" s="91">
        <f>IF(Tbl_Transactions[[#This Row],[Type]]="Income",Tbl_Transactions[[#This Row],[Amount]]*'Lookup Values'!$H$3,Tbl_Transactions[[#This Row],[Amount]]*'Lookup Values'!$H$2)</f>
        <v>2.2424999999999997</v>
      </c>
    </row>
    <row r="81" spans="1:15" x14ac:dyDescent="0.25">
      <c r="A81" s="78">
        <v>80</v>
      </c>
      <c r="B81" s="79">
        <v>39253</v>
      </c>
      <c r="C81" s="78" t="str">
        <f>IF(Tbl_Transactions[[#This Row],[Category]]="Income","Income","Expense")</f>
        <v>Income</v>
      </c>
      <c r="D81" s="80">
        <f>YEAR(Tbl_Transactions[[#This Row],[Transaction Date]])</f>
        <v>2007</v>
      </c>
      <c r="E81" s="80">
        <f>MONTH(Tbl_Transactions[[#This Row],[Transaction Date]])</f>
        <v>6</v>
      </c>
      <c r="F81" s="80" t="str">
        <f>VLOOKUP(Tbl_Transactions[[#This Row],[Month Num]],Tbl_Lookup_Month[],2)</f>
        <v>Jun</v>
      </c>
      <c r="G81" s="80">
        <f>DAY(Tbl_Transactions[[#This Row],[Transaction Date]])</f>
        <v>20</v>
      </c>
      <c r="H81" s="82">
        <f>WEEKDAY(Tbl_Transactions[[#This Row],[Transaction Date]])</f>
        <v>4</v>
      </c>
      <c r="I81" s="82" t="str">
        <f>VLOOKUP(Tbl_Transactions[[#This Row],[Weekday Num]], Tbl_Lookup_Weekday[], 2)</f>
        <v>Wed</v>
      </c>
      <c r="J81" s="78" t="s">
        <v>47</v>
      </c>
      <c r="K81" s="78" t="s">
        <v>78</v>
      </c>
      <c r="L81" s="78" t="s">
        <v>79</v>
      </c>
      <c r="M81" s="78" t="s">
        <v>20</v>
      </c>
      <c r="N81" s="81">
        <v>361</v>
      </c>
      <c r="O81" s="91">
        <f>IF(Tbl_Transactions[[#This Row],[Type]]="Income",Tbl_Transactions[[#This Row],[Amount]]*'Lookup Values'!$H$3,Tbl_Transactions[[#This Row],[Amount]]*'Lookup Values'!$H$2)</f>
        <v>137.18</v>
      </c>
    </row>
    <row r="82" spans="1:15" x14ac:dyDescent="0.25">
      <c r="A82" s="78">
        <v>81</v>
      </c>
      <c r="B82" s="79">
        <v>39255</v>
      </c>
      <c r="C82" s="78" t="str">
        <f>IF(Tbl_Transactions[[#This Row],[Category]]="Income","Income","Expense")</f>
        <v>Expense</v>
      </c>
      <c r="D82" s="80">
        <f>YEAR(Tbl_Transactions[[#This Row],[Transaction Date]])</f>
        <v>2007</v>
      </c>
      <c r="E82" s="80">
        <f>MONTH(Tbl_Transactions[[#This Row],[Transaction Date]])</f>
        <v>6</v>
      </c>
      <c r="F82" s="80" t="str">
        <f>VLOOKUP(Tbl_Transactions[[#This Row],[Month Num]],Tbl_Lookup_Month[],2)</f>
        <v>Jun</v>
      </c>
      <c r="G82" s="80">
        <f>DAY(Tbl_Transactions[[#This Row],[Transaction Date]])</f>
        <v>22</v>
      </c>
      <c r="H82" s="82">
        <f>WEEKDAY(Tbl_Transactions[[#This Row],[Transaction Date]])</f>
        <v>6</v>
      </c>
      <c r="I82" s="82" t="str">
        <f>VLOOKUP(Tbl_Transactions[[#This Row],[Weekday Num]], Tbl_Lookup_Weekday[], 2)</f>
        <v>Fri</v>
      </c>
      <c r="J82" s="78" t="s">
        <v>15</v>
      </c>
      <c r="K82" s="78" t="s">
        <v>16</v>
      </c>
      <c r="L82" s="78" t="s">
        <v>14</v>
      </c>
      <c r="M82" s="78" t="s">
        <v>20</v>
      </c>
      <c r="N82" s="81">
        <v>372</v>
      </c>
      <c r="O82" s="91">
        <f>IF(Tbl_Transactions[[#This Row],[Type]]="Income",Tbl_Transactions[[#This Row],[Amount]]*'Lookup Values'!$H$3,Tbl_Transactions[[#This Row],[Amount]]*'Lookup Values'!$H$2)</f>
        <v>32.085000000000001</v>
      </c>
    </row>
    <row r="83" spans="1:15" x14ac:dyDescent="0.25">
      <c r="A83" s="78">
        <v>82</v>
      </c>
      <c r="B83" s="79">
        <v>39255</v>
      </c>
      <c r="C83" s="78" t="str">
        <f>IF(Tbl_Transactions[[#This Row],[Category]]="Income","Income","Expense")</f>
        <v>Expense</v>
      </c>
      <c r="D83" s="80">
        <f>YEAR(Tbl_Transactions[[#This Row],[Transaction Date]])</f>
        <v>2007</v>
      </c>
      <c r="E83" s="80">
        <f>MONTH(Tbl_Transactions[[#This Row],[Transaction Date]])</f>
        <v>6</v>
      </c>
      <c r="F83" s="80" t="str">
        <f>VLOOKUP(Tbl_Transactions[[#This Row],[Month Num]],Tbl_Lookup_Month[],2)</f>
        <v>Jun</v>
      </c>
      <c r="G83" s="80">
        <f>DAY(Tbl_Transactions[[#This Row],[Transaction Date]])</f>
        <v>22</v>
      </c>
      <c r="H83" s="82">
        <f>WEEKDAY(Tbl_Transactions[[#This Row],[Transaction Date]])</f>
        <v>6</v>
      </c>
      <c r="I83" s="82" t="str">
        <f>VLOOKUP(Tbl_Transactions[[#This Row],[Weekday Num]], Tbl_Lookup_Weekday[], 2)</f>
        <v>Fri</v>
      </c>
      <c r="J83" s="78" t="s">
        <v>15</v>
      </c>
      <c r="K83" s="78" t="s">
        <v>35</v>
      </c>
      <c r="L83" s="78" t="s">
        <v>34</v>
      </c>
      <c r="M83" s="78" t="s">
        <v>23</v>
      </c>
      <c r="N83" s="81">
        <v>193</v>
      </c>
      <c r="O83" s="91">
        <f>IF(Tbl_Transactions[[#This Row],[Type]]="Income",Tbl_Transactions[[#This Row],[Amount]]*'Lookup Values'!$H$3,Tbl_Transactions[[#This Row],[Amount]]*'Lookup Values'!$H$2)</f>
        <v>16.646249999999998</v>
      </c>
    </row>
    <row r="84" spans="1:15" x14ac:dyDescent="0.25">
      <c r="A84" s="78">
        <v>83</v>
      </c>
      <c r="B84" s="79">
        <v>39256</v>
      </c>
      <c r="C84" s="78" t="str">
        <f>IF(Tbl_Transactions[[#This Row],[Category]]="Income","Income","Expense")</f>
        <v>Expense</v>
      </c>
      <c r="D84" s="80">
        <f>YEAR(Tbl_Transactions[[#This Row],[Transaction Date]])</f>
        <v>2007</v>
      </c>
      <c r="E84" s="80">
        <f>MONTH(Tbl_Transactions[[#This Row],[Transaction Date]])</f>
        <v>6</v>
      </c>
      <c r="F84" s="80" t="str">
        <f>VLOOKUP(Tbl_Transactions[[#This Row],[Month Num]],Tbl_Lookup_Month[],2)</f>
        <v>Jun</v>
      </c>
      <c r="G84" s="80">
        <f>DAY(Tbl_Transactions[[#This Row],[Transaction Date]])</f>
        <v>23</v>
      </c>
      <c r="H84" s="82">
        <f>WEEKDAY(Tbl_Transactions[[#This Row],[Transaction Date]])</f>
        <v>7</v>
      </c>
      <c r="I84" s="82" t="str">
        <f>VLOOKUP(Tbl_Transactions[[#This Row],[Weekday Num]], Tbl_Lookup_Weekday[], 2)</f>
        <v>Sat</v>
      </c>
      <c r="J84" s="78" t="s">
        <v>12</v>
      </c>
      <c r="K84" s="78" t="s">
        <v>37</v>
      </c>
      <c r="L84" s="78" t="s">
        <v>36</v>
      </c>
      <c r="M84" s="78" t="s">
        <v>10</v>
      </c>
      <c r="N84" s="81">
        <v>290</v>
      </c>
      <c r="O84" s="91">
        <f>IF(Tbl_Transactions[[#This Row],[Type]]="Income",Tbl_Transactions[[#This Row],[Amount]]*'Lookup Values'!$H$3,Tbl_Transactions[[#This Row],[Amount]]*'Lookup Values'!$H$2)</f>
        <v>25.012499999999999</v>
      </c>
    </row>
    <row r="85" spans="1:15" x14ac:dyDescent="0.25">
      <c r="A85" s="78">
        <v>84</v>
      </c>
      <c r="B85" s="79">
        <v>39259</v>
      </c>
      <c r="C85" s="78" t="str">
        <f>IF(Tbl_Transactions[[#This Row],[Category]]="Income","Income","Expense")</f>
        <v>Income</v>
      </c>
      <c r="D85" s="80">
        <f>YEAR(Tbl_Transactions[[#This Row],[Transaction Date]])</f>
        <v>2007</v>
      </c>
      <c r="E85" s="80">
        <f>MONTH(Tbl_Transactions[[#This Row],[Transaction Date]])</f>
        <v>6</v>
      </c>
      <c r="F85" s="80" t="str">
        <f>VLOOKUP(Tbl_Transactions[[#This Row],[Month Num]],Tbl_Lookup_Month[],2)</f>
        <v>Jun</v>
      </c>
      <c r="G85" s="80">
        <f>DAY(Tbl_Transactions[[#This Row],[Transaction Date]])</f>
        <v>26</v>
      </c>
      <c r="H85" s="82">
        <f>WEEKDAY(Tbl_Transactions[[#This Row],[Transaction Date]])</f>
        <v>3</v>
      </c>
      <c r="I85" s="82" t="str">
        <f>VLOOKUP(Tbl_Transactions[[#This Row],[Weekday Num]], Tbl_Lookup_Weekday[], 2)</f>
        <v>Tue</v>
      </c>
      <c r="J85" s="78" t="s">
        <v>47</v>
      </c>
      <c r="K85" s="78" t="s">
        <v>80</v>
      </c>
      <c r="L85" s="78" t="s">
        <v>81</v>
      </c>
      <c r="M85" s="78" t="s">
        <v>23</v>
      </c>
      <c r="N85" s="81">
        <v>244</v>
      </c>
      <c r="O85" s="91">
        <f>IF(Tbl_Transactions[[#This Row],[Type]]="Income",Tbl_Transactions[[#This Row],[Amount]]*'Lookup Values'!$H$3,Tbl_Transactions[[#This Row],[Amount]]*'Lookup Values'!$H$2)</f>
        <v>92.72</v>
      </c>
    </row>
    <row r="86" spans="1:15" x14ac:dyDescent="0.25">
      <c r="A86" s="78">
        <v>85</v>
      </c>
      <c r="B86" s="79">
        <v>39262</v>
      </c>
      <c r="C86" s="78" t="str">
        <f>IF(Tbl_Transactions[[#This Row],[Category]]="Income","Income","Expense")</f>
        <v>Expense</v>
      </c>
      <c r="D86" s="80">
        <f>YEAR(Tbl_Transactions[[#This Row],[Transaction Date]])</f>
        <v>2007</v>
      </c>
      <c r="E86" s="80">
        <f>MONTH(Tbl_Transactions[[#This Row],[Transaction Date]])</f>
        <v>6</v>
      </c>
      <c r="F86" s="80" t="str">
        <f>VLOOKUP(Tbl_Transactions[[#This Row],[Month Num]],Tbl_Lookup_Month[],2)</f>
        <v>Jun</v>
      </c>
      <c r="G86" s="80">
        <f>DAY(Tbl_Transactions[[#This Row],[Transaction Date]])</f>
        <v>29</v>
      </c>
      <c r="H86" s="82">
        <f>WEEKDAY(Tbl_Transactions[[#This Row],[Transaction Date]])</f>
        <v>6</v>
      </c>
      <c r="I86" s="82" t="str">
        <f>VLOOKUP(Tbl_Transactions[[#This Row],[Weekday Num]], Tbl_Lookup_Weekday[], 2)</f>
        <v>Fri</v>
      </c>
      <c r="J86" s="78" t="s">
        <v>42</v>
      </c>
      <c r="K86" s="78" t="s">
        <v>43</v>
      </c>
      <c r="L86" s="78" t="s">
        <v>41</v>
      </c>
      <c r="M86" s="78" t="s">
        <v>20</v>
      </c>
      <c r="N86" s="81">
        <v>372</v>
      </c>
      <c r="O86" s="91">
        <f>IF(Tbl_Transactions[[#This Row],[Type]]="Income",Tbl_Transactions[[#This Row],[Amount]]*'Lookup Values'!$H$3,Tbl_Transactions[[#This Row],[Amount]]*'Lookup Values'!$H$2)</f>
        <v>32.085000000000001</v>
      </c>
    </row>
    <row r="87" spans="1:15" x14ac:dyDescent="0.25">
      <c r="A87" s="78">
        <v>86</v>
      </c>
      <c r="B87" s="79">
        <v>39262</v>
      </c>
      <c r="C87" s="78" t="str">
        <f>IF(Tbl_Transactions[[#This Row],[Category]]="Income","Income","Expense")</f>
        <v>Expense</v>
      </c>
      <c r="D87" s="80">
        <f>YEAR(Tbl_Transactions[[#This Row],[Transaction Date]])</f>
        <v>2007</v>
      </c>
      <c r="E87" s="80">
        <f>MONTH(Tbl_Transactions[[#This Row],[Transaction Date]])</f>
        <v>6</v>
      </c>
      <c r="F87" s="80" t="str">
        <f>VLOOKUP(Tbl_Transactions[[#This Row],[Month Num]],Tbl_Lookup_Month[],2)</f>
        <v>Jun</v>
      </c>
      <c r="G87" s="80">
        <f>DAY(Tbl_Transactions[[#This Row],[Transaction Date]])</f>
        <v>29</v>
      </c>
      <c r="H87" s="82">
        <f>WEEKDAY(Tbl_Transactions[[#This Row],[Transaction Date]])</f>
        <v>6</v>
      </c>
      <c r="I87" s="82" t="str">
        <f>VLOOKUP(Tbl_Transactions[[#This Row],[Weekday Num]], Tbl_Lookup_Weekday[], 2)</f>
        <v>Fri</v>
      </c>
      <c r="J87" s="78" t="s">
        <v>12</v>
      </c>
      <c r="K87" s="78" t="s">
        <v>37</v>
      </c>
      <c r="L87" s="78" t="s">
        <v>36</v>
      </c>
      <c r="M87" s="78" t="s">
        <v>23</v>
      </c>
      <c r="N87" s="81">
        <v>107</v>
      </c>
      <c r="O87" s="91">
        <f>IF(Tbl_Transactions[[#This Row],[Type]]="Income",Tbl_Transactions[[#This Row],[Amount]]*'Lookup Values'!$H$3,Tbl_Transactions[[#This Row],[Amount]]*'Lookup Values'!$H$2)</f>
        <v>9.2287499999999998</v>
      </c>
    </row>
    <row r="88" spans="1:15" x14ac:dyDescent="0.25">
      <c r="A88" s="78">
        <v>87</v>
      </c>
      <c r="B88" s="79">
        <v>39262</v>
      </c>
      <c r="C88" s="78" t="str">
        <f>IF(Tbl_Transactions[[#This Row],[Category]]="Income","Income","Expense")</f>
        <v>Expense</v>
      </c>
      <c r="D88" s="80">
        <f>YEAR(Tbl_Transactions[[#This Row],[Transaction Date]])</f>
        <v>2007</v>
      </c>
      <c r="E88" s="80">
        <f>MONTH(Tbl_Transactions[[#This Row],[Transaction Date]])</f>
        <v>6</v>
      </c>
      <c r="F88" s="80" t="str">
        <f>VLOOKUP(Tbl_Transactions[[#This Row],[Month Num]],Tbl_Lookup_Month[],2)</f>
        <v>Jun</v>
      </c>
      <c r="G88" s="80">
        <f>DAY(Tbl_Transactions[[#This Row],[Transaction Date]])</f>
        <v>29</v>
      </c>
      <c r="H88" s="82">
        <f>WEEKDAY(Tbl_Transactions[[#This Row],[Transaction Date]])</f>
        <v>6</v>
      </c>
      <c r="I88" s="82" t="str">
        <f>VLOOKUP(Tbl_Transactions[[#This Row],[Weekday Num]], Tbl_Lookup_Weekday[], 2)</f>
        <v>Fri</v>
      </c>
      <c r="J88" s="78" t="s">
        <v>18</v>
      </c>
      <c r="K88" s="78" t="s">
        <v>30</v>
      </c>
      <c r="L88" s="78" t="s">
        <v>29</v>
      </c>
      <c r="M88" s="78" t="s">
        <v>20</v>
      </c>
      <c r="N88" s="81">
        <v>462</v>
      </c>
      <c r="O88" s="91">
        <f>IF(Tbl_Transactions[[#This Row],[Type]]="Income",Tbl_Transactions[[#This Row],[Amount]]*'Lookup Values'!$H$3,Tbl_Transactions[[#This Row],[Amount]]*'Lookup Values'!$H$2)</f>
        <v>39.847499999999997</v>
      </c>
    </row>
    <row r="89" spans="1:15" x14ac:dyDescent="0.25">
      <c r="A89" s="78">
        <v>88</v>
      </c>
      <c r="B89" s="79">
        <v>39269</v>
      </c>
      <c r="C89" s="78" t="str">
        <f>IF(Tbl_Transactions[[#This Row],[Category]]="Income","Income","Expense")</f>
        <v>Income</v>
      </c>
      <c r="D89" s="80">
        <f>YEAR(Tbl_Transactions[[#This Row],[Transaction Date]])</f>
        <v>2007</v>
      </c>
      <c r="E89" s="80">
        <f>MONTH(Tbl_Transactions[[#This Row],[Transaction Date]])</f>
        <v>7</v>
      </c>
      <c r="F89" s="80" t="str">
        <f>VLOOKUP(Tbl_Transactions[[#This Row],[Month Num]],Tbl_Lookup_Month[],2)</f>
        <v>Jul</v>
      </c>
      <c r="G89" s="80">
        <f>DAY(Tbl_Transactions[[#This Row],[Transaction Date]])</f>
        <v>6</v>
      </c>
      <c r="H89" s="82">
        <f>WEEKDAY(Tbl_Transactions[[#This Row],[Transaction Date]])</f>
        <v>6</v>
      </c>
      <c r="I89" s="82" t="str">
        <f>VLOOKUP(Tbl_Transactions[[#This Row],[Weekday Num]], Tbl_Lookup_Weekday[], 2)</f>
        <v>Fri</v>
      </c>
      <c r="J89" s="78" t="s">
        <v>47</v>
      </c>
      <c r="K89" s="78" t="s">
        <v>78</v>
      </c>
      <c r="L89" s="78" t="s">
        <v>79</v>
      </c>
      <c r="M89" s="78" t="s">
        <v>23</v>
      </c>
      <c r="N89" s="81">
        <v>211</v>
      </c>
      <c r="O89" s="91">
        <f>IF(Tbl_Transactions[[#This Row],[Type]]="Income",Tbl_Transactions[[#This Row],[Amount]]*'Lookup Values'!$H$3,Tbl_Transactions[[#This Row],[Amount]]*'Lookup Values'!$H$2)</f>
        <v>80.180000000000007</v>
      </c>
    </row>
    <row r="90" spans="1:15" x14ac:dyDescent="0.25">
      <c r="A90" s="78">
        <v>89</v>
      </c>
      <c r="B90" s="79">
        <v>39269</v>
      </c>
      <c r="C90" s="78" t="str">
        <f>IF(Tbl_Transactions[[#This Row],[Category]]="Income","Income","Expense")</f>
        <v>Expense</v>
      </c>
      <c r="D90" s="80">
        <f>YEAR(Tbl_Transactions[[#This Row],[Transaction Date]])</f>
        <v>2007</v>
      </c>
      <c r="E90" s="80">
        <f>MONTH(Tbl_Transactions[[#This Row],[Transaction Date]])</f>
        <v>7</v>
      </c>
      <c r="F90" s="80" t="str">
        <f>VLOOKUP(Tbl_Transactions[[#This Row],[Month Num]],Tbl_Lookup_Month[],2)</f>
        <v>Jul</v>
      </c>
      <c r="G90" s="80">
        <f>DAY(Tbl_Transactions[[#This Row],[Transaction Date]])</f>
        <v>6</v>
      </c>
      <c r="H90" s="82">
        <f>WEEKDAY(Tbl_Transactions[[#This Row],[Transaction Date]])</f>
        <v>6</v>
      </c>
      <c r="I90" s="82" t="str">
        <f>VLOOKUP(Tbl_Transactions[[#This Row],[Weekday Num]], Tbl_Lookup_Weekday[], 2)</f>
        <v>Fri</v>
      </c>
      <c r="J90" s="78" t="s">
        <v>39</v>
      </c>
      <c r="K90" s="78" t="s">
        <v>40</v>
      </c>
      <c r="L90" s="78" t="s">
        <v>38</v>
      </c>
      <c r="M90" s="78" t="s">
        <v>20</v>
      </c>
      <c r="N90" s="81">
        <v>278</v>
      </c>
      <c r="O90" s="91">
        <f>IF(Tbl_Transactions[[#This Row],[Type]]="Income",Tbl_Transactions[[#This Row],[Amount]]*'Lookup Values'!$H$3,Tbl_Transactions[[#This Row],[Amount]]*'Lookup Values'!$H$2)</f>
        <v>23.977499999999999</v>
      </c>
    </row>
    <row r="91" spans="1:15" x14ac:dyDescent="0.25">
      <c r="A91" s="78">
        <v>90</v>
      </c>
      <c r="B91" s="79">
        <v>39272</v>
      </c>
      <c r="C91" s="78" t="str">
        <f>IF(Tbl_Transactions[[#This Row],[Category]]="Income","Income","Expense")</f>
        <v>Expense</v>
      </c>
      <c r="D91" s="80">
        <f>YEAR(Tbl_Transactions[[#This Row],[Transaction Date]])</f>
        <v>2007</v>
      </c>
      <c r="E91" s="80">
        <f>MONTH(Tbl_Transactions[[#This Row],[Transaction Date]])</f>
        <v>7</v>
      </c>
      <c r="F91" s="80" t="str">
        <f>VLOOKUP(Tbl_Transactions[[#This Row],[Month Num]],Tbl_Lookup_Month[],2)</f>
        <v>Jul</v>
      </c>
      <c r="G91" s="80">
        <f>DAY(Tbl_Transactions[[#This Row],[Transaction Date]])</f>
        <v>9</v>
      </c>
      <c r="H91" s="82">
        <f>WEEKDAY(Tbl_Transactions[[#This Row],[Transaction Date]])</f>
        <v>2</v>
      </c>
      <c r="I91" s="82" t="str">
        <f>VLOOKUP(Tbl_Transactions[[#This Row],[Weekday Num]], Tbl_Lookup_Weekday[], 2)</f>
        <v>Mon</v>
      </c>
      <c r="J91" s="78" t="s">
        <v>8</v>
      </c>
      <c r="K91" s="78" t="s">
        <v>9</v>
      </c>
      <c r="L91" s="78" t="s">
        <v>7</v>
      </c>
      <c r="M91" s="78" t="s">
        <v>20</v>
      </c>
      <c r="N91" s="81">
        <v>23</v>
      </c>
      <c r="O91" s="91">
        <f>IF(Tbl_Transactions[[#This Row],[Type]]="Income",Tbl_Transactions[[#This Row],[Amount]]*'Lookup Values'!$H$3,Tbl_Transactions[[#This Row],[Amount]]*'Lookup Values'!$H$2)</f>
        <v>1.9837499999999999</v>
      </c>
    </row>
    <row r="92" spans="1:15" x14ac:dyDescent="0.25">
      <c r="A92" s="78">
        <v>91</v>
      </c>
      <c r="B92" s="79">
        <v>39272</v>
      </c>
      <c r="C92" s="78" t="str">
        <f>IF(Tbl_Transactions[[#This Row],[Category]]="Income","Income","Expense")</f>
        <v>Expense</v>
      </c>
      <c r="D92" s="80">
        <f>YEAR(Tbl_Transactions[[#This Row],[Transaction Date]])</f>
        <v>2007</v>
      </c>
      <c r="E92" s="80">
        <f>MONTH(Tbl_Transactions[[#This Row],[Transaction Date]])</f>
        <v>7</v>
      </c>
      <c r="F92" s="80" t="str">
        <f>VLOOKUP(Tbl_Transactions[[#This Row],[Month Num]],Tbl_Lookup_Month[],2)</f>
        <v>Jul</v>
      </c>
      <c r="G92" s="80">
        <f>DAY(Tbl_Transactions[[#This Row],[Transaction Date]])</f>
        <v>9</v>
      </c>
      <c r="H92" s="82">
        <f>WEEKDAY(Tbl_Transactions[[#This Row],[Transaction Date]])</f>
        <v>2</v>
      </c>
      <c r="I92" s="82" t="str">
        <f>VLOOKUP(Tbl_Transactions[[#This Row],[Weekday Num]], Tbl_Lookup_Weekday[], 2)</f>
        <v>Mon</v>
      </c>
      <c r="J92" s="78" t="s">
        <v>27</v>
      </c>
      <c r="K92" s="78" t="s">
        <v>28</v>
      </c>
      <c r="L92" s="78" t="s">
        <v>26</v>
      </c>
      <c r="M92" s="78" t="s">
        <v>23</v>
      </c>
      <c r="N92" s="81">
        <v>351</v>
      </c>
      <c r="O92" s="91">
        <f>IF(Tbl_Transactions[[#This Row],[Type]]="Income",Tbl_Transactions[[#This Row],[Amount]]*'Lookup Values'!$H$3,Tbl_Transactions[[#This Row],[Amount]]*'Lookup Values'!$H$2)</f>
        <v>30.273749999999996</v>
      </c>
    </row>
    <row r="93" spans="1:15" x14ac:dyDescent="0.25">
      <c r="A93" s="78">
        <v>92</v>
      </c>
      <c r="B93" s="79">
        <v>39278</v>
      </c>
      <c r="C93" s="78" t="str">
        <f>IF(Tbl_Transactions[[#This Row],[Category]]="Income","Income","Expense")</f>
        <v>Expense</v>
      </c>
      <c r="D93" s="80">
        <f>YEAR(Tbl_Transactions[[#This Row],[Transaction Date]])</f>
        <v>2007</v>
      </c>
      <c r="E93" s="80">
        <f>MONTH(Tbl_Transactions[[#This Row],[Transaction Date]])</f>
        <v>7</v>
      </c>
      <c r="F93" s="80" t="str">
        <f>VLOOKUP(Tbl_Transactions[[#This Row],[Month Num]],Tbl_Lookup_Month[],2)</f>
        <v>Jul</v>
      </c>
      <c r="G93" s="80">
        <f>DAY(Tbl_Transactions[[#This Row],[Transaction Date]])</f>
        <v>15</v>
      </c>
      <c r="H93" s="82">
        <f>WEEKDAY(Tbl_Transactions[[#This Row],[Transaction Date]])</f>
        <v>1</v>
      </c>
      <c r="I93" s="82" t="str">
        <f>VLOOKUP(Tbl_Transactions[[#This Row],[Weekday Num]], Tbl_Lookup_Weekday[], 2)</f>
        <v>Sun</v>
      </c>
      <c r="J93" s="78" t="s">
        <v>39</v>
      </c>
      <c r="K93" s="78" t="s">
        <v>40</v>
      </c>
      <c r="L93" s="78" t="s">
        <v>38</v>
      </c>
      <c r="M93" s="78" t="s">
        <v>23</v>
      </c>
      <c r="N93" s="81">
        <v>166</v>
      </c>
      <c r="O93" s="91">
        <f>IF(Tbl_Transactions[[#This Row],[Type]]="Income",Tbl_Transactions[[#This Row],[Amount]]*'Lookup Values'!$H$3,Tbl_Transactions[[#This Row],[Amount]]*'Lookup Values'!$H$2)</f>
        <v>14.317499999999999</v>
      </c>
    </row>
    <row r="94" spans="1:15" x14ac:dyDescent="0.25">
      <c r="A94" s="78">
        <v>93</v>
      </c>
      <c r="B94" s="79">
        <v>39282</v>
      </c>
      <c r="C94" s="78" t="str">
        <f>IF(Tbl_Transactions[[#This Row],[Category]]="Income","Income","Expense")</f>
        <v>Income</v>
      </c>
      <c r="D94" s="80">
        <f>YEAR(Tbl_Transactions[[#This Row],[Transaction Date]])</f>
        <v>2007</v>
      </c>
      <c r="E94" s="80">
        <f>MONTH(Tbl_Transactions[[#This Row],[Transaction Date]])</f>
        <v>7</v>
      </c>
      <c r="F94" s="80" t="str">
        <f>VLOOKUP(Tbl_Transactions[[#This Row],[Month Num]],Tbl_Lookup_Month[],2)</f>
        <v>Jul</v>
      </c>
      <c r="G94" s="80">
        <f>DAY(Tbl_Transactions[[#This Row],[Transaction Date]])</f>
        <v>19</v>
      </c>
      <c r="H94" s="82">
        <f>WEEKDAY(Tbl_Transactions[[#This Row],[Transaction Date]])</f>
        <v>5</v>
      </c>
      <c r="I94" s="82" t="str">
        <f>VLOOKUP(Tbl_Transactions[[#This Row],[Weekday Num]], Tbl_Lookup_Weekday[], 2)</f>
        <v>Thu</v>
      </c>
      <c r="J94" s="78" t="s">
        <v>47</v>
      </c>
      <c r="K94" s="78" t="s">
        <v>80</v>
      </c>
      <c r="L94" s="78" t="s">
        <v>81</v>
      </c>
      <c r="M94" s="78" t="s">
        <v>23</v>
      </c>
      <c r="N94" s="81">
        <v>306</v>
      </c>
      <c r="O94" s="91">
        <f>IF(Tbl_Transactions[[#This Row],[Type]]="Income",Tbl_Transactions[[#This Row],[Amount]]*'Lookup Values'!$H$3,Tbl_Transactions[[#This Row],[Amount]]*'Lookup Values'!$H$2)</f>
        <v>116.28</v>
      </c>
    </row>
    <row r="95" spans="1:15" x14ac:dyDescent="0.25">
      <c r="A95" s="78">
        <v>94</v>
      </c>
      <c r="B95" s="79">
        <v>39284</v>
      </c>
      <c r="C95" s="78" t="str">
        <f>IF(Tbl_Transactions[[#This Row],[Category]]="Income","Income","Expense")</f>
        <v>Expense</v>
      </c>
      <c r="D95" s="80">
        <f>YEAR(Tbl_Transactions[[#This Row],[Transaction Date]])</f>
        <v>2007</v>
      </c>
      <c r="E95" s="80">
        <f>MONTH(Tbl_Transactions[[#This Row],[Transaction Date]])</f>
        <v>7</v>
      </c>
      <c r="F95" s="80" t="str">
        <f>VLOOKUP(Tbl_Transactions[[#This Row],[Month Num]],Tbl_Lookup_Month[],2)</f>
        <v>Jul</v>
      </c>
      <c r="G95" s="80">
        <f>DAY(Tbl_Transactions[[#This Row],[Transaction Date]])</f>
        <v>21</v>
      </c>
      <c r="H95" s="82">
        <f>WEEKDAY(Tbl_Transactions[[#This Row],[Transaction Date]])</f>
        <v>7</v>
      </c>
      <c r="I95" s="82" t="str">
        <f>VLOOKUP(Tbl_Transactions[[#This Row],[Weekday Num]], Tbl_Lookup_Weekday[], 2)</f>
        <v>Sat</v>
      </c>
      <c r="J95" s="78" t="s">
        <v>32</v>
      </c>
      <c r="K95" s="78" t="s">
        <v>33</v>
      </c>
      <c r="L95" s="78" t="s">
        <v>31</v>
      </c>
      <c r="M95" s="78" t="s">
        <v>20</v>
      </c>
      <c r="N95" s="81">
        <v>99</v>
      </c>
      <c r="O95" s="91">
        <f>IF(Tbl_Transactions[[#This Row],[Type]]="Income",Tbl_Transactions[[#This Row],[Amount]]*'Lookup Values'!$H$3,Tbl_Transactions[[#This Row],[Amount]]*'Lookup Values'!$H$2)</f>
        <v>8.5387499999999985</v>
      </c>
    </row>
    <row r="96" spans="1:15" x14ac:dyDescent="0.25">
      <c r="A96" s="78">
        <v>95</v>
      </c>
      <c r="B96" s="79">
        <v>39285</v>
      </c>
      <c r="C96" s="78" t="str">
        <f>IF(Tbl_Transactions[[#This Row],[Category]]="Income","Income","Expense")</f>
        <v>Expense</v>
      </c>
      <c r="D96" s="80">
        <f>YEAR(Tbl_Transactions[[#This Row],[Transaction Date]])</f>
        <v>2007</v>
      </c>
      <c r="E96" s="80">
        <f>MONTH(Tbl_Transactions[[#This Row],[Transaction Date]])</f>
        <v>7</v>
      </c>
      <c r="F96" s="80" t="str">
        <f>VLOOKUP(Tbl_Transactions[[#This Row],[Month Num]],Tbl_Lookup_Month[],2)</f>
        <v>Jul</v>
      </c>
      <c r="G96" s="80">
        <f>DAY(Tbl_Transactions[[#This Row],[Transaction Date]])</f>
        <v>22</v>
      </c>
      <c r="H96" s="82">
        <f>WEEKDAY(Tbl_Transactions[[#This Row],[Transaction Date]])</f>
        <v>1</v>
      </c>
      <c r="I96" s="82" t="str">
        <f>VLOOKUP(Tbl_Transactions[[#This Row],[Weekday Num]], Tbl_Lookup_Weekday[], 2)</f>
        <v>Sun</v>
      </c>
      <c r="J96" s="78" t="s">
        <v>42</v>
      </c>
      <c r="K96" s="78" t="s">
        <v>43</v>
      </c>
      <c r="L96" s="78" t="s">
        <v>41</v>
      </c>
      <c r="M96" s="78" t="s">
        <v>20</v>
      </c>
      <c r="N96" s="81">
        <v>404</v>
      </c>
      <c r="O96" s="91">
        <f>IF(Tbl_Transactions[[#This Row],[Type]]="Income",Tbl_Transactions[[#This Row],[Amount]]*'Lookup Values'!$H$3,Tbl_Transactions[[#This Row],[Amount]]*'Lookup Values'!$H$2)</f>
        <v>34.844999999999999</v>
      </c>
    </row>
    <row r="97" spans="1:15" x14ac:dyDescent="0.25">
      <c r="A97" s="78">
        <v>96</v>
      </c>
      <c r="B97" s="79">
        <v>39285</v>
      </c>
      <c r="C97" s="78" t="str">
        <f>IF(Tbl_Transactions[[#This Row],[Category]]="Income","Income","Expense")</f>
        <v>Expense</v>
      </c>
      <c r="D97" s="80">
        <f>YEAR(Tbl_Transactions[[#This Row],[Transaction Date]])</f>
        <v>2007</v>
      </c>
      <c r="E97" s="80">
        <f>MONTH(Tbl_Transactions[[#This Row],[Transaction Date]])</f>
        <v>7</v>
      </c>
      <c r="F97" s="80" t="str">
        <f>VLOOKUP(Tbl_Transactions[[#This Row],[Month Num]],Tbl_Lookup_Month[],2)</f>
        <v>Jul</v>
      </c>
      <c r="G97" s="80">
        <f>DAY(Tbl_Transactions[[#This Row],[Transaction Date]])</f>
        <v>22</v>
      </c>
      <c r="H97" s="82">
        <f>WEEKDAY(Tbl_Transactions[[#This Row],[Transaction Date]])</f>
        <v>1</v>
      </c>
      <c r="I97" s="82" t="str">
        <f>VLOOKUP(Tbl_Transactions[[#This Row],[Weekday Num]], Tbl_Lookup_Weekday[], 2)</f>
        <v>Sun</v>
      </c>
      <c r="J97" s="78" t="s">
        <v>12</v>
      </c>
      <c r="K97" s="78" t="s">
        <v>37</v>
      </c>
      <c r="L97" s="78" t="s">
        <v>36</v>
      </c>
      <c r="M97" s="78" t="s">
        <v>10</v>
      </c>
      <c r="N97" s="81">
        <v>398</v>
      </c>
      <c r="O97" s="91">
        <f>IF(Tbl_Transactions[[#This Row],[Type]]="Income",Tbl_Transactions[[#This Row],[Amount]]*'Lookup Values'!$H$3,Tbl_Transactions[[#This Row],[Amount]]*'Lookup Values'!$H$2)</f>
        <v>34.327500000000001</v>
      </c>
    </row>
    <row r="98" spans="1:15" x14ac:dyDescent="0.25">
      <c r="A98" s="78">
        <v>97</v>
      </c>
      <c r="B98" s="79">
        <v>39288</v>
      </c>
      <c r="C98" s="78" t="str">
        <f>IF(Tbl_Transactions[[#This Row],[Category]]="Income","Income","Expense")</f>
        <v>Expense</v>
      </c>
      <c r="D98" s="80">
        <f>YEAR(Tbl_Transactions[[#This Row],[Transaction Date]])</f>
        <v>2007</v>
      </c>
      <c r="E98" s="80">
        <f>MONTH(Tbl_Transactions[[#This Row],[Transaction Date]])</f>
        <v>7</v>
      </c>
      <c r="F98" s="80" t="str">
        <f>VLOOKUP(Tbl_Transactions[[#This Row],[Month Num]],Tbl_Lookup_Month[],2)</f>
        <v>Jul</v>
      </c>
      <c r="G98" s="80">
        <f>DAY(Tbl_Transactions[[#This Row],[Transaction Date]])</f>
        <v>25</v>
      </c>
      <c r="H98" s="82">
        <f>WEEKDAY(Tbl_Transactions[[#This Row],[Transaction Date]])</f>
        <v>4</v>
      </c>
      <c r="I98" s="82" t="str">
        <f>VLOOKUP(Tbl_Transactions[[#This Row],[Weekday Num]], Tbl_Lookup_Weekday[], 2)</f>
        <v>Wed</v>
      </c>
      <c r="J98" s="78" t="s">
        <v>15</v>
      </c>
      <c r="K98" s="78" t="s">
        <v>35</v>
      </c>
      <c r="L98" s="78" t="s">
        <v>34</v>
      </c>
      <c r="M98" s="78" t="s">
        <v>20</v>
      </c>
      <c r="N98" s="81">
        <v>46</v>
      </c>
      <c r="O98" s="91">
        <f>IF(Tbl_Transactions[[#This Row],[Type]]="Income",Tbl_Transactions[[#This Row],[Amount]]*'Lookup Values'!$H$3,Tbl_Transactions[[#This Row],[Amount]]*'Lookup Values'!$H$2)</f>
        <v>3.9674999999999998</v>
      </c>
    </row>
    <row r="99" spans="1:15" x14ac:dyDescent="0.25">
      <c r="A99" s="78">
        <v>98</v>
      </c>
      <c r="B99" s="79">
        <v>39289</v>
      </c>
      <c r="C99" s="78" t="str">
        <f>IF(Tbl_Transactions[[#This Row],[Category]]="Income","Income","Expense")</f>
        <v>Expense</v>
      </c>
      <c r="D99" s="80">
        <f>YEAR(Tbl_Transactions[[#This Row],[Transaction Date]])</f>
        <v>2007</v>
      </c>
      <c r="E99" s="80">
        <f>MONTH(Tbl_Transactions[[#This Row],[Transaction Date]])</f>
        <v>7</v>
      </c>
      <c r="F99" s="80" t="str">
        <f>VLOOKUP(Tbl_Transactions[[#This Row],[Month Num]],Tbl_Lookup_Month[],2)</f>
        <v>Jul</v>
      </c>
      <c r="G99" s="80">
        <f>DAY(Tbl_Transactions[[#This Row],[Transaction Date]])</f>
        <v>26</v>
      </c>
      <c r="H99" s="82">
        <f>WEEKDAY(Tbl_Transactions[[#This Row],[Transaction Date]])</f>
        <v>5</v>
      </c>
      <c r="I99" s="82" t="str">
        <f>VLOOKUP(Tbl_Transactions[[#This Row],[Weekday Num]], Tbl_Lookup_Weekday[], 2)</f>
        <v>Thu</v>
      </c>
      <c r="J99" s="78" t="s">
        <v>39</v>
      </c>
      <c r="K99" s="78" t="s">
        <v>40</v>
      </c>
      <c r="L99" s="78" t="s">
        <v>38</v>
      </c>
      <c r="M99" s="78" t="s">
        <v>23</v>
      </c>
      <c r="N99" s="81">
        <v>415</v>
      </c>
      <c r="O99" s="91">
        <f>IF(Tbl_Transactions[[#This Row],[Type]]="Income",Tbl_Transactions[[#This Row],[Amount]]*'Lookup Values'!$H$3,Tbl_Transactions[[#This Row],[Amount]]*'Lookup Values'!$H$2)</f>
        <v>35.793749999999996</v>
      </c>
    </row>
    <row r="100" spans="1:15" x14ac:dyDescent="0.25">
      <c r="A100" s="78">
        <v>99</v>
      </c>
      <c r="B100" s="79">
        <v>39289</v>
      </c>
      <c r="C100" s="78" t="str">
        <f>IF(Tbl_Transactions[[#This Row],[Category]]="Income","Income","Expense")</f>
        <v>Expense</v>
      </c>
      <c r="D100" s="80">
        <f>YEAR(Tbl_Transactions[[#This Row],[Transaction Date]])</f>
        <v>2007</v>
      </c>
      <c r="E100" s="80">
        <f>MONTH(Tbl_Transactions[[#This Row],[Transaction Date]])</f>
        <v>7</v>
      </c>
      <c r="F100" s="80" t="str">
        <f>VLOOKUP(Tbl_Transactions[[#This Row],[Month Num]],Tbl_Lookup_Month[],2)</f>
        <v>Jul</v>
      </c>
      <c r="G100" s="80">
        <f>DAY(Tbl_Transactions[[#This Row],[Transaction Date]])</f>
        <v>26</v>
      </c>
      <c r="H100" s="82">
        <f>WEEKDAY(Tbl_Transactions[[#This Row],[Transaction Date]])</f>
        <v>5</v>
      </c>
      <c r="I100" s="82" t="str">
        <f>VLOOKUP(Tbl_Transactions[[#This Row],[Weekday Num]], Tbl_Lookup_Weekday[], 2)</f>
        <v>Thu</v>
      </c>
      <c r="J100" s="78" t="s">
        <v>12</v>
      </c>
      <c r="K100" s="78" t="s">
        <v>25</v>
      </c>
      <c r="L100" s="78" t="s">
        <v>24</v>
      </c>
      <c r="M100" s="78" t="s">
        <v>20</v>
      </c>
      <c r="N100" s="81">
        <v>133</v>
      </c>
      <c r="O100" s="91">
        <f>IF(Tbl_Transactions[[#This Row],[Type]]="Income",Tbl_Transactions[[#This Row],[Amount]]*'Lookup Values'!$H$3,Tbl_Transactions[[#This Row],[Amount]]*'Lookup Values'!$H$2)</f>
        <v>11.47125</v>
      </c>
    </row>
    <row r="101" spans="1:15" x14ac:dyDescent="0.25">
      <c r="A101" s="78">
        <v>100</v>
      </c>
      <c r="B101" s="79">
        <v>39290</v>
      </c>
      <c r="C101" s="78" t="str">
        <f>IF(Tbl_Transactions[[#This Row],[Category]]="Income","Income","Expense")</f>
        <v>Income</v>
      </c>
      <c r="D101" s="80">
        <f>YEAR(Tbl_Transactions[[#This Row],[Transaction Date]])</f>
        <v>2007</v>
      </c>
      <c r="E101" s="80">
        <f>MONTH(Tbl_Transactions[[#This Row],[Transaction Date]])</f>
        <v>7</v>
      </c>
      <c r="F101" s="80" t="str">
        <f>VLOOKUP(Tbl_Transactions[[#This Row],[Month Num]],Tbl_Lookup_Month[],2)</f>
        <v>Jul</v>
      </c>
      <c r="G101" s="80">
        <f>DAY(Tbl_Transactions[[#This Row],[Transaction Date]])</f>
        <v>27</v>
      </c>
      <c r="H101" s="82">
        <f>WEEKDAY(Tbl_Transactions[[#This Row],[Transaction Date]])</f>
        <v>6</v>
      </c>
      <c r="I101" s="82" t="str">
        <f>VLOOKUP(Tbl_Transactions[[#This Row],[Weekday Num]], Tbl_Lookup_Weekday[], 2)</f>
        <v>Fri</v>
      </c>
      <c r="J101" s="78" t="s">
        <v>47</v>
      </c>
      <c r="K101" s="78" t="s">
        <v>76</v>
      </c>
      <c r="L101" s="78" t="s">
        <v>77</v>
      </c>
      <c r="M101" s="78" t="s">
        <v>20</v>
      </c>
      <c r="N101" s="81">
        <v>395</v>
      </c>
      <c r="O101" s="91">
        <f>IF(Tbl_Transactions[[#This Row],[Type]]="Income",Tbl_Transactions[[#This Row],[Amount]]*'Lookup Values'!$H$3,Tbl_Transactions[[#This Row],[Amount]]*'Lookup Values'!$H$2)</f>
        <v>150.1</v>
      </c>
    </row>
    <row r="102" spans="1:15" x14ac:dyDescent="0.25">
      <c r="A102" s="78">
        <v>101</v>
      </c>
      <c r="B102" s="79">
        <v>39291</v>
      </c>
      <c r="C102" s="78" t="str">
        <f>IF(Tbl_Transactions[[#This Row],[Category]]="Income","Income","Expense")</f>
        <v>Expense</v>
      </c>
      <c r="D102" s="80">
        <f>YEAR(Tbl_Transactions[[#This Row],[Transaction Date]])</f>
        <v>2007</v>
      </c>
      <c r="E102" s="80">
        <f>MONTH(Tbl_Transactions[[#This Row],[Transaction Date]])</f>
        <v>7</v>
      </c>
      <c r="F102" s="80" t="str">
        <f>VLOOKUP(Tbl_Transactions[[#This Row],[Month Num]],Tbl_Lookup_Month[],2)</f>
        <v>Jul</v>
      </c>
      <c r="G102" s="80">
        <f>DAY(Tbl_Transactions[[#This Row],[Transaction Date]])</f>
        <v>28</v>
      </c>
      <c r="H102" s="82">
        <f>WEEKDAY(Tbl_Transactions[[#This Row],[Transaction Date]])</f>
        <v>7</v>
      </c>
      <c r="I102" s="82" t="str">
        <f>VLOOKUP(Tbl_Transactions[[#This Row],[Weekday Num]], Tbl_Lookup_Weekday[], 2)</f>
        <v>Sat</v>
      </c>
      <c r="J102" s="78" t="s">
        <v>18</v>
      </c>
      <c r="K102" s="78" t="s">
        <v>30</v>
      </c>
      <c r="L102" s="78" t="s">
        <v>29</v>
      </c>
      <c r="M102" s="78" t="s">
        <v>23</v>
      </c>
      <c r="N102" s="81">
        <v>189</v>
      </c>
      <c r="O102" s="91">
        <f>IF(Tbl_Transactions[[#This Row],[Type]]="Income",Tbl_Transactions[[#This Row],[Amount]]*'Lookup Values'!$H$3,Tbl_Transactions[[#This Row],[Amount]]*'Lookup Values'!$H$2)</f>
        <v>16.30125</v>
      </c>
    </row>
    <row r="103" spans="1:15" x14ac:dyDescent="0.25">
      <c r="A103" s="78">
        <v>102</v>
      </c>
      <c r="B103" s="79">
        <v>39291</v>
      </c>
      <c r="C103" s="78" t="str">
        <f>IF(Tbl_Transactions[[#This Row],[Category]]="Income","Income","Expense")</f>
        <v>Income</v>
      </c>
      <c r="D103" s="80">
        <f>YEAR(Tbl_Transactions[[#This Row],[Transaction Date]])</f>
        <v>2007</v>
      </c>
      <c r="E103" s="80">
        <f>MONTH(Tbl_Transactions[[#This Row],[Transaction Date]])</f>
        <v>7</v>
      </c>
      <c r="F103" s="80" t="str">
        <f>VLOOKUP(Tbl_Transactions[[#This Row],[Month Num]],Tbl_Lookup_Month[],2)</f>
        <v>Jul</v>
      </c>
      <c r="G103" s="80">
        <f>DAY(Tbl_Transactions[[#This Row],[Transaction Date]])</f>
        <v>28</v>
      </c>
      <c r="H103" s="82">
        <f>WEEKDAY(Tbl_Transactions[[#This Row],[Transaction Date]])</f>
        <v>7</v>
      </c>
      <c r="I103" s="82" t="str">
        <f>VLOOKUP(Tbl_Transactions[[#This Row],[Weekday Num]], Tbl_Lookup_Weekday[], 2)</f>
        <v>Sat</v>
      </c>
      <c r="J103" s="78" t="s">
        <v>47</v>
      </c>
      <c r="K103" s="78" t="s">
        <v>76</v>
      </c>
      <c r="L103" s="78" t="s">
        <v>77</v>
      </c>
      <c r="M103" s="78" t="s">
        <v>23</v>
      </c>
      <c r="N103" s="81">
        <v>397</v>
      </c>
      <c r="O103" s="91">
        <f>IF(Tbl_Transactions[[#This Row],[Type]]="Income",Tbl_Transactions[[#This Row],[Amount]]*'Lookup Values'!$H$3,Tbl_Transactions[[#This Row],[Amount]]*'Lookup Values'!$H$2)</f>
        <v>150.86000000000001</v>
      </c>
    </row>
    <row r="104" spans="1:15" x14ac:dyDescent="0.25">
      <c r="A104" s="78">
        <v>103</v>
      </c>
      <c r="B104" s="79">
        <v>39296</v>
      </c>
      <c r="C104" s="78" t="str">
        <f>IF(Tbl_Transactions[[#This Row],[Category]]="Income","Income","Expense")</f>
        <v>Expense</v>
      </c>
      <c r="D104" s="80">
        <f>YEAR(Tbl_Transactions[[#This Row],[Transaction Date]])</f>
        <v>2007</v>
      </c>
      <c r="E104" s="80">
        <f>MONTH(Tbl_Transactions[[#This Row],[Transaction Date]])</f>
        <v>8</v>
      </c>
      <c r="F104" s="80" t="str">
        <f>VLOOKUP(Tbl_Transactions[[#This Row],[Month Num]],Tbl_Lookup_Month[],2)</f>
        <v>Aug</v>
      </c>
      <c r="G104" s="80">
        <f>DAY(Tbl_Transactions[[#This Row],[Transaction Date]])</f>
        <v>2</v>
      </c>
      <c r="H104" s="82">
        <f>WEEKDAY(Tbl_Transactions[[#This Row],[Transaction Date]])</f>
        <v>5</v>
      </c>
      <c r="I104" s="82" t="str">
        <f>VLOOKUP(Tbl_Transactions[[#This Row],[Weekday Num]], Tbl_Lookup_Weekday[], 2)</f>
        <v>Thu</v>
      </c>
      <c r="J104" s="78" t="s">
        <v>39</v>
      </c>
      <c r="K104" s="78" t="s">
        <v>40</v>
      </c>
      <c r="L104" s="78" t="s">
        <v>38</v>
      </c>
      <c r="M104" s="78" t="s">
        <v>23</v>
      </c>
      <c r="N104" s="81">
        <v>372</v>
      </c>
      <c r="O104" s="91">
        <f>IF(Tbl_Transactions[[#This Row],[Type]]="Income",Tbl_Transactions[[#This Row],[Amount]]*'Lookup Values'!$H$3,Tbl_Transactions[[#This Row],[Amount]]*'Lookup Values'!$H$2)</f>
        <v>32.085000000000001</v>
      </c>
    </row>
    <row r="105" spans="1:15" x14ac:dyDescent="0.25">
      <c r="A105" s="78">
        <v>104</v>
      </c>
      <c r="B105" s="79">
        <v>39296</v>
      </c>
      <c r="C105" s="78" t="str">
        <f>IF(Tbl_Transactions[[#This Row],[Category]]="Income","Income","Expense")</f>
        <v>Income</v>
      </c>
      <c r="D105" s="80">
        <f>YEAR(Tbl_Transactions[[#This Row],[Transaction Date]])</f>
        <v>2007</v>
      </c>
      <c r="E105" s="80">
        <f>MONTH(Tbl_Transactions[[#This Row],[Transaction Date]])</f>
        <v>8</v>
      </c>
      <c r="F105" s="80" t="str">
        <f>VLOOKUP(Tbl_Transactions[[#This Row],[Month Num]],Tbl_Lookup_Month[],2)</f>
        <v>Aug</v>
      </c>
      <c r="G105" s="80">
        <f>DAY(Tbl_Transactions[[#This Row],[Transaction Date]])</f>
        <v>2</v>
      </c>
      <c r="H105" s="82">
        <f>WEEKDAY(Tbl_Transactions[[#This Row],[Transaction Date]])</f>
        <v>5</v>
      </c>
      <c r="I105" s="82" t="str">
        <f>VLOOKUP(Tbl_Transactions[[#This Row],[Weekday Num]], Tbl_Lookup_Weekday[], 2)</f>
        <v>Thu</v>
      </c>
      <c r="J105" s="78" t="s">
        <v>47</v>
      </c>
      <c r="K105" s="78" t="s">
        <v>80</v>
      </c>
      <c r="L105" s="78" t="s">
        <v>81</v>
      </c>
      <c r="M105" s="78" t="s">
        <v>20</v>
      </c>
      <c r="N105" s="81">
        <v>45</v>
      </c>
      <c r="O105" s="91">
        <f>IF(Tbl_Transactions[[#This Row],[Type]]="Income",Tbl_Transactions[[#This Row],[Amount]]*'Lookup Values'!$H$3,Tbl_Transactions[[#This Row],[Amount]]*'Lookup Values'!$H$2)</f>
        <v>17.100000000000001</v>
      </c>
    </row>
    <row r="106" spans="1:15" x14ac:dyDescent="0.25">
      <c r="A106" s="78">
        <v>105</v>
      </c>
      <c r="B106" s="79">
        <v>39297</v>
      </c>
      <c r="C106" s="78" t="str">
        <f>IF(Tbl_Transactions[[#This Row],[Category]]="Income","Income","Expense")</f>
        <v>Expense</v>
      </c>
      <c r="D106" s="80">
        <f>YEAR(Tbl_Transactions[[#This Row],[Transaction Date]])</f>
        <v>2007</v>
      </c>
      <c r="E106" s="80">
        <f>MONTH(Tbl_Transactions[[#This Row],[Transaction Date]])</f>
        <v>8</v>
      </c>
      <c r="F106" s="80" t="str">
        <f>VLOOKUP(Tbl_Transactions[[#This Row],[Month Num]],Tbl_Lookup_Month[],2)</f>
        <v>Aug</v>
      </c>
      <c r="G106" s="80">
        <f>DAY(Tbl_Transactions[[#This Row],[Transaction Date]])</f>
        <v>3</v>
      </c>
      <c r="H106" s="82">
        <f>WEEKDAY(Tbl_Transactions[[#This Row],[Transaction Date]])</f>
        <v>6</v>
      </c>
      <c r="I106" s="82" t="str">
        <f>VLOOKUP(Tbl_Transactions[[#This Row],[Weekday Num]], Tbl_Lookup_Weekday[], 2)</f>
        <v>Fri</v>
      </c>
      <c r="J106" s="78" t="s">
        <v>32</v>
      </c>
      <c r="K106" s="78" t="s">
        <v>33</v>
      </c>
      <c r="L106" s="78" t="s">
        <v>31</v>
      </c>
      <c r="M106" s="78" t="s">
        <v>20</v>
      </c>
      <c r="N106" s="81">
        <v>141</v>
      </c>
      <c r="O106" s="91">
        <f>IF(Tbl_Transactions[[#This Row],[Type]]="Income",Tbl_Transactions[[#This Row],[Amount]]*'Lookup Values'!$H$3,Tbl_Transactions[[#This Row],[Amount]]*'Lookup Values'!$H$2)</f>
        <v>12.161249999999999</v>
      </c>
    </row>
    <row r="107" spans="1:15" x14ac:dyDescent="0.25">
      <c r="A107" s="78">
        <v>106</v>
      </c>
      <c r="B107" s="79">
        <v>39297</v>
      </c>
      <c r="C107" s="78" t="str">
        <f>IF(Tbl_Transactions[[#This Row],[Category]]="Income","Income","Expense")</f>
        <v>Expense</v>
      </c>
      <c r="D107" s="80">
        <f>YEAR(Tbl_Transactions[[#This Row],[Transaction Date]])</f>
        <v>2007</v>
      </c>
      <c r="E107" s="80">
        <f>MONTH(Tbl_Transactions[[#This Row],[Transaction Date]])</f>
        <v>8</v>
      </c>
      <c r="F107" s="80" t="str">
        <f>VLOOKUP(Tbl_Transactions[[#This Row],[Month Num]],Tbl_Lookup_Month[],2)</f>
        <v>Aug</v>
      </c>
      <c r="G107" s="80">
        <f>DAY(Tbl_Transactions[[#This Row],[Transaction Date]])</f>
        <v>3</v>
      </c>
      <c r="H107" s="82">
        <f>WEEKDAY(Tbl_Transactions[[#This Row],[Transaction Date]])</f>
        <v>6</v>
      </c>
      <c r="I107" s="82" t="str">
        <f>VLOOKUP(Tbl_Transactions[[#This Row],[Weekday Num]], Tbl_Lookup_Weekday[], 2)</f>
        <v>Fri</v>
      </c>
      <c r="J107" s="78" t="s">
        <v>39</v>
      </c>
      <c r="K107" s="78" t="s">
        <v>40</v>
      </c>
      <c r="L107" s="78" t="s">
        <v>38</v>
      </c>
      <c r="M107" s="78" t="s">
        <v>20</v>
      </c>
      <c r="N107" s="81">
        <v>424</v>
      </c>
      <c r="O107" s="91">
        <f>IF(Tbl_Transactions[[#This Row],[Type]]="Income",Tbl_Transactions[[#This Row],[Amount]]*'Lookup Values'!$H$3,Tbl_Transactions[[#This Row],[Amount]]*'Lookup Values'!$H$2)</f>
        <v>36.57</v>
      </c>
    </row>
    <row r="108" spans="1:15" x14ac:dyDescent="0.25">
      <c r="A108" s="78">
        <v>107</v>
      </c>
      <c r="B108" s="79">
        <v>39297</v>
      </c>
      <c r="C108" s="78" t="str">
        <f>IF(Tbl_Transactions[[#This Row],[Category]]="Income","Income","Expense")</f>
        <v>Expense</v>
      </c>
      <c r="D108" s="80">
        <f>YEAR(Tbl_Transactions[[#This Row],[Transaction Date]])</f>
        <v>2007</v>
      </c>
      <c r="E108" s="80">
        <f>MONTH(Tbl_Transactions[[#This Row],[Transaction Date]])</f>
        <v>8</v>
      </c>
      <c r="F108" s="80" t="str">
        <f>VLOOKUP(Tbl_Transactions[[#This Row],[Month Num]],Tbl_Lookup_Month[],2)</f>
        <v>Aug</v>
      </c>
      <c r="G108" s="80">
        <f>DAY(Tbl_Transactions[[#This Row],[Transaction Date]])</f>
        <v>3</v>
      </c>
      <c r="H108" s="82">
        <f>WEEKDAY(Tbl_Transactions[[#This Row],[Transaction Date]])</f>
        <v>6</v>
      </c>
      <c r="I108" s="82" t="str">
        <f>VLOOKUP(Tbl_Transactions[[#This Row],[Weekday Num]], Tbl_Lookup_Weekday[], 2)</f>
        <v>Fri</v>
      </c>
      <c r="J108" s="78" t="s">
        <v>15</v>
      </c>
      <c r="K108" s="78" t="s">
        <v>16</v>
      </c>
      <c r="L108" s="78" t="s">
        <v>14</v>
      </c>
      <c r="M108" s="78" t="s">
        <v>10</v>
      </c>
      <c r="N108" s="81">
        <v>441</v>
      </c>
      <c r="O108" s="91">
        <f>IF(Tbl_Transactions[[#This Row],[Type]]="Income",Tbl_Transactions[[#This Row],[Amount]]*'Lookup Values'!$H$3,Tbl_Transactions[[#This Row],[Amount]]*'Lookup Values'!$H$2)</f>
        <v>38.036249999999995</v>
      </c>
    </row>
    <row r="109" spans="1:15" x14ac:dyDescent="0.25">
      <c r="A109" s="78">
        <v>108</v>
      </c>
      <c r="B109" s="79">
        <v>39298</v>
      </c>
      <c r="C109" s="78" t="str">
        <f>IF(Tbl_Transactions[[#This Row],[Category]]="Income","Income","Expense")</f>
        <v>Expense</v>
      </c>
      <c r="D109" s="80">
        <f>YEAR(Tbl_Transactions[[#This Row],[Transaction Date]])</f>
        <v>2007</v>
      </c>
      <c r="E109" s="80">
        <f>MONTH(Tbl_Transactions[[#This Row],[Transaction Date]])</f>
        <v>8</v>
      </c>
      <c r="F109" s="80" t="str">
        <f>VLOOKUP(Tbl_Transactions[[#This Row],[Month Num]],Tbl_Lookup_Month[],2)</f>
        <v>Aug</v>
      </c>
      <c r="G109" s="80">
        <f>DAY(Tbl_Transactions[[#This Row],[Transaction Date]])</f>
        <v>4</v>
      </c>
      <c r="H109" s="82">
        <f>WEEKDAY(Tbl_Transactions[[#This Row],[Transaction Date]])</f>
        <v>7</v>
      </c>
      <c r="I109" s="82" t="str">
        <f>VLOOKUP(Tbl_Transactions[[#This Row],[Weekday Num]], Tbl_Lookup_Weekday[], 2)</f>
        <v>Sat</v>
      </c>
      <c r="J109" s="78" t="s">
        <v>27</v>
      </c>
      <c r="K109" s="78" t="s">
        <v>28</v>
      </c>
      <c r="L109" s="78" t="s">
        <v>26</v>
      </c>
      <c r="M109" s="78" t="s">
        <v>20</v>
      </c>
      <c r="N109" s="81">
        <v>203</v>
      </c>
      <c r="O109" s="91">
        <f>IF(Tbl_Transactions[[#This Row],[Type]]="Income",Tbl_Transactions[[#This Row],[Amount]]*'Lookup Values'!$H$3,Tbl_Transactions[[#This Row],[Amount]]*'Lookup Values'!$H$2)</f>
        <v>17.508749999999999</v>
      </c>
    </row>
    <row r="110" spans="1:15" x14ac:dyDescent="0.25">
      <c r="A110" s="78">
        <v>109</v>
      </c>
      <c r="B110" s="79">
        <v>39298</v>
      </c>
      <c r="C110" s="78" t="str">
        <f>IF(Tbl_Transactions[[#This Row],[Category]]="Income","Income","Expense")</f>
        <v>Expense</v>
      </c>
      <c r="D110" s="80">
        <f>YEAR(Tbl_Transactions[[#This Row],[Transaction Date]])</f>
        <v>2007</v>
      </c>
      <c r="E110" s="80">
        <f>MONTH(Tbl_Transactions[[#This Row],[Transaction Date]])</f>
        <v>8</v>
      </c>
      <c r="F110" s="80" t="str">
        <f>VLOOKUP(Tbl_Transactions[[#This Row],[Month Num]],Tbl_Lookup_Month[],2)</f>
        <v>Aug</v>
      </c>
      <c r="G110" s="80">
        <f>DAY(Tbl_Transactions[[#This Row],[Transaction Date]])</f>
        <v>4</v>
      </c>
      <c r="H110" s="82">
        <f>WEEKDAY(Tbl_Transactions[[#This Row],[Transaction Date]])</f>
        <v>7</v>
      </c>
      <c r="I110" s="82" t="str">
        <f>VLOOKUP(Tbl_Transactions[[#This Row],[Weekday Num]], Tbl_Lookup_Weekday[], 2)</f>
        <v>Sat</v>
      </c>
      <c r="J110" s="78" t="s">
        <v>12</v>
      </c>
      <c r="K110" s="78" t="s">
        <v>13</v>
      </c>
      <c r="L110" s="78" t="s">
        <v>11</v>
      </c>
      <c r="M110" s="78" t="s">
        <v>10</v>
      </c>
      <c r="N110" s="81">
        <v>390</v>
      </c>
      <c r="O110" s="91">
        <f>IF(Tbl_Transactions[[#This Row],[Type]]="Income",Tbl_Transactions[[#This Row],[Amount]]*'Lookup Values'!$H$3,Tbl_Transactions[[#This Row],[Amount]]*'Lookup Values'!$H$2)</f>
        <v>33.637499999999996</v>
      </c>
    </row>
    <row r="111" spans="1:15" x14ac:dyDescent="0.25">
      <c r="A111" s="78">
        <v>110</v>
      </c>
      <c r="B111" s="79">
        <v>39299</v>
      </c>
      <c r="C111" s="78" t="str">
        <f>IF(Tbl_Transactions[[#This Row],[Category]]="Income","Income","Expense")</f>
        <v>Expense</v>
      </c>
      <c r="D111" s="80">
        <f>YEAR(Tbl_Transactions[[#This Row],[Transaction Date]])</f>
        <v>2007</v>
      </c>
      <c r="E111" s="80">
        <f>MONTH(Tbl_Transactions[[#This Row],[Transaction Date]])</f>
        <v>8</v>
      </c>
      <c r="F111" s="80" t="str">
        <f>VLOOKUP(Tbl_Transactions[[#This Row],[Month Num]],Tbl_Lookup_Month[],2)</f>
        <v>Aug</v>
      </c>
      <c r="G111" s="80">
        <f>DAY(Tbl_Transactions[[#This Row],[Transaction Date]])</f>
        <v>5</v>
      </c>
      <c r="H111" s="82">
        <f>WEEKDAY(Tbl_Transactions[[#This Row],[Transaction Date]])</f>
        <v>1</v>
      </c>
      <c r="I111" s="82" t="str">
        <f>VLOOKUP(Tbl_Transactions[[#This Row],[Weekday Num]], Tbl_Lookup_Weekday[], 2)</f>
        <v>Sun</v>
      </c>
      <c r="J111" s="78" t="s">
        <v>8</v>
      </c>
      <c r="K111" s="78" t="s">
        <v>22</v>
      </c>
      <c r="L111" s="78" t="s">
        <v>21</v>
      </c>
      <c r="M111" s="78" t="s">
        <v>23</v>
      </c>
      <c r="N111" s="81">
        <v>86</v>
      </c>
      <c r="O111" s="91">
        <f>IF(Tbl_Transactions[[#This Row],[Type]]="Income",Tbl_Transactions[[#This Row],[Amount]]*'Lookup Values'!$H$3,Tbl_Transactions[[#This Row],[Amount]]*'Lookup Values'!$H$2)</f>
        <v>7.4174999999999995</v>
      </c>
    </row>
    <row r="112" spans="1:15" x14ac:dyDescent="0.25">
      <c r="A112" s="78">
        <v>111</v>
      </c>
      <c r="B112" s="79">
        <v>39301</v>
      </c>
      <c r="C112" s="78" t="str">
        <f>IF(Tbl_Transactions[[#This Row],[Category]]="Income","Income","Expense")</f>
        <v>Expense</v>
      </c>
      <c r="D112" s="80">
        <f>YEAR(Tbl_Transactions[[#This Row],[Transaction Date]])</f>
        <v>2007</v>
      </c>
      <c r="E112" s="80">
        <f>MONTH(Tbl_Transactions[[#This Row],[Transaction Date]])</f>
        <v>8</v>
      </c>
      <c r="F112" s="80" t="str">
        <f>VLOOKUP(Tbl_Transactions[[#This Row],[Month Num]],Tbl_Lookup_Month[],2)</f>
        <v>Aug</v>
      </c>
      <c r="G112" s="80">
        <f>DAY(Tbl_Transactions[[#This Row],[Transaction Date]])</f>
        <v>7</v>
      </c>
      <c r="H112" s="82">
        <f>WEEKDAY(Tbl_Transactions[[#This Row],[Transaction Date]])</f>
        <v>3</v>
      </c>
      <c r="I112" s="82" t="str">
        <f>VLOOKUP(Tbl_Transactions[[#This Row],[Weekday Num]], Tbl_Lookup_Weekday[], 2)</f>
        <v>Tue</v>
      </c>
      <c r="J112" s="78" t="s">
        <v>18</v>
      </c>
      <c r="K112" s="78" t="s">
        <v>19</v>
      </c>
      <c r="L112" s="78" t="s">
        <v>17</v>
      </c>
      <c r="M112" s="78" t="s">
        <v>10</v>
      </c>
      <c r="N112" s="81">
        <v>35</v>
      </c>
      <c r="O112" s="91">
        <f>IF(Tbl_Transactions[[#This Row],[Type]]="Income",Tbl_Transactions[[#This Row],[Amount]]*'Lookup Values'!$H$3,Tbl_Transactions[[#This Row],[Amount]]*'Lookup Values'!$H$2)</f>
        <v>3.0187499999999998</v>
      </c>
    </row>
    <row r="113" spans="1:15" x14ac:dyDescent="0.25">
      <c r="A113" s="78">
        <v>112</v>
      </c>
      <c r="B113" s="79">
        <v>39301</v>
      </c>
      <c r="C113" s="78" t="str">
        <f>IF(Tbl_Transactions[[#This Row],[Category]]="Income","Income","Expense")</f>
        <v>Expense</v>
      </c>
      <c r="D113" s="80">
        <f>YEAR(Tbl_Transactions[[#This Row],[Transaction Date]])</f>
        <v>2007</v>
      </c>
      <c r="E113" s="80">
        <f>MONTH(Tbl_Transactions[[#This Row],[Transaction Date]])</f>
        <v>8</v>
      </c>
      <c r="F113" s="80" t="str">
        <f>VLOOKUP(Tbl_Transactions[[#This Row],[Month Num]],Tbl_Lookup_Month[],2)</f>
        <v>Aug</v>
      </c>
      <c r="G113" s="80">
        <f>DAY(Tbl_Transactions[[#This Row],[Transaction Date]])</f>
        <v>7</v>
      </c>
      <c r="H113" s="82">
        <f>WEEKDAY(Tbl_Transactions[[#This Row],[Transaction Date]])</f>
        <v>3</v>
      </c>
      <c r="I113" s="82" t="str">
        <f>VLOOKUP(Tbl_Transactions[[#This Row],[Weekday Num]], Tbl_Lookup_Weekday[], 2)</f>
        <v>Tue</v>
      </c>
      <c r="J113" s="78" t="s">
        <v>39</v>
      </c>
      <c r="K113" s="78" t="s">
        <v>40</v>
      </c>
      <c r="L113" s="78" t="s">
        <v>38</v>
      </c>
      <c r="M113" s="78" t="s">
        <v>20</v>
      </c>
      <c r="N113" s="81">
        <v>296</v>
      </c>
      <c r="O113" s="91">
        <f>IF(Tbl_Transactions[[#This Row],[Type]]="Income",Tbl_Transactions[[#This Row],[Amount]]*'Lookup Values'!$H$3,Tbl_Transactions[[#This Row],[Amount]]*'Lookup Values'!$H$2)</f>
        <v>25.529999999999998</v>
      </c>
    </row>
    <row r="114" spans="1:15" x14ac:dyDescent="0.25">
      <c r="A114" s="78">
        <v>113</v>
      </c>
      <c r="B114" s="79">
        <v>39302</v>
      </c>
      <c r="C114" s="78" t="str">
        <f>IF(Tbl_Transactions[[#This Row],[Category]]="Income","Income","Expense")</f>
        <v>Expense</v>
      </c>
      <c r="D114" s="80">
        <f>YEAR(Tbl_Transactions[[#This Row],[Transaction Date]])</f>
        <v>2007</v>
      </c>
      <c r="E114" s="80">
        <f>MONTH(Tbl_Transactions[[#This Row],[Transaction Date]])</f>
        <v>8</v>
      </c>
      <c r="F114" s="80" t="str">
        <f>VLOOKUP(Tbl_Transactions[[#This Row],[Month Num]],Tbl_Lookup_Month[],2)</f>
        <v>Aug</v>
      </c>
      <c r="G114" s="80">
        <f>DAY(Tbl_Transactions[[#This Row],[Transaction Date]])</f>
        <v>8</v>
      </c>
      <c r="H114" s="82">
        <f>WEEKDAY(Tbl_Transactions[[#This Row],[Transaction Date]])</f>
        <v>4</v>
      </c>
      <c r="I114" s="82" t="str">
        <f>VLOOKUP(Tbl_Transactions[[#This Row],[Weekday Num]], Tbl_Lookup_Weekday[], 2)</f>
        <v>Wed</v>
      </c>
      <c r="J114" s="78" t="s">
        <v>18</v>
      </c>
      <c r="K114" s="78" t="s">
        <v>19</v>
      </c>
      <c r="L114" s="78" t="s">
        <v>17</v>
      </c>
      <c r="M114" s="78" t="s">
        <v>23</v>
      </c>
      <c r="N114" s="81">
        <v>87</v>
      </c>
      <c r="O114" s="91">
        <f>IF(Tbl_Transactions[[#This Row],[Type]]="Income",Tbl_Transactions[[#This Row],[Amount]]*'Lookup Values'!$H$3,Tbl_Transactions[[#This Row],[Amount]]*'Lookup Values'!$H$2)</f>
        <v>7.5037499999999993</v>
      </c>
    </row>
    <row r="115" spans="1:15" x14ac:dyDescent="0.25">
      <c r="A115" s="78">
        <v>114</v>
      </c>
      <c r="B115" s="79">
        <v>39303</v>
      </c>
      <c r="C115" s="78" t="str">
        <f>IF(Tbl_Transactions[[#This Row],[Category]]="Income","Income","Expense")</f>
        <v>Expense</v>
      </c>
      <c r="D115" s="80">
        <f>YEAR(Tbl_Transactions[[#This Row],[Transaction Date]])</f>
        <v>2007</v>
      </c>
      <c r="E115" s="80">
        <f>MONTH(Tbl_Transactions[[#This Row],[Transaction Date]])</f>
        <v>8</v>
      </c>
      <c r="F115" s="80" t="str">
        <f>VLOOKUP(Tbl_Transactions[[#This Row],[Month Num]],Tbl_Lookup_Month[],2)</f>
        <v>Aug</v>
      </c>
      <c r="G115" s="80">
        <f>DAY(Tbl_Transactions[[#This Row],[Transaction Date]])</f>
        <v>9</v>
      </c>
      <c r="H115" s="82">
        <f>WEEKDAY(Tbl_Transactions[[#This Row],[Transaction Date]])</f>
        <v>5</v>
      </c>
      <c r="I115" s="82" t="str">
        <f>VLOOKUP(Tbl_Transactions[[#This Row],[Weekday Num]], Tbl_Lookup_Weekday[], 2)</f>
        <v>Thu</v>
      </c>
      <c r="J115" s="78" t="s">
        <v>8</v>
      </c>
      <c r="K115" s="78" t="s">
        <v>22</v>
      </c>
      <c r="L115" s="78" t="s">
        <v>21</v>
      </c>
      <c r="M115" s="78" t="s">
        <v>23</v>
      </c>
      <c r="N115" s="81">
        <v>351</v>
      </c>
      <c r="O115" s="91">
        <f>IF(Tbl_Transactions[[#This Row],[Type]]="Income",Tbl_Transactions[[#This Row],[Amount]]*'Lookup Values'!$H$3,Tbl_Transactions[[#This Row],[Amount]]*'Lookup Values'!$H$2)</f>
        <v>30.273749999999996</v>
      </c>
    </row>
    <row r="116" spans="1:15" x14ac:dyDescent="0.25">
      <c r="A116" s="78">
        <v>115</v>
      </c>
      <c r="B116" s="79">
        <v>39303</v>
      </c>
      <c r="C116" s="78" t="str">
        <f>IF(Tbl_Transactions[[#This Row],[Category]]="Income","Income","Expense")</f>
        <v>Expense</v>
      </c>
      <c r="D116" s="80">
        <f>YEAR(Tbl_Transactions[[#This Row],[Transaction Date]])</f>
        <v>2007</v>
      </c>
      <c r="E116" s="80">
        <f>MONTH(Tbl_Transactions[[#This Row],[Transaction Date]])</f>
        <v>8</v>
      </c>
      <c r="F116" s="80" t="str">
        <f>VLOOKUP(Tbl_Transactions[[#This Row],[Month Num]],Tbl_Lookup_Month[],2)</f>
        <v>Aug</v>
      </c>
      <c r="G116" s="80">
        <f>DAY(Tbl_Transactions[[#This Row],[Transaction Date]])</f>
        <v>9</v>
      </c>
      <c r="H116" s="82">
        <f>WEEKDAY(Tbl_Transactions[[#This Row],[Transaction Date]])</f>
        <v>5</v>
      </c>
      <c r="I116" s="82" t="str">
        <f>VLOOKUP(Tbl_Transactions[[#This Row],[Weekday Num]], Tbl_Lookup_Weekday[], 2)</f>
        <v>Thu</v>
      </c>
      <c r="J116" s="78" t="s">
        <v>18</v>
      </c>
      <c r="K116" s="78" t="s">
        <v>19</v>
      </c>
      <c r="L116" s="78" t="s">
        <v>17</v>
      </c>
      <c r="M116" s="78" t="s">
        <v>10</v>
      </c>
      <c r="N116" s="81">
        <v>200</v>
      </c>
      <c r="O116" s="91">
        <f>IF(Tbl_Transactions[[#This Row],[Type]]="Income",Tbl_Transactions[[#This Row],[Amount]]*'Lookup Values'!$H$3,Tbl_Transactions[[#This Row],[Amount]]*'Lookup Values'!$H$2)</f>
        <v>17.25</v>
      </c>
    </row>
    <row r="117" spans="1:15" x14ac:dyDescent="0.25">
      <c r="A117" s="78">
        <v>116</v>
      </c>
      <c r="B117" s="79">
        <v>39310</v>
      </c>
      <c r="C117" s="78" t="str">
        <f>IF(Tbl_Transactions[[#This Row],[Category]]="Income","Income","Expense")</f>
        <v>Expense</v>
      </c>
      <c r="D117" s="80">
        <f>YEAR(Tbl_Transactions[[#This Row],[Transaction Date]])</f>
        <v>2007</v>
      </c>
      <c r="E117" s="80">
        <f>MONTH(Tbl_Transactions[[#This Row],[Transaction Date]])</f>
        <v>8</v>
      </c>
      <c r="F117" s="80" t="str">
        <f>VLOOKUP(Tbl_Transactions[[#This Row],[Month Num]],Tbl_Lookup_Month[],2)</f>
        <v>Aug</v>
      </c>
      <c r="G117" s="80">
        <f>DAY(Tbl_Transactions[[#This Row],[Transaction Date]])</f>
        <v>16</v>
      </c>
      <c r="H117" s="82">
        <f>WEEKDAY(Tbl_Transactions[[#This Row],[Transaction Date]])</f>
        <v>5</v>
      </c>
      <c r="I117" s="82" t="str">
        <f>VLOOKUP(Tbl_Transactions[[#This Row],[Weekday Num]], Tbl_Lookup_Weekday[], 2)</f>
        <v>Thu</v>
      </c>
      <c r="J117" s="78" t="s">
        <v>18</v>
      </c>
      <c r="K117" s="78" t="s">
        <v>30</v>
      </c>
      <c r="L117" s="78" t="s">
        <v>29</v>
      </c>
      <c r="M117" s="78" t="s">
        <v>23</v>
      </c>
      <c r="N117" s="81">
        <v>262</v>
      </c>
      <c r="O117" s="91">
        <f>IF(Tbl_Transactions[[#This Row],[Type]]="Income",Tbl_Transactions[[#This Row],[Amount]]*'Lookup Values'!$H$3,Tbl_Transactions[[#This Row],[Amount]]*'Lookup Values'!$H$2)</f>
        <v>22.597499999999997</v>
      </c>
    </row>
    <row r="118" spans="1:15" x14ac:dyDescent="0.25">
      <c r="A118" s="78">
        <v>117</v>
      </c>
      <c r="B118" s="79">
        <v>39314</v>
      </c>
      <c r="C118" s="78" t="str">
        <f>IF(Tbl_Transactions[[#This Row],[Category]]="Income","Income","Expense")</f>
        <v>Income</v>
      </c>
      <c r="D118" s="80">
        <f>YEAR(Tbl_Transactions[[#This Row],[Transaction Date]])</f>
        <v>2007</v>
      </c>
      <c r="E118" s="80">
        <f>MONTH(Tbl_Transactions[[#This Row],[Transaction Date]])</f>
        <v>8</v>
      </c>
      <c r="F118" s="80" t="str">
        <f>VLOOKUP(Tbl_Transactions[[#This Row],[Month Num]],Tbl_Lookup_Month[],2)</f>
        <v>Aug</v>
      </c>
      <c r="G118" s="80">
        <f>DAY(Tbl_Transactions[[#This Row],[Transaction Date]])</f>
        <v>20</v>
      </c>
      <c r="H118" s="82">
        <f>WEEKDAY(Tbl_Transactions[[#This Row],[Transaction Date]])</f>
        <v>2</v>
      </c>
      <c r="I118" s="82" t="str">
        <f>VLOOKUP(Tbl_Transactions[[#This Row],[Weekday Num]], Tbl_Lookup_Weekday[], 2)</f>
        <v>Mon</v>
      </c>
      <c r="J118" s="78" t="s">
        <v>47</v>
      </c>
      <c r="K118" s="78" t="s">
        <v>76</v>
      </c>
      <c r="L118" s="78" t="s">
        <v>77</v>
      </c>
      <c r="M118" s="78" t="s">
        <v>10</v>
      </c>
      <c r="N118" s="81">
        <v>152</v>
      </c>
      <c r="O118" s="91">
        <f>IF(Tbl_Transactions[[#This Row],[Type]]="Income",Tbl_Transactions[[#This Row],[Amount]]*'Lookup Values'!$H$3,Tbl_Transactions[[#This Row],[Amount]]*'Lookup Values'!$H$2)</f>
        <v>57.76</v>
      </c>
    </row>
    <row r="119" spans="1:15" x14ac:dyDescent="0.25">
      <c r="A119" s="78">
        <v>118</v>
      </c>
      <c r="B119" s="79">
        <v>39315</v>
      </c>
      <c r="C119" s="78" t="str">
        <f>IF(Tbl_Transactions[[#This Row],[Category]]="Income","Income","Expense")</f>
        <v>Expense</v>
      </c>
      <c r="D119" s="80">
        <f>YEAR(Tbl_Transactions[[#This Row],[Transaction Date]])</f>
        <v>2007</v>
      </c>
      <c r="E119" s="80">
        <f>MONTH(Tbl_Transactions[[#This Row],[Transaction Date]])</f>
        <v>8</v>
      </c>
      <c r="F119" s="80" t="str">
        <f>VLOOKUP(Tbl_Transactions[[#This Row],[Month Num]],Tbl_Lookup_Month[],2)</f>
        <v>Aug</v>
      </c>
      <c r="G119" s="80">
        <f>DAY(Tbl_Transactions[[#This Row],[Transaction Date]])</f>
        <v>21</v>
      </c>
      <c r="H119" s="82">
        <f>WEEKDAY(Tbl_Transactions[[#This Row],[Transaction Date]])</f>
        <v>3</v>
      </c>
      <c r="I119" s="82" t="str">
        <f>VLOOKUP(Tbl_Transactions[[#This Row],[Weekday Num]], Tbl_Lookup_Weekday[], 2)</f>
        <v>Tue</v>
      </c>
      <c r="J119" s="78" t="s">
        <v>42</v>
      </c>
      <c r="K119" s="78" t="s">
        <v>43</v>
      </c>
      <c r="L119" s="78" t="s">
        <v>41</v>
      </c>
      <c r="M119" s="78" t="s">
        <v>23</v>
      </c>
      <c r="N119" s="81">
        <v>17</v>
      </c>
      <c r="O119" s="91">
        <f>IF(Tbl_Transactions[[#This Row],[Type]]="Income",Tbl_Transactions[[#This Row],[Amount]]*'Lookup Values'!$H$3,Tbl_Transactions[[#This Row],[Amount]]*'Lookup Values'!$H$2)</f>
        <v>1.4662499999999998</v>
      </c>
    </row>
    <row r="120" spans="1:15" x14ac:dyDescent="0.25">
      <c r="A120" s="78">
        <v>119</v>
      </c>
      <c r="B120" s="79">
        <v>39315</v>
      </c>
      <c r="C120" s="78" t="str">
        <f>IF(Tbl_Transactions[[#This Row],[Category]]="Income","Income","Expense")</f>
        <v>Expense</v>
      </c>
      <c r="D120" s="80">
        <f>YEAR(Tbl_Transactions[[#This Row],[Transaction Date]])</f>
        <v>2007</v>
      </c>
      <c r="E120" s="80">
        <f>MONTH(Tbl_Transactions[[#This Row],[Transaction Date]])</f>
        <v>8</v>
      </c>
      <c r="F120" s="80" t="str">
        <f>VLOOKUP(Tbl_Transactions[[#This Row],[Month Num]],Tbl_Lookup_Month[],2)</f>
        <v>Aug</v>
      </c>
      <c r="G120" s="80">
        <f>DAY(Tbl_Transactions[[#This Row],[Transaction Date]])</f>
        <v>21</v>
      </c>
      <c r="H120" s="82">
        <f>WEEKDAY(Tbl_Transactions[[#This Row],[Transaction Date]])</f>
        <v>3</v>
      </c>
      <c r="I120" s="82" t="str">
        <f>VLOOKUP(Tbl_Transactions[[#This Row],[Weekday Num]], Tbl_Lookup_Weekday[], 2)</f>
        <v>Tue</v>
      </c>
      <c r="J120" s="78" t="s">
        <v>27</v>
      </c>
      <c r="K120" s="78" t="s">
        <v>28</v>
      </c>
      <c r="L120" s="78" t="s">
        <v>26</v>
      </c>
      <c r="M120" s="78" t="s">
        <v>20</v>
      </c>
      <c r="N120" s="81">
        <v>353</v>
      </c>
      <c r="O120" s="91">
        <f>IF(Tbl_Transactions[[#This Row],[Type]]="Income",Tbl_Transactions[[#This Row],[Amount]]*'Lookup Values'!$H$3,Tbl_Transactions[[#This Row],[Amount]]*'Lookup Values'!$H$2)</f>
        <v>30.446249999999999</v>
      </c>
    </row>
    <row r="121" spans="1:15" x14ac:dyDescent="0.25">
      <c r="A121" s="78">
        <v>120</v>
      </c>
      <c r="B121" s="79">
        <v>39316</v>
      </c>
      <c r="C121" s="78" t="str">
        <f>IF(Tbl_Transactions[[#This Row],[Category]]="Income","Income","Expense")</f>
        <v>Expense</v>
      </c>
      <c r="D121" s="80">
        <f>YEAR(Tbl_Transactions[[#This Row],[Transaction Date]])</f>
        <v>2007</v>
      </c>
      <c r="E121" s="80">
        <f>MONTH(Tbl_Transactions[[#This Row],[Transaction Date]])</f>
        <v>8</v>
      </c>
      <c r="F121" s="80" t="str">
        <f>VLOOKUP(Tbl_Transactions[[#This Row],[Month Num]],Tbl_Lookup_Month[],2)</f>
        <v>Aug</v>
      </c>
      <c r="G121" s="80">
        <f>DAY(Tbl_Transactions[[#This Row],[Transaction Date]])</f>
        <v>22</v>
      </c>
      <c r="H121" s="82">
        <f>WEEKDAY(Tbl_Transactions[[#This Row],[Transaction Date]])</f>
        <v>4</v>
      </c>
      <c r="I121" s="82" t="str">
        <f>VLOOKUP(Tbl_Transactions[[#This Row],[Weekday Num]], Tbl_Lookup_Weekday[], 2)</f>
        <v>Wed</v>
      </c>
      <c r="J121" s="78" t="s">
        <v>12</v>
      </c>
      <c r="K121" s="78" t="s">
        <v>37</v>
      </c>
      <c r="L121" s="78" t="s">
        <v>36</v>
      </c>
      <c r="M121" s="78" t="s">
        <v>23</v>
      </c>
      <c r="N121" s="81">
        <v>439</v>
      </c>
      <c r="O121" s="91">
        <f>IF(Tbl_Transactions[[#This Row],[Type]]="Income",Tbl_Transactions[[#This Row],[Amount]]*'Lookup Values'!$H$3,Tbl_Transactions[[#This Row],[Amount]]*'Lookup Values'!$H$2)</f>
        <v>37.863749999999996</v>
      </c>
    </row>
    <row r="122" spans="1:15" x14ac:dyDescent="0.25">
      <c r="A122" s="78">
        <v>121</v>
      </c>
      <c r="B122" s="79">
        <v>39318</v>
      </c>
      <c r="C122" s="78" t="str">
        <f>IF(Tbl_Transactions[[#This Row],[Category]]="Income","Income","Expense")</f>
        <v>Expense</v>
      </c>
      <c r="D122" s="80">
        <f>YEAR(Tbl_Transactions[[#This Row],[Transaction Date]])</f>
        <v>2007</v>
      </c>
      <c r="E122" s="80">
        <f>MONTH(Tbl_Transactions[[#This Row],[Transaction Date]])</f>
        <v>8</v>
      </c>
      <c r="F122" s="80" t="str">
        <f>VLOOKUP(Tbl_Transactions[[#This Row],[Month Num]],Tbl_Lookup_Month[],2)</f>
        <v>Aug</v>
      </c>
      <c r="G122" s="80">
        <f>DAY(Tbl_Transactions[[#This Row],[Transaction Date]])</f>
        <v>24</v>
      </c>
      <c r="H122" s="82">
        <f>WEEKDAY(Tbl_Transactions[[#This Row],[Transaction Date]])</f>
        <v>6</v>
      </c>
      <c r="I122" s="82" t="str">
        <f>VLOOKUP(Tbl_Transactions[[#This Row],[Weekday Num]], Tbl_Lookup_Weekday[], 2)</f>
        <v>Fri</v>
      </c>
      <c r="J122" s="78" t="s">
        <v>12</v>
      </c>
      <c r="K122" s="78" t="s">
        <v>37</v>
      </c>
      <c r="L122" s="78" t="s">
        <v>36</v>
      </c>
      <c r="M122" s="78" t="s">
        <v>10</v>
      </c>
      <c r="N122" s="81">
        <v>263</v>
      </c>
      <c r="O122" s="91">
        <f>IF(Tbl_Transactions[[#This Row],[Type]]="Income",Tbl_Transactions[[#This Row],[Amount]]*'Lookup Values'!$H$3,Tbl_Transactions[[#This Row],[Amount]]*'Lookup Values'!$H$2)</f>
        <v>22.68375</v>
      </c>
    </row>
    <row r="123" spans="1:15" x14ac:dyDescent="0.25">
      <c r="A123" s="78">
        <v>122</v>
      </c>
      <c r="B123" s="79">
        <v>39320</v>
      </c>
      <c r="C123" s="78" t="str">
        <f>IF(Tbl_Transactions[[#This Row],[Category]]="Income","Income","Expense")</f>
        <v>Expense</v>
      </c>
      <c r="D123" s="80">
        <f>YEAR(Tbl_Transactions[[#This Row],[Transaction Date]])</f>
        <v>2007</v>
      </c>
      <c r="E123" s="80">
        <f>MONTH(Tbl_Transactions[[#This Row],[Transaction Date]])</f>
        <v>8</v>
      </c>
      <c r="F123" s="80" t="str">
        <f>VLOOKUP(Tbl_Transactions[[#This Row],[Month Num]],Tbl_Lookup_Month[],2)</f>
        <v>Aug</v>
      </c>
      <c r="G123" s="80">
        <f>DAY(Tbl_Transactions[[#This Row],[Transaction Date]])</f>
        <v>26</v>
      </c>
      <c r="H123" s="82">
        <f>WEEKDAY(Tbl_Transactions[[#This Row],[Transaction Date]])</f>
        <v>1</v>
      </c>
      <c r="I123" s="82" t="str">
        <f>VLOOKUP(Tbl_Transactions[[#This Row],[Weekday Num]], Tbl_Lookup_Weekday[], 2)</f>
        <v>Sun</v>
      </c>
      <c r="J123" s="78" t="s">
        <v>12</v>
      </c>
      <c r="K123" s="78" t="s">
        <v>37</v>
      </c>
      <c r="L123" s="78" t="s">
        <v>36</v>
      </c>
      <c r="M123" s="78" t="s">
        <v>23</v>
      </c>
      <c r="N123" s="81">
        <v>431</v>
      </c>
      <c r="O123" s="91">
        <f>IF(Tbl_Transactions[[#This Row],[Type]]="Income",Tbl_Transactions[[#This Row],[Amount]]*'Lookup Values'!$H$3,Tbl_Transactions[[#This Row],[Amount]]*'Lookup Values'!$H$2)</f>
        <v>37.173749999999998</v>
      </c>
    </row>
    <row r="124" spans="1:15" x14ac:dyDescent="0.25">
      <c r="A124" s="78">
        <v>123</v>
      </c>
      <c r="B124" s="79">
        <v>39322</v>
      </c>
      <c r="C124" s="78" t="str">
        <f>IF(Tbl_Transactions[[#This Row],[Category]]="Income","Income","Expense")</f>
        <v>Expense</v>
      </c>
      <c r="D124" s="80">
        <f>YEAR(Tbl_Transactions[[#This Row],[Transaction Date]])</f>
        <v>2007</v>
      </c>
      <c r="E124" s="80">
        <f>MONTH(Tbl_Transactions[[#This Row],[Transaction Date]])</f>
        <v>8</v>
      </c>
      <c r="F124" s="80" t="str">
        <f>VLOOKUP(Tbl_Transactions[[#This Row],[Month Num]],Tbl_Lookup_Month[],2)</f>
        <v>Aug</v>
      </c>
      <c r="G124" s="80">
        <f>DAY(Tbl_Transactions[[#This Row],[Transaction Date]])</f>
        <v>28</v>
      </c>
      <c r="H124" s="82">
        <f>WEEKDAY(Tbl_Transactions[[#This Row],[Transaction Date]])</f>
        <v>3</v>
      </c>
      <c r="I124" s="82" t="str">
        <f>VLOOKUP(Tbl_Transactions[[#This Row],[Weekday Num]], Tbl_Lookup_Weekday[], 2)</f>
        <v>Tue</v>
      </c>
      <c r="J124" s="78" t="s">
        <v>32</v>
      </c>
      <c r="K124" s="78" t="s">
        <v>33</v>
      </c>
      <c r="L124" s="78" t="s">
        <v>31</v>
      </c>
      <c r="M124" s="78" t="s">
        <v>23</v>
      </c>
      <c r="N124" s="81">
        <v>6</v>
      </c>
      <c r="O124" s="91">
        <f>IF(Tbl_Transactions[[#This Row],[Type]]="Income",Tbl_Transactions[[#This Row],[Amount]]*'Lookup Values'!$H$3,Tbl_Transactions[[#This Row],[Amount]]*'Lookup Values'!$H$2)</f>
        <v>0.51749999999999996</v>
      </c>
    </row>
    <row r="125" spans="1:15" x14ac:dyDescent="0.25">
      <c r="A125" s="78">
        <v>124</v>
      </c>
      <c r="B125" s="79">
        <v>39323</v>
      </c>
      <c r="C125" s="78" t="str">
        <f>IF(Tbl_Transactions[[#This Row],[Category]]="Income","Income","Expense")</f>
        <v>Income</v>
      </c>
      <c r="D125" s="80">
        <f>YEAR(Tbl_Transactions[[#This Row],[Transaction Date]])</f>
        <v>2007</v>
      </c>
      <c r="E125" s="80">
        <f>MONTH(Tbl_Transactions[[#This Row],[Transaction Date]])</f>
        <v>8</v>
      </c>
      <c r="F125" s="80" t="str">
        <f>VLOOKUP(Tbl_Transactions[[#This Row],[Month Num]],Tbl_Lookup_Month[],2)</f>
        <v>Aug</v>
      </c>
      <c r="G125" s="80">
        <f>DAY(Tbl_Transactions[[#This Row],[Transaction Date]])</f>
        <v>29</v>
      </c>
      <c r="H125" s="82">
        <f>WEEKDAY(Tbl_Transactions[[#This Row],[Transaction Date]])</f>
        <v>4</v>
      </c>
      <c r="I125" s="82" t="str">
        <f>VLOOKUP(Tbl_Transactions[[#This Row],[Weekday Num]], Tbl_Lookup_Weekday[], 2)</f>
        <v>Wed</v>
      </c>
      <c r="J125" s="78" t="s">
        <v>47</v>
      </c>
      <c r="K125" s="78" t="s">
        <v>76</v>
      </c>
      <c r="L125" s="78" t="s">
        <v>77</v>
      </c>
      <c r="M125" s="78" t="s">
        <v>10</v>
      </c>
      <c r="N125" s="81">
        <v>229</v>
      </c>
      <c r="O125" s="91">
        <f>IF(Tbl_Transactions[[#This Row],[Type]]="Income",Tbl_Transactions[[#This Row],[Amount]]*'Lookup Values'!$H$3,Tbl_Transactions[[#This Row],[Amount]]*'Lookup Values'!$H$2)</f>
        <v>87.02</v>
      </c>
    </row>
    <row r="126" spans="1:15" x14ac:dyDescent="0.25">
      <c r="A126" s="78">
        <v>125</v>
      </c>
      <c r="B126" s="79">
        <v>39325</v>
      </c>
      <c r="C126" s="78" t="str">
        <f>IF(Tbl_Transactions[[#This Row],[Category]]="Income","Income","Expense")</f>
        <v>Expense</v>
      </c>
      <c r="D126" s="80">
        <f>YEAR(Tbl_Transactions[[#This Row],[Transaction Date]])</f>
        <v>2007</v>
      </c>
      <c r="E126" s="80">
        <f>MONTH(Tbl_Transactions[[#This Row],[Transaction Date]])</f>
        <v>8</v>
      </c>
      <c r="F126" s="80" t="str">
        <f>VLOOKUP(Tbl_Transactions[[#This Row],[Month Num]],Tbl_Lookup_Month[],2)</f>
        <v>Aug</v>
      </c>
      <c r="G126" s="80">
        <f>DAY(Tbl_Transactions[[#This Row],[Transaction Date]])</f>
        <v>31</v>
      </c>
      <c r="H126" s="82">
        <f>WEEKDAY(Tbl_Transactions[[#This Row],[Transaction Date]])</f>
        <v>6</v>
      </c>
      <c r="I126" s="82" t="str">
        <f>VLOOKUP(Tbl_Transactions[[#This Row],[Weekday Num]], Tbl_Lookup_Weekday[], 2)</f>
        <v>Fri</v>
      </c>
      <c r="J126" s="78" t="s">
        <v>27</v>
      </c>
      <c r="K126" s="78" t="s">
        <v>28</v>
      </c>
      <c r="L126" s="78" t="s">
        <v>26</v>
      </c>
      <c r="M126" s="78" t="s">
        <v>20</v>
      </c>
      <c r="N126" s="81">
        <v>23</v>
      </c>
      <c r="O126" s="91">
        <f>IF(Tbl_Transactions[[#This Row],[Type]]="Income",Tbl_Transactions[[#This Row],[Amount]]*'Lookup Values'!$H$3,Tbl_Transactions[[#This Row],[Amount]]*'Lookup Values'!$H$2)</f>
        <v>1.9837499999999999</v>
      </c>
    </row>
    <row r="127" spans="1:15" x14ac:dyDescent="0.25">
      <c r="A127" s="78">
        <v>126</v>
      </c>
      <c r="B127" s="79">
        <v>39328</v>
      </c>
      <c r="C127" s="78" t="str">
        <f>IF(Tbl_Transactions[[#This Row],[Category]]="Income","Income","Expense")</f>
        <v>Expense</v>
      </c>
      <c r="D127" s="80">
        <f>YEAR(Tbl_Transactions[[#This Row],[Transaction Date]])</f>
        <v>2007</v>
      </c>
      <c r="E127" s="80">
        <f>MONTH(Tbl_Transactions[[#This Row],[Transaction Date]])</f>
        <v>9</v>
      </c>
      <c r="F127" s="80" t="str">
        <f>VLOOKUP(Tbl_Transactions[[#This Row],[Month Num]],Tbl_Lookup_Month[],2)</f>
        <v>Sep</v>
      </c>
      <c r="G127" s="80">
        <f>DAY(Tbl_Transactions[[#This Row],[Transaction Date]])</f>
        <v>3</v>
      </c>
      <c r="H127" s="82">
        <f>WEEKDAY(Tbl_Transactions[[#This Row],[Transaction Date]])</f>
        <v>2</v>
      </c>
      <c r="I127" s="82" t="str">
        <f>VLOOKUP(Tbl_Transactions[[#This Row],[Weekday Num]], Tbl_Lookup_Weekday[], 2)</f>
        <v>Mon</v>
      </c>
      <c r="J127" s="78" t="s">
        <v>12</v>
      </c>
      <c r="K127" s="78" t="s">
        <v>25</v>
      </c>
      <c r="L127" s="78" t="s">
        <v>24</v>
      </c>
      <c r="M127" s="78" t="s">
        <v>20</v>
      </c>
      <c r="N127" s="81">
        <v>170</v>
      </c>
      <c r="O127" s="91">
        <f>IF(Tbl_Transactions[[#This Row],[Type]]="Income",Tbl_Transactions[[#This Row],[Amount]]*'Lookup Values'!$H$3,Tbl_Transactions[[#This Row],[Amount]]*'Lookup Values'!$H$2)</f>
        <v>14.6625</v>
      </c>
    </row>
    <row r="128" spans="1:15" x14ac:dyDescent="0.25">
      <c r="A128" s="78">
        <v>127</v>
      </c>
      <c r="B128" s="79">
        <v>39329</v>
      </c>
      <c r="C128" s="78" t="str">
        <f>IF(Tbl_Transactions[[#This Row],[Category]]="Income","Income","Expense")</f>
        <v>Expense</v>
      </c>
      <c r="D128" s="80">
        <f>YEAR(Tbl_Transactions[[#This Row],[Transaction Date]])</f>
        <v>2007</v>
      </c>
      <c r="E128" s="80">
        <f>MONTH(Tbl_Transactions[[#This Row],[Transaction Date]])</f>
        <v>9</v>
      </c>
      <c r="F128" s="80" t="str">
        <f>VLOOKUP(Tbl_Transactions[[#This Row],[Month Num]],Tbl_Lookup_Month[],2)</f>
        <v>Sep</v>
      </c>
      <c r="G128" s="80">
        <f>DAY(Tbl_Transactions[[#This Row],[Transaction Date]])</f>
        <v>4</v>
      </c>
      <c r="H128" s="82">
        <f>WEEKDAY(Tbl_Transactions[[#This Row],[Transaction Date]])</f>
        <v>3</v>
      </c>
      <c r="I128" s="82" t="str">
        <f>VLOOKUP(Tbl_Transactions[[#This Row],[Weekday Num]], Tbl_Lookup_Weekday[], 2)</f>
        <v>Tue</v>
      </c>
      <c r="J128" s="78" t="s">
        <v>32</v>
      </c>
      <c r="K128" s="78" t="s">
        <v>33</v>
      </c>
      <c r="L128" s="78" t="s">
        <v>31</v>
      </c>
      <c r="M128" s="78" t="s">
        <v>10</v>
      </c>
      <c r="N128" s="81">
        <v>69</v>
      </c>
      <c r="O128" s="91">
        <f>IF(Tbl_Transactions[[#This Row],[Type]]="Income",Tbl_Transactions[[#This Row],[Amount]]*'Lookup Values'!$H$3,Tbl_Transactions[[#This Row],[Amount]]*'Lookup Values'!$H$2)</f>
        <v>5.9512499999999999</v>
      </c>
    </row>
    <row r="129" spans="1:15" x14ac:dyDescent="0.25">
      <c r="A129" s="78">
        <v>128</v>
      </c>
      <c r="B129" s="79">
        <v>39329</v>
      </c>
      <c r="C129" s="78" t="str">
        <f>IF(Tbl_Transactions[[#This Row],[Category]]="Income","Income","Expense")</f>
        <v>Expense</v>
      </c>
      <c r="D129" s="80">
        <f>YEAR(Tbl_Transactions[[#This Row],[Transaction Date]])</f>
        <v>2007</v>
      </c>
      <c r="E129" s="80">
        <f>MONTH(Tbl_Transactions[[#This Row],[Transaction Date]])</f>
        <v>9</v>
      </c>
      <c r="F129" s="80" t="str">
        <f>VLOOKUP(Tbl_Transactions[[#This Row],[Month Num]],Tbl_Lookup_Month[],2)</f>
        <v>Sep</v>
      </c>
      <c r="G129" s="80">
        <f>DAY(Tbl_Transactions[[#This Row],[Transaction Date]])</f>
        <v>4</v>
      </c>
      <c r="H129" s="82">
        <f>WEEKDAY(Tbl_Transactions[[#This Row],[Transaction Date]])</f>
        <v>3</v>
      </c>
      <c r="I129" s="82" t="str">
        <f>VLOOKUP(Tbl_Transactions[[#This Row],[Weekday Num]], Tbl_Lookup_Weekday[], 2)</f>
        <v>Tue</v>
      </c>
      <c r="J129" s="78" t="s">
        <v>27</v>
      </c>
      <c r="K129" s="78" t="s">
        <v>28</v>
      </c>
      <c r="L129" s="78" t="s">
        <v>26</v>
      </c>
      <c r="M129" s="78" t="s">
        <v>20</v>
      </c>
      <c r="N129" s="81">
        <v>416</v>
      </c>
      <c r="O129" s="91">
        <f>IF(Tbl_Transactions[[#This Row],[Type]]="Income",Tbl_Transactions[[#This Row],[Amount]]*'Lookup Values'!$H$3,Tbl_Transactions[[#This Row],[Amount]]*'Lookup Values'!$H$2)</f>
        <v>35.879999999999995</v>
      </c>
    </row>
    <row r="130" spans="1:15" x14ac:dyDescent="0.25">
      <c r="A130" s="78">
        <v>129</v>
      </c>
      <c r="B130" s="79">
        <v>39330</v>
      </c>
      <c r="C130" s="78" t="str">
        <f>IF(Tbl_Transactions[[#This Row],[Category]]="Income","Income","Expense")</f>
        <v>Expense</v>
      </c>
      <c r="D130" s="80">
        <f>YEAR(Tbl_Transactions[[#This Row],[Transaction Date]])</f>
        <v>2007</v>
      </c>
      <c r="E130" s="80">
        <f>MONTH(Tbl_Transactions[[#This Row],[Transaction Date]])</f>
        <v>9</v>
      </c>
      <c r="F130" s="80" t="str">
        <f>VLOOKUP(Tbl_Transactions[[#This Row],[Month Num]],Tbl_Lookup_Month[],2)</f>
        <v>Sep</v>
      </c>
      <c r="G130" s="80">
        <f>DAY(Tbl_Transactions[[#This Row],[Transaction Date]])</f>
        <v>5</v>
      </c>
      <c r="H130" s="82">
        <f>WEEKDAY(Tbl_Transactions[[#This Row],[Transaction Date]])</f>
        <v>4</v>
      </c>
      <c r="I130" s="82" t="str">
        <f>VLOOKUP(Tbl_Transactions[[#This Row],[Weekday Num]], Tbl_Lookup_Weekday[], 2)</f>
        <v>Wed</v>
      </c>
      <c r="J130" s="78" t="s">
        <v>15</v>
      </c>
      <c r="K130" s="78" t="s">
        <v>16</v>
      </c>
      <c r="L130" s="78" t="s">
        <v>14</v>
      </c>
      <c r="M130" s="78" t="s">
        <v>23</v>
      </c>
      <c r="N130" s="81">
        <v>197</v>
      </c>
      <c r="O130" s="91">
        <f>IF(Tbl_Transactions[[#This Row],[Type]]="Income",Tbl_Transactions[[#This Row],[Amount]]*'Lookup Values'!$H$3,Tbl_Transactions[[#This Row],[Amount]]*'Lookup Values'!$H$2)</f>
        <v>16.991249999999997</v>
      </c>
    </row>
    <row r="131" spans="1:15" x14ac:dyDescent="0.25">
      <c r="A131" s="78">
        <v>130</v>
      </c>
      <c r="B131" s="79">
        <v>39330</v>
      </c>
      <c r="C131" s="78" t="str">
        <f>IF(Tbl_Transactions[[#This Row],[Category]]="Income","Income","Expense")</f>
        <v>Expense</v>
      </c>
      <c r="D131" s="80">
        <f>YEAR(Tbl_Transactions[[#This Row],[Transaction Date]])</f>
        <v>2007</v>
      </c>
      <c r="E131" s="80">
        <f>MONTH(Tbl_Transactions[[#This Row],[Transaction Date]])</f>
        <v>9</v>
      </c>
      <c r="F131" s="80" t="str">
        <f>VLOOKUP(Tbl_Transactions[[#This Row],[Month Num]],Tbl_Lookup_Month[],2)</f>
        <v>Sep</v>
      </c>
      <c r="G131" s="80">
        <f>DAY(Tbl_Transactions[[#This Row],[Transaction Date]])</f>
        <v>5</v>
      </c>
      <c r="H131" s="82">
        <f>WEEKDAY(Tbl_Transactions[[#This Row],[Transaction Date]])</f>
        <v>4</v>
      </c>
      <c r="I131" s="82" t="str">
        <f>VLOOKUP(Tbl_Transactions[[#This Row],[Weekday Num]], Tbl_Lookup_Weekday[], 2)</f>
        <v>Wed</v>
      </c>
      <c r="J131" s="78" t="s">
        <v>27</v>
      </c>
      <c r="K131" s="78" t="s">
        <v>28</v>
      </c>
      <c r="L131" s="78" t="s">
        <v>26</v>
      </c>
      <c r="M131" s="78" t="s">
        <v>10</v>
      </c>
      <c r="N131" s="81">
        <v>348</v>
      </c>
      <c r="O131" s="91">
        <f>IF(Tbl_Transactions[[#This Row],[Type]]="Income",Tbl_Transactions[[#This Row],[Amount]]*'Lookup Values'!$H$3,Tbl_Transactions[[#This Row],[Amount]]*'Lookup Values'!$H$2)</f>
        <v>30.014999999999997</v>
      </c>
    </row>
    <row r="132" spans="1:15" x14ac:dyDescent="0.25">
      <c r="A132" s="78">
        <v>131</v>
      </c>
      <c r="B132" s="79">
        <v>39337</v>
      </c>
      <c r="C132" s="78" t="str">
        <f>IF(Tbl_Transactions[[#This Row],[Category]]="Income","Income","Expense")</f>
        <v>Expense</v>
      </c>
      <c r="D132" s="80">
        <f>YEAR(Tbl_Transactions[[#This Row],[Transaction Date]])</f>
        <v>2007</v>
      </c>
      <c r="E132" s="80">
        <f>MONTH(Tbl_Transactions[[#This Row],[Transaction Date]])</f>
        <v>9</v>
      </c>
      <c r="F132" s="80" t="str">
        <f>VLOOKUP(Tbl_Transactions[[#This Row],[Month Num]],Tbl_Lookup_Month[],2)</f>
        <v>Sep</v>
      </c>
      <c r="G132" s="80">
        <f>DAY(Tbl_Transactions[[#This Row],[Transaction Date]])</f>
        <v>12</v>
      </c>
      <c r="H132" s="82">
        <f>WEEKDAY(Tbl_Transactions[[#This Row],[Transaction Date]])</f>
        <v>4</v>
      </c>
      <c r="I132" s="82" t="str">
        <f>VLOOKUP(Tbl_Transactions[[#This Row],[Weekday Num]], Tbl_Lookup_Weekday[], 2)</f>
        <v>Wed</v>
      </c>
      <c r="J132" s="78" t="s">
        <v>8</v>
      </c>
      <c r="K132" s="78" t="s">
        <v>22</v>
      </c>
      <c r="L132" s="78" t="s">
        <v>21</v>
      </c>
      <c r="M132" s="78" t="s">
        <v>20</v>
      </c>
      <c r="N132" s="81">
        <v>129</v>
      </c>
      <c r="O132" s="91">
        <f>IF(Tbl_Transactions[[#This Row],[Type]]="Income",Tbl_Transactions[[#This Row],[Amount]]*'Lookup Values'!$H$3,Tbl_Transactions[[#This Row],[Amount]]*'Lookup Values'!$H$2)</f>
        <v>11.126249999999999</v>
      </c>
    </row>
    <row r="133" spans="1:15" x14ac:dyDescent="0.25">
      <c r="A133" s="78">
        <v>132</v>
      </c>
      <c r="B133" s="79">
        <v>39341</v>
      </c>
      <c r="C133" s="78" t="str">
        <f>IF(Tbl_Transactions[[#This Row],[Category]]="Income","Income","Expense")</f>
        <v>Income</v>
      </c>
      <c r="D133" s="80">
        <f>YEAR(Tbl_Transactions[[#This Row],[Transaction Date]])</f>
        <v>2007</v>
      </c>
      <c r="E133" s="80">
        <f>MONTH(Tbl_Transactions[[#This Row],[Transaction Date]])</f>
        <v>9</v>
      </c>
      <c r="F133" s="80" t="str">
        <f>VLOOKUP(Tbl_Transactions[[#This Row],[Month Num]],Tbl_Lookup_Month[],2)</f>
        <v>Sep</v>
      </c>
      <c r="G133" s="80">
        <f>DAY(Tbl_Transactions[[#This Row],[Transaction Date]])</f>
        <v>16</v>
      </c>
      <c r="H133" s="82">
        <f>WEEKDAY(Tbl_Transactions[[#This Row],[Transaction Date]])</f>
        <v>1</v>
      </c>
      <c r="I133" s="82" t="str">
        <f>VLOOKUP(Tbl_Transactions[[#This Row],[Weekday Num]], Tbl_Lookup_Weekday[], 2)</f>
        <v>Sun</v>
      </c>
      <c r="J133" s="78" t="s">
        <v>47</v>
      </c>
      <c r="K133" s="78" t="s">
        <v>80</v>
      </c>
      <c r="L133" s="78" t="s">
        <v>81</v>
      </c>
      <c r="M133" s="78" t="s">
        <v>20</v>
      </c>
      <c r="N133" s="81">
        <v>47</v>
      </c>
      <c r="O133" s="91">
        <f>IF(Tbl_Transactions[[#This Row],[Type]]="Income",Tbl_Transactions[[#This Row],[Amount]]*'Lookup Values'!$H$3,Tbl_Transactions[[#This Row],[Amount]]*'Lookup Values'!$H$2)</f>
        <v>17.86</v>
      </c>
    </row>
    <row r="134" spans="1:15" x14ac:dyDescent="0.25">
      <c r="A134" s="78">
        <v>133</v>
      </c>
      <c r="B134" s="79">
        <v>39346</v>
      </c>
      <c r="C134" s="78" t="str">
        <f>IF(Tbl_Transactions[[#This Row],[Category]]="Income","Income","Expense")</f>
        <v>Income</v>
      </c>
      <c r="D134" s="80">
        <f>YEAR(Tbl_Transactions[[#This Row],[Transaction Date]])</f>
        <v>2007</v>
      </c>
      <c r="E134" s="80">
        <f>MONTH(Tbl_Transactions[[#This Row],[Transaction Date]])</f>
        <v>9</v>
      </c>
      <c r="F134" s="80" t="str">
        <f>VLOOKUP(Tbl_Transactions[[#This Row],[Month Num]],Tbl_Lookup_Month[],2)</f>
        <v>Sep</v>
      </c>
      <c r="G134" s="80">
        <f>DAY(Tbl_Transactions[[#This Row],[Transaction Date]])</f>
        <v>21</v>
      </c>
      <c r="H134" s="82">
        <f>WEEKDAY(Tbl_Transactions[[#This Row],[Transaction Date]])</f>
        <v>6</v>
      </c>
      <c r="I134" s="82" t="str">
        <f>VLOOKUP(Tbl_Transactions[[#This Row],[Weekday Num]], Tbl_Lookup_Weekday[], 2)</f>
        <v>Fri</v>
      </c>
      <c r="J134" s="78" t="s">
        <v>47</v>
      </c>
      <c r="K134" s="78" t="s">
        <v>76</v>
      </c>
      <c r="L134" s="78" t="s">
        <v>77</v>
      </c>
      <c r="M134" s="78" t="s">
        <v>23</v>
      </c>
      <c r="N134" s="81">
        <v>164</v>
      </c>
      <c r="O134" s="91">
        <f>IF(Tbl_Transactions[[#This Row],[Type]]="Income",Tbl_Transactions[[#This Row],[Amount]]*'Lookup Values'!$H$3,Tbl_Transactions[[#This Row],[Amount]]*'Lookup Values'!$H$2)</f>
        <v>62.32</v>
      </c>
    </row>
    <row r="135" spans="1:15" x14ac:dyDescent="0.25">
      <c r="A135" s="78">
        <v>134</v>
      </c>
      <c r="B135" s="79">
        <v>39354</v>
      </c>
      <c r="C135" s="78" t="str">
        <f>IF(Tbl_Transactions[[#This Row],[Category]]="Income","Income","Expense")</f>
        <v>Expense</v>
      </c>
      <c r="D135" s="80">
        <f>YEAR(Tbl_Transactions[[#This Row],[Transaction Date]])</f>
        <v>2007</v>
      </c>
      <c r="E135" s="80">
        <f>MONTH(Tbl_Transactions[[#This Row],[Transaction Date]])</f>
        <v>9</v>
      </c>
      <c r="F135" s="80" t="str">
        <f>VLOOKUP(Tbl_Transactions[[#This Row],[Month Num]],Tbl_Lookup_Month[],2)</f>
        <v>Sep</v>
      </c>
      <c r="G135" s="80">
        <f>DAY(Tbl_Transactions[[#This Row],[Transaction Date]])</f>
        <v>29</v>
      </c>
      <c r="H135" s="82">
        <f>WEEKDAY(Tbl_Transactions[[#This Row],[Transaction Date]])</f>
        <v>7</v>
      </c>
      <c r="I135" s="82" t="str">
        <f>VLOOKUP(Tbl_Transactions[[#This Row],[Weekday Num]], Tbl_Lookup_Weekday[], 2)</f>
        <v>Sat</v>
      </c>
      <c r="J135" s="78" t="s">
        <v>12</v>
      </c>
      <c r="K135" s="78" t="s">
        <v>13</v>
      </c>
      <c r="L135" s="78" t="s">
        <v>11</v>
      </c>
      <c r="M135" s="78" t="s">
        <v>20</v>
      </c>
      <c r="N135" s="81">
        <v>53</v>
      </c>
      <c r="O135" s="91">
        <f>IF(Tbl_Transactions[[#This Row],[Type]]="Income",Tbl_Transactions[[#This Row],[Amount]]*'Lookup Values'!$H$3,Tbl_Transactions[[#This Row],[Amount]]*'Lookup Values'!$H$2)</f>
        <v>4.57125</v>
      </c>
    </row>
    <row r="136" spans="1:15" x14ac:dyDescent="0.25">
      <c r="A136" s="78">
        <v>135</v>
      </c>
      <c r="B136" s="79">
        <v>39354</v>
      </c>
      <c r="C136" s="78" t="str">
        <f>IF(Tbl_Transactions[[#This Row],[Category]]="Income","Income","Expense")</f>
        <v>Expense</v>
      </c>
      <c r="D136" s="80">
        <f>YEAR(Tbl_Transactions[[#This Row],[Transaction Date]])</f>
        <v>2007</v>
      </c>
      <c r="E136" s="80">
        <f>MONTH(Tbl_Transactions[[#This Row],[Transaction Date]])</f>
        <v>9</v>
      </c>
      <c r="F136" s="80" t="str">
        <f>VLOOKUP(Tbl_Transactions[[#This Row],[Month Num]],Tbl_Lookup_Month[],2)</f>
        <v>Sep</v>
      </c>
      <c r="G136" s="80">
        <f>DAY(Tbl_Transactions[[#This Row],[Transaction Date]])</f>
        <v>29</v>
      </c>
      <c r="H136" s="82">
        <f>WEEKDAY(Tbl_Transactions[[#This Row],[Transaction Date]])</f>
        <v>7</v>
      </c>
      <c r="I136" s="82" t="str">
        <f>VLOOKUP(Tbl_Transactions[[#This Row],[Weekday Num]], Tbl_Lookup_Weekday[], 2)</f>
        <v>Sat</v>
      </c>
      <c r="J136" s="78" t="s">
        <v>15</v>
      </c>
      <c r="K136" s="78" t="s">
        <v>35</v>
      </c>
      <c r="L136" s="78" t="s">
        <v>34</v>
      </c>
      <c r="M136" s="78" t="s">
        <v>10</v>
      </c>
      <c r="N136" s="81">
        <v>251</v>
      </c>
      <c r="O136" s="91">
        <f>IF(Tbl_Transactions[[#This Row],[Type]]="Income",Tbl_Transactions[[#This Row],[Amount]]*'Lookup Values'!$H$3,Tbl_Transactions[[#This Row],[Amount]]*'Lookup Values'!$H$2)</f>
        <v>21.64875</v>
      </c>
    </row>
    <row r="137" spans="1:15" x14ac:dyDescent="0.25">
      <c r="A137" s="78">
        <v>136</v>
      </c>
      <c r="B137" s="79">
        <v>39355</v>
      </c>
      <c r="C137" s="78" t="str">
        <f>IF(Tbl_Transactions[[#This Row],[Category]]="Income","Income","Expense")</f>
        <v>Expense</v>
      </c>
      <c r="D137" s="80">
        <f>YEAR(Tbl_Transactions[[#This Row],[Transaction Date]])</f>
        <v>2007</v>
      </c>
      <c r="E137" s="80">
        <f>MONTH(Tbl_Transactions[[#This Row],[Transaction Date]])</f>
        <v>9</v>
      </c>
      <c r="F137" s="80" t="str">
        <f>VLOOKUP(Tbl_Transactions[[#This Row],[Month Num]],Tbl_Lookup_Month[],2)</f>
        <v>Sep</v>
      </c>
      <c r="G137" s="80">
        <f>DAY(Tbl_Transactions[[#This Row],[Transaction Date]])</f>
        <v>30</v>
      </c>
      <c r="H137" s="82">
        <f>WEEKDAY(Tbl_Transactions[[#This Row],[Transaction Date]])</f>
        <v>1</v>
      </c>
      <c r="I137" s="82" t="str">
        <f>VLOOKUP(Tbl_Transactions[[#This Row],[Weekday Num]], Tbl_Lookup_Weekday[], 2)</f>
        <v>Sun</v>
      </c>
      <c r="J137" s="78" t="s">
        <v>15</v>
      </c>
      <c r="K137" s="78" t="s">
        <v>35</v>
      </c>
      <c r="L137" s="78" t="s">
        <v>34</v>
      </c>
      <c r="M137" s="78" t="s">
        <v>23</v>
      </c>
      <c r="N137" s="81">
        <v>250</v>
      </c>
      <c r="O137" s="91">
        <f>IF(Tbl_Transactions[[#This Row],[Type]]="Income",Tbl_Transactions[[#This Row],[Amount]]*'Lookup Values'!$H$3,Tbl_Transactions[[#This Row],[Amount]]*'Lookup Values'!$H$2)</f>
        <v>21.5625</v>
      </c>
    </row>
    <row r="138" spans="1:15" x14ac:dyDescent="0.25">
      <c r="A138" s="78">
        <v>137</v>
      </c>
      <c r="B138" s="79">
        <v>39362</v>
      </c>
      <c r="C138" s="78" t="str">
        <f>IF(Tbl_Transactions[[#This Row],[Category]]="Income","Income","Expense")</f>
        <v>Expense</v>
      </c>
      <c r="D138" s="80">
        <f>YEAR(Tbl_Transactions[[#This Row],[Transaction Date]])</f>
        <v>2007</v>
      </c>
      <c r="E138" s="80">
        <f>MONTH(Tbl_Transactions[[#This Row],[Transaction Date]])</f>
        <v>10</v>
      </c>
      <c r="F138" s="80" t="str">
        <f>VLOOKUP(Tbl_Transactions[[#This Row],[Month Num]],Tbl_Lookup_Month[],2)</f>
        <v>Oct</v>
      </c>
      <c r="G138" s="80">
        <f>DAY(Tbl_Transactions[[#This Row],[Transaction Date]])</f>
        <v>7</v>
      </c>
      <c r="H138" s="82">
        <f>WEEKDAY(Tbl_Transactions[[#This Row],[Transaction Date]])</f>
        <v>1</v>
      </c>
      <c r="I138" s="82" t="str">
        <f>VLOOKUP(Tbl_Transactions[[#This Row],[Weekday Num]], Tbl_Lookup_Weekday[], 2)</f>
        <v>Sun</v>
      </c>
      <c r="J138" s="78" t="s">
        <v>8</v>
      </c>
      <c r="K138" s="78" t="s">
        <v>9</v>
      </c>
      <c r="L138" s="78" t="s">
        <v>7</v>
      </c>
      <c r="M138" s="78" t="s">
        <v>20</v>
      </c>
      <c r="N138" s="81">
        <v>427</v>
      </c>
      <c r="O138" s="91">
        <f>IF(Tbl_Transactions[[#This Row],[Type]]="Income",Tbl_Transactions[[#This Row],[Amount]]*'Lookup Values'!$H$3,Tbl_Transactions[[#This Row],[Amount]]*'Lookup Values'!$H$2)</f>
        <v>36.828749999999999</v>
      </c>
    </row>
    <row r="139" spans="1:15" x14ac:dyDescent="0.25">
      <c r="A139" s="78">
        <v>138</v>
      </c>
      <c r="B139" s="79">
        <v>39373</v>
      </c>
      <c r="C139" s="78" t="str">
        <f>IF(Tbl_Transactions[[#This Row],[Category]]="Income","Income","Expense")</f>
        <v>Expense</v>
      </c>
      <c r="D139" s="80">
        <f>YEAR(Tbl_Transactions[[#This Row],[Transaction Date]])</f>
        <v>2007</v>
      </c>
      <c r="E139" s="80">
        <f>MONTH(Tbl_Transactions[[#This Row],[Transaction Date]])</f>
        <v>10</v>
      </c>
      <c r="F139" s="80" t="str">
        <f>VLOOKUP(Tbl_Transactions[[#This Row],[Month Num]],Tbl_Lookup_Month[],2)</f>
        <v>Oct</v>
      </c>
      <c r="G139" s="80">
        <f>DAY(Tbl_Transactions[[#This Row],[Transaction Date]])</f>
        <v>18</v>
      </c>
      <c r="H139" s="82">
        <f>WEEKDAY(Tbl_Transactions[[#This Row],[Transaction Date]])</f>
        <v>5</v>
      </c>
      <c r="I139" s="82" t="str">
        <f>VLOOKUP(Tbl_Transactions[[#This Row],[Weekday Num]], Tbl_Lookup_Weekday[], 2)</f>
        <v>Thu</v>
      </c>
      <c r="J139" s="78" t="s">
        <v>12</v>
      </c>
      <c r="K139" s="78" t="s">
        <v>37</v>
      </c>
      <c r="L139" s="78" t="s">
        <v>36</v>
      </c>
      <c r="M139" s="78" t="s">
        <v>23</v>
      </c>
      <c r="N139" s="81">
        <v>137</v>
      </c>
      <c r="O139" s="91">
        <f>IF(Tbl_Transactions[[#This Row],[Type]]="Income",Tbl_Transactions[[#This Row],[Amount]]*'Lookup Values'!$H$3,Tbl_Transactions[[#This Row],[Amount]]*'Lookup Values'!$H$2)</f>
        <v>11.816249999999998</v>
      </c>
    </row>
    <row r="140" spans="1:15" x14ac:dyDescent="0.25">
      <c r="A140" s="78">
        <v>139</v>
      </c>
      <c r="B140" s="79">
        <v>39376</v>
      </c>
      <c r="C140" s="78" t="str">
        <f>IF(Tbl_Transactions[[#This Row],[Category]]="Income","Income","Expense")</f>
        <v>Expense</v>
      </c>
      <c r="D140" s="80">
        <f>YEAR(Tbl_Transactions[[#This Row],[Transaction Date]])</f>
        <v>2007</v>
      </c>
      <c r="E140" s="80">
        <f>MONTH(Tbl_Transactions[[#This Row],[Transaction Date]])</f>
        <v>10</v>
      </c>
      <c r="F140" s="80" t="str">
        <f>VLOOKUP(Tbl_Transactions[[#This Row],[Month Num]],Tbl_Lookup_Month[],2)</f>
        <v>Oct</v>
      </c>
      <c r="G140" s="80">
        <f>DAY(Tbl_Transactions[[#This Row],[Transaction Date]])</f>
        <v>21</v>
      </c>
      <c r="H140" s="82">
        <f>WEEKDAY(Tbl_Transactions[[#This Row],[Transaction Date]])</f>
        <v>1</v>
      </c>
      <c r="I140" s="82" t="str">
        <f>VLOOKUP(Tbl_Transactions[[#This Row],[Weekday Num]], Tbl_Lookup_Weekday[], 2)</f>
        <v>Sun</v>
      </c>
      <c r="J140" s="78" t="s">
        <v>42</v>
      </c>
      <c r="K140" s="78" t="s">
        <v>43</v>
      </c>
      <c r="L140" s="78" t="s">
        <v>41</v>
      </c>
      <c r="M140" s="78" t="s">
        <v>20</v>
      </c>
      <c r="N140" s="81">
        <v>148</v>
      </c>
      <c r="O140" s="91">
        <f>IF(Tbl_Transactions[[#This Row],[Type]]="Income",Tbl_Transactions[[#This Row],[Amount]]*'Lookup Values'!$H$3,Tbl_Transactions[[#This Row],[Amount]]*'Lookup Values'!$H$2)</f>
        <v>12.764999999999999</v>
      </c>
    </row>
    <row r="141" spans="1:15" x14ac:dyDescent="0.25">
      <c r="A141" s="78">
        <v>140</v>
      </c>
      <c r="B141" s="79">
        <v>39377</v>
      </c>
      <c r="C141" s="78" t="str">
        <f>IF(Tbl_Transactions[[#This Row],[Category]]="Income","Income","Expense")</f>
        <v>Income</v>
      </c>
      <c r="D141" s="80">
        <f>YEAR(Tbl_Transactions[[#This Row],[Transaction Date]])</f>
        <v>2007</v>
      </c>
      <c r="E141" s="80">
        <f>MONTH(Tbl_Transactions[[#This Row],[Transaction Date]])</f>
        <v>10</v>
      </c>
      <c r="F141" s="80" t="str">
        <f>VLOOKUP(Tbl_Transactions[[#This Row],[Month Num]],Tbl_Lookup_Month[],2)</f>
        <v>Oct</v>
      </c>
      <c r="G141" s="80">
        <f>DAY(Tbl_Transactions[[#This Row],[Transaction Date]])</f>
        <v>22</v>
      </c>
      <c r="H141" s="82">
        <f>WEEKDAY(Tbl_Transactions[[#This Row],[Transaction Date]])</f>
        <v>2</v>
      </c>
      <c r="I141" s="82" t="str">
        <f>VLOOKUP(Tbl_Transactions[[#This Row],[Weekday Num]], Tbl_Lookup_Weekday[], 2)</f>
        <v>Mon</v>
      </c>
      <c r="J141" s="78" t="s">
        <v>47</v>
      </c>
      <c r="K141" s="78" t="s">
        <v>76</v>
      </c>
      <c r="L141" s="78" t="s">
        <v>77</v>
      </c>
      <c r="M141" s="78" t="s">
        <v>20</v>
      </c>
      <c r="N141" s="81">
        <v>338</v>
      </c>
      <c r="O141" s="91">
        <f>IF(Tbl_Transactions[[#This Row],[Type]]="Income",Tbl_Transactions[[#This Row],[Amount]]*'Lookup Values'!$H$3,Tbl_Transactions[[#This Row],[Amount]]*'Lookup Values'!$H$2)</f>
        <v>128.44</v>
      </c>
    </row>
    <row r="142" spans="1:15" x14ac:dyDescent="0.25">
      <c r="A142" s="78">
        <v>141</v>
      </c>
      <c r="B142" s="79">
        <v>39379</v>
      </c>
      <c r="C142" s="78" t="str">
        <f>IF(Tbl_Transactions[[#This Row],[Category]]="Income","Income","Expense")</f>
        <v>Expense</v>
      </c>
      <c r="D142" s="80">
        <f>YEAR(Tbl_Transactions[[#This Row],[Transaction Date]])</f>
        <v>2007</v>
      </c>
      <c r="E142" s="80">
        <f>MONTH(Tbl_Transactions[[#This Row],[Transaction Date]])</f>
        <v>10</v>
      </c>
      <c r="F142" s="80" t="str">
        <f>VLOOKUP(Tbl_Transactions[[#This Row],[Month Num]],Tbl_Lookup_Month[],2)</f>
        <v>Oct</v>
      </c>
      <c r="G142" s="80">
        <f>DAY(Tbl_Transactions[[#This Row],[Transaction Date]])</f>
        <v>24</v>
      </c>
      <c r="H142" s="82">
        <f>WEEKDAY(Tbl_Transactions[[#This Row],[Transaction Date]])</f>
        <v>4</v>
      </c>
      <c r="I142" s="82" t="str">
        <f>VLOOKUP(Tbl_Transactions[[#This Row],[Weekday Num]], Tbl_Lookup_Weekday[], 2)</f>
        <v>Wed</v>
      </c>
      <c r="J142" s="78" t="s">
        <v>15</v>
      </c>
      <c r="K142" s="78" t="s">
        <v>35</v>
      </c>
      <c r="L142" s="78" t="s">
        <v>34</v>
      </c>
      <c r="M142" s="78" t="s">
        <v>23</v>
      </c>
      <c r="N142" s="81">
        <v>35</v>
      </c>
      <c r="O142" s="91">
        <f>IF(Tbl_Transactions[[#This Row],[Type]]="Income",Tbl_Transactions[[#This Row],[Amount]]*'Lookup Values'!$H$3,Tbl_Transactions[[#This Row],[Amount]]*'Lookup Values'!$H$2)</f>
        <v>3.0187499999999998</v>
      </c>
    </row>
    <row r="143" spans="1:15" x14ac:dyDescent="0.25">
      <c r="A143" s="78">
        <v>142</v>
      </c>
      <c r="B143" s="79">
        <v>39386</v>
      </c>
      <c r="C143" s="78" t="str">
        <f>IF(Tbl_Transactions[[#This Row],[Category]]="Income","Income","Expense")</f>
        <v>Expense</v>
      </c>
      <c r="D143" s="80">
        <f>YEAR(Tbl_Transactions[[#This Row],[Transaction Date]])</f>
        <v>2007</v>
      </c>
      <c r="E143" s="80">
        <f>MONTH(Tbl_Transactions[[#This Row],[Transaction Date]])</f>
        <v>10</v>
      </c>
      <c r="F143" s="80" t="str">
        <f>VLOOKUP(Tbl_Transactions[[#This Row],[Month Num]],Tbl_Lookup_Month[],2)</f>
        <v>Oct</v>
      </c>
      <c r="G143" s="80">
        <f>DAY(Tbl_Transactions[[#This Row],[Transaction Date]])</f>
        <v>31</v>
      </c>
      <c r="H143" s="82">
        <f>WEEKDAY(Tbl_Transactions[[#This Row],[Transaction Date]])</f>
        <v>4</v>
      </c>
      <c r="I143" s="82" t="str">
        <f>VLOOKUP(Tbl_Transactions[[#This Row],[Weekday Num]], Tbl_Lookup_Weekday[], 2)</f>
        <v>Wed</v>
      </c>
      <c r="J143" s="78" t="s">
        <v>15</v>
      </c>
      <c r="K143" s="78" t="s">
        <v>35</v>
      </c>
      <c r="L143" s="78" t="s">
        <v>34</v>
      </c>
      <c r="M143" s="78" t="s">
        <v>20</v>
      </c>
      <c r="N143" s="81">
        <v>324</v>
      </c>
      <c r="O143" s="91">
        <f>IF(Tbl_Transactions[[#This Row],[Type]]="Income",Tbl_Transactions[[#This Row],[Amount]]*'Lookup Values'!$H$3,Tbl_Transactions[[#This Row],[Amount]]*'Lookup Values'!$H$2)</f>
        <v>27.944999999999997</v>
      </c>
    </row>
    <row r="144" spans="1:15" x14ac:dyDescent="0.25">
      <c r="A144" s="78">
        <v>143</v>
      </c>
      <c r="B144" s="79">
        <v>39387</v>
      </c>
      <c r="C144" s="78" t="str">
        <f>IF(Tbl_Transactions[[#This Row],[Category]]="Income","Income","Expense")</f>
        <v>Income</v>
      </c>
      <c r="D144" s="80">
        <f>YEAR(Tbl_Transactions[[#This Row],[Transaction Date]])</f>
        <v>2007</v>
      </c>
      <c r="E144" s="80">
        <f>MONTH(Tbl_Transactions[[#This Row],[Transaction Date]])</f>
        <v>11</v>
      </c>
      <c r="F144" s="80" t="str">
        <f>VLOOKUP(Tbl_Transactions[[#This Row],[Month Num]],Tbl_Lookup_Month[],2)</f>
        <v>Nov</v>
      </c>
      <c r="G144" s="80">
        <f>DAY(Tbl_Transactions[[#This Row],[Transaction Date]])</f>
        <v>1</v>
      </c>
      <c r="H144" s="82">
        <f>WEEKDAY(Tbl_Transactions[[#This Row],[Transaction Date]])</f>
        <v>5</v>
      </c>
      <c r="I144" s="82" t="str">
        <f>VLOOKUP(Tbl_Transactions[[#This Row],[Weekday Num]], Tbl_Lookup_Weekday[], 2)</f>
        <v>Thu</v>
      </c>
      <c r="J144" s="78" t="s">
        <v>47</v>
      </c>
      <c r="K144" s="78" t="s">
        <v>78</v>
      </c>
      <c r="L144" s="78" t="s">
        <v>79</v>
      </c>
      <c r="M144" s="78" t="s">
        <v>23</v>
      </c>
      <c r="N144" s="81">
        <v>499</v>
      </c>
      <c r="O144" s="91">
        <f>IF(Tbl_Transactions[[#This Row],[Type]]="Income",Tbl_Transactions[[#This Row],[Amount]]*'Lookup Values'!$H$3,Tbl_Transactions[[#This Row],[Amount]]*'Lookup Values'!$H$2)</f>
        <v>189.62</v>
      </c>
    </row>
    <row r="145" spans="1:15" x14ac:dyDescent="0.25">
      <c r="A145" s="78">
        <v>144</v>
      </c>
      <c r="B145" s="79">
        <v>39387</v>
      </c>
      <c r="C145" s="78" t="str">
        <f>IF(Tbl_Transactions[[#This Row],[Category]]="Income","Income","Expense")</f>
        <v>Expense</v>
      </c>
      <c r="D145" s="80">
        <f>YEAR(Tbl_Transactions[[#This Row],[Transaction Date]])</f>
        <v>2007</v>
      </c>
      <c r="E145" s="80">
        <f>MONTH(Tbl_Transactions[[#This Row],[Transaction Date]])</f>
        <v>11</v>
      </c>
      <c r="F145" s="80" t="str">
        <f>VLOOKUP(Tbl_Transactions[[#This Row],[Month Num]],Tbl_Lookup_Month[],2)</f>
        <v>Nov</v>
      </c>
      <c r="G145" s="80">
        <f>DAY(Tbl_Transactions[[#This Row],[Transaction Date]])</f>
        <v>1</v>
      </c>
      <c r="H145" s="82">
        <f>WEEKDAY(Tbl_Transactions[[#This Row],[Transaction Date]])</f>
        <v>5</v>
      </c>
      <c r="I145" s="82" t="str">
        <f>VLOOKUP(Tbl_Transactions[[#This Row],[Weekday Num]], Tbl_Lookup_Weekday[], 2)</f>
        <v>Thu</v>
      </c>
      <c r="J145" s="78" t="s">
        <v>18</v>
      </c>
      <c r="K145" s="78" t="s">
        <v>30</v>
      </c>
      <c r="L145" s="78" t="s">
        <v>29</v>
      </c>
      <c r="M145" s="78" t="s">
        <v>23</v>
      </c>
      <c r="N145" s="81">
        <v>320</v>
      </c>
      <c r="O145" s="91">
        <f>IF(Tbl_Transactions[[#This Row],[Type]]="Income",Tbl_Transactions[[#This Row],[Amount]]*'Lookup Values'!$H$3,Tbl_Transactions[[#This Row],[Amount]]*'Lookup Values'!$H$2)</f>
        <v>27.599999999999998</v>
      </c>
    </row>
    <row r="146" spans="1:15" x14ac:dyDescent="0.25">
      <c r="A146" s="78">
        <v>145</v>
      </c>
      <c r="B146" s="79">
        <v>39389</v>
      </c>
      <c r="C146" s="78" t="str">
        <f>IF(Tbl_Transactions[[#This Row],[Category]]="Income","Income","Expense")</f>
        <v>Expense</v>
      </c>
      <c r="D146" s="80">
        <f>YEAR(Tbl_Transactions[[#This Row],[Transaction Date]])</f>
        <v>2007</v>
      </c>
      <c r="E146" s="80">
        <f>MONTH(Tbl_Transactions[[#This Row],[Transaction Date]])</f>
        <v>11</v>
      </c>
      <c r="F146" s="80" t="str">
        <f>VLOOKUP(Tbl_Transactions[[#This Row],[Month Num]],Tbl_Lookup_Month[],2)</f>
        <v>Nov</v>
      </c>
      <c r="G146" s="80">
        <f>DAY(Tbl_Transactions[[#This Row],[Transaction Date]])</f>
        <v>3</v>
      </c>
      <c r="H146" s="82">
        <f>WEEKDAY(Tbl_Transactions[[#This Row],[Transaction Date]])</f>
        <v>7</v>
      </c>
      <c r="I146" s="82" t="str">
        <f>VLOOKUP(Tbl_Transactions[[#This Row],[Weekday Num]], Tbl_Lookup_Weekday[], 2)</f>
        <v>Sat</v>
      </c>
      <c r="J146" s="78" t="s">
        <v>8</v>
      </c>
      <c r="K146" s="78" t="s">
        <v>22</v>
      </c>
      <c r="L146" s="78" t="s">
        <v>21</v>
      </c>
      <c r="M146" s="78" t="s">
        <v>10</v>
      </c>
      <c r="N146" s="81">
        <v>14</v>
      </c>
      <c r="O146" s="91">
        <f>IF(Tbl_Transactions[[#This Row],[Type]]="Income",Tbl_Transactions[[#This Row],[Amount]]*'Lookup Values'!$H$3,Tbl_Transactions[[#This Row],[Amount]]*'Lookup Values'!$H$2)</f>
        <v>1.2075</v>
      </c>
    </row>
    <row r="147" spans="1:15" x14ac:dyDescent="0.25">
      <c r="A147" s="78">
        <v>146</v>
      </c>
      <c r="B147" s="79">
        <v>39390</v>
      </c>
      <c r="C147" s="78" t="str">
        <f>IF(Tbl_Transactions[[#This Row],[Category]]="Income","Income","Expense")</f>
        <v>Expense</v>
      </c>
      <c r="D147" s="80">
        <f>YEAR(Tbl_Transactions[[#This Row],[Transaction Date]])</f>
        <v>2007</v>
      </c>
      <c r="E147" s="80">
        <f>MONTH(Tbl_Transactions[[#This Row],[Transaction Date]])</f>
        <v>11</v>
      </c>
      <c r="F147" s="80" t="str">
        <f>VLOOKUP(Tbl_Transactions[[#This Row],[Month Num]],Tbl_Lookup_Month[],2)</f>
        <v>Nov</v>
      </c>
      <c r="G147" s="80">
        <f>DAY(Tbl_Transactions[[#This Row],[Transaction Date]])</f>
        <v>4</v>
      </c>
      <c r="H147" s="82">
        <f>WEEKDAY(Tbl_Transactions[[#This Row],[Transaction Date]])</f>
        <v>1</v>
      </c>
      <c r="I147" s="82" t="str">
        <f>VLOOKUP(Tbl_Transactions[[#This Row],[Weekday Num]], Tbl_Lookup_Weekday[], 2)</f>
        <v>Sun</v>
      </c>
      <c r="J147" s="78" t="s">
        <v>12</v>
      </c>
      <c r="K147" s="78" t="s">
        <v>37</v>
      </c>
      <c r="L147" s="78" t="s">
        <v>36</v>
      </c>
      <c r="M147" s="78" t="s">
        <v>23</v>
      </c>
      <c r="N147" s="81">
        <v>461</v>
      </c>
      <c r="O147" s="91">
        <f>IF(Tbl_Transactions[[#This Row],[Type]]="Income",Tbl_Transactions[[#This Row],[Amount]]*'Lookup Values'!$H$3,Tbl_Transactions[[#This Row],[Amount]]*'Lookup Values'!$H$2)</f>
        <v>39.761249999999997</v>
      </c>
    </row>
    <row r="148" spans="1:15" x14ac:dyDescent="0.25">
      <c r="A148" s="78">
        <v>147</v>
      </c>
      <c r="B148" s="79">
        <v>39391</v>
      </c>
      <c r="C148" s="78" t="str">
        <f>IF(Tbl_Transactions[[#This Row],[Category]]="Income","Income","Expense")</f>
        <v>Expense</v>
      </c>
      <c r="D148" s="80">
        <f>YEAR(Tbl_Transactions[[#This Row],[Transaction Date]])</f>
        <v>2007</v>
      </c>
      <c r="E148" s="80">
        <f>MONTH(Tbl_Transactions[[#This Row],[Transaction Date]])</f>
        <v>11</v>
      </c>
      <c r="F148" s="80" t="str">
        <f>VLOOKUP(Tbl_Transactions[[#This Row],[Month Num]],Tbl_Lookup_Month[],2)</f>
        <v>Nov</v>
      </c>
      <c r="G148" s="80">
        <f>DAY(Tbl_Transactions[[#This Row],[Transaction Date]])</f>
        <v>5</v>
      </c>
      <c r="H148" s="82">
        <f>WEEKDAY(Tbl_Transactions[[#This Row],[Transaction Date]])</f>
        <v>2</v>
      </c>
      <c r="I148" s="82" t="str">
        <f>VLOOKUP(Tbl_Transactions[[#This Row],[Weekday Num]], Tbl_Lookup_Weekday[], 2)</f>
        <v>Mon</v>
      </c>
      <c r="J148" s="78" t="s">
        <v>42</v>
      </c>
      <c r="K148" s="78" t="s">
        <v>43</v>
      </c>
      <c r="L148" s="78" t="s">
        <v>41</v>
      </c>
      <c r="M148" s="78" t="s">
        <v>20</v>
      </c>
      <c r="N148" s="81">
        <v>255</v>
      </c>
      <c r="O148" s="91">
        <f>IF(Tbl_Transactions[[#This Row],[Type]]="Income",Tbl_Transactions[[#This Row],[Amount]]*'Lookup Values'!$H$3,Tbl_Transactions[[#This Row],[Amount]]*'Lookup Values'!$H$2)</f>
        <v>21.993749999999999</v>
      </c>
    </row>
    <row r="149" spans="1:15" x14ac:dyDescent="0.25">
      <c r="A149" s="78">
        <v>148</v>
      </c>
      <c r="B149" s="79">
        <v>39392</v>
      </c>
      <c r="C149" s="78" t="str">
        <f>IF(Tbl_Transactions[[#This Row],[Category]]="Income","Income","Expense")</f>
        <v>Income</v>
      </c>
      <c r="D149" s="80">
        <f>YEAR(Tbl_Transactions[[#This Row],[Transaction Date]])</f>
        <v>2007</v>
      </c>
      <c r="E149" s="80">
        <f>MONTH(Tbl_Transactions[[#This Row],[Transaction Date]])</f>
        <v>11</v>
      </c>
      <c r="F149" s="80" t="str">
        <f>VLOOKUP(Tbl_Transactions[[#This Row],[Month Num]],Tbl_Lookup_Month[],2)</f>
        <v>Nov</v>
      </c>
      <c r="G149" s="80">
        <f>DAY(Tbl_Transactions[[#This Row],[Transaction Date]])</f>
        <v>6</v>
      </c>
      <c r="H149" s="82">
        <f>WEEKDAY(Tbl_Transactions[[#This Row],[Transaction Date]])</f>
        <v>3</v>
      </c>
      <c r="I149" s="82" t="str">
        <f>VLOOKUP(Tbl_Transactions[[#This Row],[Weekday Num]], Tbl_Lookup_Weekday[], 2)</f>
        <v>Tue</v>
      </c>
      <c r="J149" s="78" t="s">
        <v>47</v>
      </c>
      <c r="K149" s="78" t="s">
        <v>76</v>
      </c>
      <c r="L149" s="78" t="s">
        <v>77</v>
      </c>
      <c r="M149" s="78" t="s">
        <v>23</v>
      </c>
      <c r="N149" s="81">
        <v>439</v>
      </c>
      <c r="O149" s="91">
        <f>IF(Tbl_Transactions[[#This Row],[Type]]="Income",Tbl_Transactions[[#This Row],[Amount]]*'Lookup Values'!$H$3,Tbl_Transactions[[#This Row],[Amount]]*'Lookup Values'!$H$2)</f>
        <v>166.82</v>
      </c>
    </row>
    <row r="150" spans="1:15" x14ac:dyDescent="0.25">
      <c r="A150" s="78">
        <v>149</v>
      </c>
      <c r="B150" s="79">
        <v>39394</v>
      </c>
      <c r="C150" s="78" t="str">
        <f>IF(Tbl_Transactions[[#This Row],[Category]]="Income","Income","Expense")</f>
        <v>Expense</v>
      </c>
      <c r="D150" s="80">
        <f>YEAR(Tbl_Transactions[[#This Row],[Transaction Date]])</f>
        <v>2007</v>
      </c>
      <c r="E150" s="80">
        <f>MONTH(Tbl_Transactions[[#This Row],[Transaction Date]])</f>
        <v>11</v>
      </c>
      <c r="F150" s="80" t="str">
        <f>VLOOKUP(Tbl_Transactions[[#This Row],[Month Num]],Tbl_Lookup_Month[],2)</f>
        <v>Nov</v>
      </c>
      <c r="G150" s="80">
        <f>DAY(Tbl_Transactions[[#This Row],[Transaction Date]])</f>
        <v>8</v>
      </c>
      <c r="H150" s="82">
        <f>WEEKDAY(Tbl_Transactions[[#This Row],[Transaction Date]])</f>
        <v>5</v>
      </c>
      <c r="I150" s="82" t="str">
        <f>VLOOKUP(Tbl_Transactions[[#This Row],[Weekday Num]], Tbl_Lookup_Weekday[], 2)</f>
        <v>Thu</v>
      </c>
      <c r="J150" s="78" t="s">
        <v>18</v>
      </c>
      <c r="K150" s="78" t="s">
        <v>30</v>
      </c>
      <c r="L150" s="78" t="s">
        <v>29</v>
      </c>
      <c r="M150" s="78" t="s">
        <v>20</v>
      </c>
      <c r="N150" s="81">
        <v>137</v>
      </c>
      <c r="O150" s="91">
        <f>IF(Tbl_Transactions[[#This Row],[Type]]="Income",Tbl_Transactions[[#This Row],[Amount]]*'Lookup Values'!$H$3,Tbl_Transactions[[#This Row],[Amount]]*'Lookup Values'!$H$2)</f>
        <v>11.816249999999998</v>
      </c>
    </row>
    <row r="151" spans="1:15" x14ac:dyDescent="0.25">
      <c r="A151" s="78">
        <v>150</v>
      </c>
      <c r="B151" s="79">
        <v>39396</v>
      </c>
      <c r="C151" s="78" t="str">
        <f>IF(Tbl_Transactions[[#This Row],[Category]]="Income","Income","Expense")</f>
        <v>Expense</v>
      </c>
      <c r="D151" s="80">
        <f>YEAR(Tbl_Transactions[[#This Row],[Transaction Date]])</f>
        <v>2007</v>
      </c>
      <c r="E151" s="80">
        <f>MONTH(Tbl_Transactions[[#This Row],[Transaction Date]])</f>
        <v>11</v>
      </c>
      <c r="F151" s="80" t="str">
        <f>VLOOKUP(Tbl_Transactions[[#This Row],[Month Num]],Tbl_Lookup_Month[],2)</f>
        <v>Nov</v>
      </c>
      <c r="G151" s="80">
        <f>DAY(Tbl_Transactions[[#This Row],[Transaction Date]])</f>
        <v>10</v>
      </c>
      <c r="H151" s="82">
        <f>WEEKDAY(Tbl_Transactions[[#This Row],[Transaction Date]])</f>
        <v>7</v>
      </c>
      <c r="I151" s="82" t="str">
        <f>VLOOKUP(Tbl_Transactions[[#This Row],[Weekday Num]], Tbl_Lookup_Weekday[], 2)</f>
        <v>Sat</v>
      </c>
      <c r="J151" s="78" t="s">
        <v>27</v>
      </c>
      <c r="K151" s="78" t="s">
        <v>28</v>
      </c>
      <c r="L151" s="78" t="s">
        <v>26</v>
      </c>
      <c r="M151" s="78" t="s">
        <v>10</v>
      </c>
      <c r="N151" s="81">
        <v>9</v>
      </c>
      <c r="O151" s="91">
        <f>IF(Tbl_Transactions[[#This Row],[Type]]="Income",Tbl_Transactions[[#This Row],[Amount]]*'Lookup Values'!$H$3,Tbl_Transactions[[#This Row],[Amount]]*'Lookup Values'!$H$2)</f>
        <v>0.77624999999999988</v>
      </c>
    </row>
    <row r="152" spans="1:15" x14ac:dyDescent="0.25">
      <c r="A152" s="78">
        <v>151</v>
      </c>
      <c r="B152" s="79">
        <v>39396</v>
      </c>
      <c r="C152" s="78" t="str">
        <f>IF(Tbl_Transactions[[#This Row],[Category]]="Income","Income","Expense")</f>
        <v>Expense</v>
      </c>
      <c r="D152" s="80">
        <f>YEAR(Tbl_Transactions[[#This Row],[Transaction Date]])</f>
        <v>2007</v>
      </c>
      <c r="E152" s="80">
        <f>MONTH(Tbl_Transactions[[#This Row],[Transaction Date]])</f>
        <v>11</v>
      </c>
      <c r="F152" s="80" t="str">
        <f>VLOOKUP(Tbl_Transactions[[#This Row],[Month Num]],Tbl_Lookup_Month[],2)</f>
        <v>Nov</v>
      </c>
      <c r="G152" s="80">
        <f>DAY(Tbl_Transactions[[#This Row],[Transaction Date]])</f>
        <v>10</v>
      </c>
      <c r="H152" s="82">
        <f>WEEKDAY(Tbl_Transactions[[#This Row],[Transaction Date]])</f>
        <v>7</v>
      </c>
      <c r="I152" s="82" t="str">
        <f>VLOOKUP(Tbl_Transactions[[#This Row],[Weekday Num]], Tbl_Lookup_Weekday[], 2)</f>
        <v>Sat</v>
      </c>
      <c r="J152" s="78" t="s">
        <v>18</v>
      </c>
      <c r="K152" s="78" t="s">
        <v>30</v>
      </c>
      <c r="L152" s="78" t="s">
        <v>29</v>
      </c>
      <c r="M152" s="78" t="s">
        <v>20</v>
      </c>
      <c r="N152" s="81">
        <v>146</v>
      </c>
      <c r="O152" s="91">
        <f>IF(Tbl_Transactions[[#This Row],[Type]]="Income",Tbl_Transactions[[#This Row],[Amount]]*'Lookup Values'!$H$3,Tbl_Transactions[[#This Row],[Amount]]*'Lookup Values'!$H$2)</f>
        <v>12.592499999999999</v>
      </c>
    </row>
    <row r="153" spans="1:15" x14ac:dyDescent="0.25">
      <c r="A153" s="78">
        <v>152</v>
      </c>
      <c r="B153" s="79">
        <v>39399</v>
      </c>
      <c r="C153" s="78" t="str">
        <f>IF(Tbl_Transactions[[#This Row],[Category]]="Income","Income","Expense")</f>
        <v>Expense</v>
      </c>
      <c r="D153" s="80">
        <f>YEAR(Tbl_Transactions[[#This Row],[Transaction Date]])</f>
        <v>2007</v>
      </c>
      <c r="E153" s="80">
        <f>MONTH(Tbl_Transactions[[#This Row],[Transaction Date]])</f>
        <v>11</v>
      </c>
      <c r="F153" s="80" t="str">
        <f>VLOOKUP(Tbl_Transactions[[#This Row],[Month Num]],Tbl_Lookup_Month[],2)</f>
        <v>Nov</v>
      </c>
      <c r="G153" s="80">
        <f>DAY(Tbl_Transactions[[#This Row],[Transaction Date]])</f>
        <v>13</v>
      </c>
      <c r="H153" s="82">
        <f>WEEKDAY(Tbl_Transactions[[#This Row],[Transaction Date]])</f>
        <v>3</v>
      </c>
      <c r="I153" s="82" t="str">
        <f>VLOOKUP(Tbl_Transactions[[#This Row],[Weekday Num]], Tbl_Lookup_Weekday[], 2)</f>
        <v>Tue</v>
      </c>
      <c r="J153" s="78" t="s">
        <v>8</v>
      </c>
      <c r="K153" s="78" t="s">
        <v>9</v>
      </c>
      <c r="L153" s="78" t="s">
        <v>7</v>
      </c>
      <c r="M153" s="78" t="s">
        <v>23</v>
      </c>
      <c r="N153" s="81">
        <v>472</v>
      </c>
      <c r="O153" s="91">
        <f>IF(Tbl_Transactions[[#This Row],[Type]]="Income",Tbl_Transactions[[#This Row],[Amount]]*'Lookup Values'!$H$3,Tbl_Transactions[[#This Row],[Amount]]*'Lookup Values'!$H$2)</f>
        <v>40.709999999999994</v>
      </c>
    </row>
    <row r="154" spans="1:15" x14ac:dyDescent="0.25">
      <c r="A154" s="78">
        <v>153</v>
      </c>
      <c r="B154" s="79">
        <v>39401</v>
      </c>
      <c r="C154" s="78" t="str">
        <f>IF(Tbl_Transactions[[#This Row],[Category]]="Income","Income","Expense")</f>
        <v>Expense</v>
      </c>
      <c r="D154" s="80">
        <f>YEAR(Tbl_Transactions[[#This Row],[Transaction Date]])</f>
        <v>2007</v>
      </c>
      <c r="E154" s="80">
        <f>MONTH(Tbl_Transactions[[#This Row],[Transaction Date]])</f>
        <v>11</v>
      </c>
      <c r="F154" s="80" t="str">
        <f>VLOOKUP(Tbl_Transactions[[#This Row],[Month Num]],Tbl_Lookup_Month[],2)</f>
        <v>Nov</v>
      </c>
      <c r="G154" s="80">
        <f>DAY(Tbl_Transactions[[#This Row],[Transaction Date]])</f>
        <v>15</v>
      </c>
      <c r="H154" s="82">
        <f>WEEKDAY(Tbl_Transactions[[#This Row],[Transaction Date]])</f>
        <v>5</v>
      </c>
      <c r="I154" s="82" t="str">
        <f>VLOOKUP(Tbl_Transactions[[#This Row],[Weekday Num]], Tbl_Lookup_Weekday[], 2)</f>
        <v>Thu</v>
      </c>
      <c r="J154" s="78" t="s">
        <v>18</v>
      </c>
      <c r="K154" s="78" t="s">
        <v>19</v>
      </c>
      <c r="L154" s="78" t="s">
        <v>17</v>
      </c>
      <c r="M154" s="78" t="s">
        <v>20</v>
      </c>
      <c r="N154" s="81">
        <v>442</v>
      </c>
      <c r="O154" s="91">
        <f>IF(Tbl_Transactions[[#This Row],[Type]]="Income",Tbl_Transactions[[#This Row],[Amount]]*'Lookup Values'!$H$3,Tbl_Transactions[[#This Row],[Amount]]*'Lookup Values'!$H$2)</f>
        <v>38.122499999999995</v>
      </c>
    </row>
    <row r="155" spans="1:15" x14ac:dyDescent="0.25">
      <c r="A155" s="78">
        <v>154</v>
      </c>
      <c r="B155" s="79">
        <v>39401</v>
      </c>
      <c r="C155" s="78" t="str">
        <f>IF(Tbl_Transactions[[#This Row],[Category]]="Income","Income","Expense")</f>
        <v>Expense</v>
      </c>
      <c r="D155" s="80">
        <f>YEAR(Tbl_Transactions[[#This Row],[Transaction Date]])</f>
        <v>2007</v>
      </c>
      <c r="E155" s="80">
        <f>MONTH(Tbl_Transactions[[#This Row],[Transaction Date]])</f>
        <v>11</v>
      </c>
      <c r="F155" s="80" t="str">
        <f>VLOOKUP(Tbl_Transactions[[#This Row],[Month Num]],Tbl_Lookup_Month[],2)</f>
        <v>Nov</v>
      </c>
      <c r="G155" s="80">
        <f>DAY(Tbl_Transactions[[#This Row],[Transaction Date]])</f>
        <v>15</v>
      </c>
      <c r="H155" s="82">
        <f>WEEKDAY(Tbl_Transactions[[#This Row],[Transaction Date]])</f>
        <v>5</v>
      </c>
      <c r="I155" s="82" t="str">
        <f>VLOOKUP(Tbl_Transactions[[#This Row],[Weekday Num]], Tbl_Lookup_Weekday[], 2)</f>
        <v>Thu</v>
      </c>
      <c r="J155" s="78" t="s">
        <v>32</v>
      </c>
      <c r="K155" s="78" t="s">
        <v>33</v>
      </c>
      <c r="L155" s="78" t="s">
        <v>31</v>
      </c>
      <c r="M155" s="78" t="s">
        <v>23</v>
      </c>
      <c r="N155" s="81">
        <v>292</v>
      </c>
      <c r="O155" s="91">
        <f>IF(Tbl_Transactions[[#This Row],[Type]]="Income",Tbl_Transactions[[#This Row],[Amount]]*'Lookup Values'!$H$3,Tbl_Transactions[[#This Row],[Amount]]*'Lookup Values'!$H$2)</f>
        <v>25.184999999999999</v>
      </c>
    </row>
    <row r="156" spans="1:15" x14ac:dyDescent="0.25">
      <c r="A156" s="78">
        <v>155</v>
      </c>
      <c r="B156" s="79">
        <v>39407</v>
      </c>
      <c r="C156" s="78" t="str">
        <f>IF(Tbl_Transactions[[#This Row],[Category]]="Income","Income","Expense")</f>
        <v>Expense</v>
      </c>
      <c r="D156" s="80">
        <f>YEAR(Tbl_Transactions[[#This Row],[Transaction Date]])</f>
        <v>2007</v>
      </c>
      <c r="E156" s="80">
        <f>MONTH(Tbl_Transactions[[#This Row],[Transaction Date]])</f>
        <v>11</v>
      </c>
      <c r="F156" s="80" t="str">
        <f>VLOOKUP(Tbl_Transactions[[#This Row],[Month Num]],Tbl_Lookup_Month[],2)</f>
        <v>Nov</v>
      </c>
      <c r="G156" s="80">
        <f>DAY(Tbl_Transactions[[#This Row],[Transaction Date]])</f>
        <v>21</v>
      </c>
      <c r="H156" s="82">
        <f>WEEKDAY(Tbl_Transactions[[#This Row],[Transaction Date]])</f>
        <v>4</v>
      </c>
      <c r="I156" s="82" t="str">
        <f>VLOOKUP(Tbl_Transactions[[#This Row],[Weekday Num]], Tbl_Lookup_Weekday[], 2)</f>
        <v>Wed</v>
      </c>
      <c r="J156" s="78" t="s">
        <v>18</v>
      </c>
      <c r="K156" s="78" t="s">
        <v>30</v>
      </c>
      <c r="L156" s="78" t="s">
        <v>29</v>
      </c>
      <c r="M156" s="78" t="s">
        <v>23</v>
      </c>
      <c r="N156" s="81">
        <v>211</v>
      </c>
      <c r="O156" s="91">
        <f>IF(Tbl_Transactions[[#This Row],[Type]]="Income",Tbl_Transactions[[#This Row],[Amount]]*'Lookup Values'!$H$3,Tbl_Transactions[[#This Row],[Amount]]*'Lookup Values'!$H$2)</f>
        <v>18.198749999999997</v>
      </c>
    </row>
    <row r="157" spans="1:15" x14ac:dyDescent="0.25">
      <c r="A157" s="78">
        <v>156</v>
      </c>
      <c r="B157" s="79">
        <v>39409</v>
      </c>
      <c r="C157" s="78" t="str">
        <f>IF(Tbl_Transactions[[#This Row],[Category]]="Income","Income","Expense")</f>
        <v>Income</v>
      </c>
      <c r="D157" s="80">
        <f>YEAR(Tbl_Transactions[[#This Row],[Transaction Date]])</f>
        <v>2007</v>
      </c>
      <c r="E157" s="80">
        <f>MONTH(Tbl_Transactions[[#This Row],[Transaction Date]])</f>
        <v>11</v>
      </c>
      <c r="F157" s="80" t="str">
        <f>VLOOKUP(Tbl_Transactions[[#This Row],[Month Num]],Tbl_Lookup_Month[],2)</f>
        <v>Nov</v>
      </c>
      <c r="G157" s="80">
        <f>DAY(Tbl_Transactions[[#This Row],[Transaction Date]])</f>
        <v>23</v>
      </c>
      <c r="H157" s="82">
        <f>WEEKDAY(Tbl_Transactions[[#This Row],[Transaction Date]])</f>
        <v>6</v>
      </c>
      <c r="I157" s="82" t="str">
        <f>VLOOKUP(Tbl_Transactions[[#This Row],[Weekday Num]], Tbl_Lookup_Weekday[], 2)</f>
        <v>Fri</v>
      </c>
      <c r="J157" s="78" t="s">
        <v>47</v>
      </c>
      <c r="K157" s="78" t="s">
        <v>76</v>
      </c>
      <c r="L157" s="78" t="s">
        <v>77</v>
      </c>
      <c r="M157" s="78" t="s">
        <v>20</v>
      </c>
      <c r="N157" s="81">
        <v>353</v>
      </c>
      <c r="O157" s="91">
        <f>IF(Tbl_Transactions[[#This Row],[Type]]="Income",Tbl_Transactions[[#This Row],[Amount]]*'Lookup Values'!$H$3,Tbl_Transactions[[#This Row],[Amount]]*'Lookup Values'!$H$2)</f>
        <v>134.14000000000001</v>
      </c>
    </row>
    <row r="158" spans="1:15" x14ac:dyDescent="0.25">
      <c r="A158" s="78">
        <v>157</v>
      </c>
      <c r="B158" s="79">
        <v>39409</v>
      </c>
      <c r="C158" s="78" t="str">
        <f>IF(Tbl_Transactions[[#This Row],[Category]]="Income","Income","Expense")</f>
        <v>Expense</v>
      </c>
      <c r="D158" s="80">
        <f>YEAR(Tbl_Transactions[[#This Row],[Transaction Date]])</f>
        <v>2007</v>
      </c>
      <c r="E158" s="80">
        <f>MONTH(Tbl_Transactions[[#This Row],[Transaction Date]])</f>
        <v>11</v>
      </c>
      <c r="F158" s="80" t="str">
        <f>VLOOKUP(Tbl_Transactions[[#This Row],[Month Num]],Tbl_Lookup_Month[],2)</f>
        <v>Nov</v>
      </c>
      <c r="G158" s="80">
        <f>DAY(Tbl_Transactions[[#This Row],[Transaction Date]])</f>
        <v>23</v>
      </c>
      <c r="H158" s="82">
        <f>WEEKDAY(Tbl_Transactions[[#This Row],[Transaction Date]])</f>
        <v>6</v>
      </c>
      <c r="I158" s="82" t="str">
        <f>VLOOKUP(Tbl_Transactions[[#This Row],[Weekday Num]], Tbl_Lookup_Weekday[], 2)</f>
        <v>Fri</v>
      </c>
      <c r="J158" s="78" t="s">
        <v>42</v>
      </c>
      <c r="K158" s="78" t="s">
        <v>43</v>
      </c>
      <c r="L158" s="78" t="s">
        <v>41</v>
      </c>
      <c r="M158" s="78" t="s">
        <v>23</v>
      </c>
      <c r="N158" s="81">
        <v>33</v>
      </c>
      <c r="O158" s="91">
        <f>IF(Tbl_Transactions[[#This Row],[Type]]="Income",Tbl_Transactions[[#This Row],[Amount]]*'Lookup Values'!$H$3,Tbl_Transactions[[#This Row],[Amount]]*'Lookup Values'!$H$2)</f>
        <v>2.8462499999999999</v>
      </c>
    </row>
    <row r="159" spans="1:15" x14ac:dyDescent="0.25">
      <c r="A159" s="78">
        <v>158</v>
      </c>
      <c r="B159" s="79">
        <v>39412</v>
      </c>
      <c r="C159" s="78" t="str">
        <f>IF(Tbl_Transactions[[#This Row],[Category]]="Income","Income","Expense")</f>
        <v>Income</v>
      </c>
      <c r="D159" s="80">
        <f>YEAR(Tbl_Transactions[[#This Row],[Transaction Date]])</f>
        <v>2007</v>
      </c>
      <c r="E159" s="80">
        <f>MONTH(Tbl_Transactions[[#This Row],[Transaction Date]])</f>
        <v>11</v>
      </c>
      <c r="F159" s="80" t="str">
        <f>VLOOKUP(Tbl_Transactions[[#This Row],[Month Num]],Tbl_Lookup_Month[],2)</f>
        <v>Nov</v>
      </c>
      <c r="G159" s="80">
        <f>DAY(Tbl_Transactions[[#This Row],[Transaction Date]])</f>
        <v>26</v>
      </c>
      <c r="H159" s="82">
        <f>WEEKDAY(Tbl_Transactions[[#This Row],[Transaction Date]])</f>
        <v>2</v>
      </c>
      <c r="I159" s="82" t="str">
        <f>VLOOKUP(Tbl_Transactions[[#This Row],[Weekday Num]], Tbl_Lookup_Weekday[], 2)</f>
        <v>Mon</v>
      </c>
      <c r="J159" s="78" t="s">
        <v>47</v>
      </c>
      <c r="K159" s="78" t="s">
        <v>80</v>
      </c>
      <c r="L159" s="78" t="s">
        <v>81</v>
      </c>
      <c r="M159" s="78" t="s">
        <v>10</v>
      </c>
      <c r="N159" s="81">
        <v>78</v>
      </c>
      <c r="O159" s="91">
        <f>IF(Tbl_Transactions[[#This Row],[Type]]="Income",Tbl_Transactions[[#This Row],[Amount]]*'Lookup Values'!$H$3,Tbl_Transactions[[#This Row],[Amount]]*'Lookup Values'!$H$2)</f>
        <v>29.64</v>
      </c>
    </row>
    <row r="160" spans="1:15" x14ac:dyDescent="0.25">
      <c r="A160" s="78">
        <v>159</v>
      </c>
      <c r="B160" s="79">
        <v>39412</v>
      </c>
      <c r="C160" s="78" t="str">
        <f>IF(Tbl_Transactions[[#This Row],[Category]]="Income","Income","Expense")</f>
        <v>Income</v>
      </c>
      <c r="D160" s="80">
        <f>YEAR(Tbl_Transactions[[#This Row],[Transaction Date]])</f>
        <v>2007</v>
      </c>
      <c r="E160" s="80">
        <f>MONTH(Tbl_Transactions[[#This Row],[Transaction Date]])</f>
        <v>11</v>
      </c>
      <c r="F160" s="80" t="str">
        <f>VLOOKUP(Tbl_Transactions[[#This Row],[Month Num]],Tbl_Lookup_Month[],2)</f>
        <v>Nov</v>
      </c>
      <c r="G160" s="80">
        <f>DAY(Tbl_Transactions[[#This Row],[Transaction Date]])</f>
        <v>26</v>
      </c>
      <c r="H160" s="82">
        <f>WEEKDAY(Tbl_Transactions[[#This Row],[Transaction Date]])</f>
        <v>2</v>
      </c>
      <c r="I160" s="82" t="str">
        <f>VLOOKUP(Tbl_Transactions[[#This Row],[Weekday Num]], Tbl_Lookup_Weekday[], 2)</f>
        <v>Mon</v>
      </c>
      <c r="J160" s="78" t="s">
        <v>47</v>
      </c>
      <c r="K160" s="78" t="s">
        <v>80</v>
      </c>
      <c r="L160" s="78" t="s">
        <v>81</v>
      </c>
      <c r="M160" s="78" t="s">
        <v>10</v>
      </c>
      <c r="N160" s="81">
        <v>226</v>
      </c>
      <c r="O160" s="91">
        <f>IF(Tbl_Transactions[[#This Row],[Type]]="Income",Tbl_Transactions[[#This Row],[Amount]]*'Lookup Values'!$H$3,Tbl_Transactions[[#This Row],[Amount]]*'Lookup Values'!$H$2)</f>
        <v>85.88</v>
      </c>
    </row>
    <row r="161" spans="1:15" x14ac:dyDescent="0.25">
      <c r="A161" s="78">
        <v>160</v>
      </c>
      <c r="B161" s="79">
        <v>39414</v>
      </c>
      <c r="C161" s="78" t="str">
        <f>IF(Tbl_Transactions[[#This Row],[Category]]="Income","Income","Expense")</f>
        <v>Expense</v>
      </c>
      <c r="D161" s="80">
        <f>YEAR(Tbl_Transactions[[#This Row],[Transaction Date]])</f>
        <v>2007</v>
      </c>
      <c r="E161" s="80">
        <f>MONTH(Tbl_Transactions[[#This Row],[Transaction Date]])</f>
        <v>11</v>
      </c>
      <c r="F161" s="80" t="str">
        <f>VLOOKUP(Tbl_Transactions[[#This Row],[Month Num]],Tbl_Lookup_Month[],2)</f>
        <v>Nov</v>
      </c>
      <c r="G161" s="80">
        <f>DAY(Tbl_Transactions[[#This Row],[Transaction Date]])</f>
        <v>28</v>
      </c>
      <c r="H161" s="82">
        <f>WEEKDAY(Tbl_Transactions[[#This Row],[Transaction Date]])</f>
        <v>4</v>
      </c>
      <c r="I161" s="82" t="str">
        <f>VLOOKUP(Tbl_Transactions[[#This Row],[Weekday Num]], Tbl_Lookup_Weekday[], 2)</f>
        <v>Wed</v>
      </c>
      <c r="J161" s="78" t="s">
        <v>12</v>
      </c>
      <c r="K161" s="78" t="s">
        <v>25</v>
      </c>
      <c r="L161" s="78" t="s">
        <v>24</v>
      </c>
      <c r="M161" s="78" t="s">
        <v>10</v>
      </c>
      <c r="N161" s="81">
        <v>175</v>
      </c>
      <c r="O161" s="91">
        <f>IF(Tbl_Transactions[[#This Row],[Type]]="Income",Tbl_Transactions[[#This Row],[Amount]]*'Lookup Values'!$H$3,Tbl_Transactions[[#This Row],[Amount]]*'Lookup Values'!$H$2)</f>
        <v>15.093749999999998</v>
      </c>
    </row>
    <row r="162" spans="1:15" x14ac:dyDescent="0.25">
      <c r="A162" s="78">
        <v>161</v>
      </c>
      <c r="B162" s="79">
        <v>39416</v>
      </c>
      <c r="C162" s="78" t="str">
        <f>IF(Tbl_Transactions[[#This Row],[Category]]="Income","Income","Expense")</f>
        <v>Expense</v>
      </c>
      <c r="D162" s="80">
        <f>YEAR(Tbl_Transactions[[#This Row],[Transaction Date]])</f>
        <v>2007</v>
      </c>
      <c r="E162" s="80">
        <f>MONTH(Tbl_Transactions[[#This Row],[Transaction Date]])</f>
        <v>11</v>
      </c>
      <c r="F162" s="80" t="str">
        <f>VLOOKUP(Tbl_Transactions[[#This Row],[Month Num]],Tbl_Lookup_Month[],2)</f>
        <v>Nov</v>
      </c>
      <c r="G162" s="80">
        <f>DAY(Tbl_Transactions[[#This Row],[Transaction Date]])</f>
        <v>30</v>
      </c>
      <c r="H162" s="82">
        <f>WEEKDAY(Tbl_Transactions[[#This Row],[Transaction Date]])</f>
        <v>6</v>
      </c>
      <c r="I162" s="82" t="str">
        <f>VLOOKUP(Tbl_Transactions[[#This Row],[Weekday Num]], Tbl_Lookup_Weekday[], 2)</f>
        <v>Fri</v>
      </c>
      <c r="J162" s="78" t="s">
        <v>18</v>
      </c>
      <c r="K162" s="78" t="s">
        <v>30</v>
      </c>
      <c r="L162" s="78" t="s">
        <v>29</v>
      </c>
      <c r="M162" s="78" t="s">
        <v>23</v>
      </c>
      <c r="N162" s="81">
        <v>480</v>
      </c>
      <c r="O162" s="91">
        <f>IF(Tbl_Transactions[[#This Row],[Type]]="Income",Tbl_Transactions[[#This Row],[Amount]]*'Lookup Values'!$H$3,Tbl_Transactions[[#This Row],[Amount]]*'Lookup Values'!$H$2)</f>
        <v>41.4</v>
      </c>
    </row>
    <row r="163" spans="1:15" x14ac:dyDescent="0.25">
      <c r="A163" s="78">
        <v>162</v>
      </c>
      <c r="B163" s="79">
        <v>39422</v>
      </c>
      <c r="C163" s="78" t="str">
        <f>IF(Tbl_Transactions[[#This Row],[Category]]="Income","Income","Expense")</f>
        <v>Expense</v>
      </c>
      <c r="D163" s="80">
        <f>YEAR(Tbl_Transactions[[#This Row],[Transaction Date]])</f>
        <v>2007</v>
      </c>
      <c r="E163" s="80">
        <f>MONTH(Tbl_Transactions[[#This Row],[Transaction Date]])</f>
        <v>12</v>
      </c>
      <c r="F163" s="80" t="str">
        <f>VLOOKUP(Tbl_Transactions[[#This Row],[Month Num]],Tbl_Lookup_Month[],2)</f>
        <v>Dec</v>
      </c>
      <c r="G163" s="80">
        <f>DAY(Tbl_Transactions[[#This Row],[Transaction Date]])</f>
        <v>6</v>
      </c>
      <c r="H163" s="82">
        <f>WEEKDAY(Tbl_Transactions[[#This Row],[Transaction Date]])</f>
        <v>5</v>
      </c>
      <c r="I163" s="82" t="str">
        <f>VLOOKUP(Tbl_Transactions[[#This Row],[Weekday Num]], Tbl_Lookup_Weekday[], 2)</f>
        <v>Thu</v>
      </c>
      <c r="J163" s="78" t="s">
        <v>27</v>
      </c>
      <c r="K163" s="78" t="s">
        <v>28</v>
      </c>
      <c r="L163" s="78" t="s">
        <v>26</v>
      </c>
      <c r="M163" s="78" t="s">
        <v>10</v>
      </c>
      <c r="N163" s="81">
        <v>129</v>
      </c>
      <c r="O163" s="91">
        <f>IF(Tbl_Transactions[[#This Row],[Type]]="Income",Tbl_Transactions[[#This Row],[Amount]]*'Lookup Values'!$H$3,Tbl_Transactions[[#This Row],[Amount]]*'Lookup Values'!$H$2)</f>
        <v>11.126249999999999</v>
      </c>
    </row>
    <row r="164" spans="1:15" x14ac:dyDescent="0.25">
      <c r="A164" s="78">
        <v>163</v>
      </c>
      <c r="B164" s="79">
        <v>39423</v>
      </c>
      <c r="C164" s="78" t="str">
        <f>IF(Tbl_Transactions[[#This Row],[Category]]="Income","Income","Expense")</f>
        <v>Expense</v>
      </c>
      <c r="D164" s="80">
        <f>YEAR(Tbl_Transactions[[#This Row],[Transaction Date]])</f>
        <v>2007</v>
      </c>
      <c r="E164" s="80">
        <f>MONTH(Tbl_Transactions[[#This Row],[Transaction Date]])</f>
        <v>12</v>
      </c>
      <c r="F164" s="80" t="str">
        <f>VLOOKUP(Tbl_Transactions[[#This Row],[Month Num]],Tbl_Lookup_Month[],2)</f>
        <v>Dec</v>
      </c>
      <c r="G164" s="80">
        <f>DAY(Tbl_Transactions[[#This Row],[Transaction Date]])</f>
        <v>7</v>
      </c>
      <c r="H164" s="82">
        <f>WEEKDAY(Tbl_Transactions[[#This Row],[Transaction Date]])</f>
        <v>6</v>
      </c>
      <c r="I164" s="82" t="str">
        <f>VLOOKUP(Tbl_Transactions[[#This Row],[Weekday Num]], Tbl_Lookup_Weekday[], 2)</f>
        <v>Fri</v>
      </c>
      <c r="J164" s="78" t="s">
        <v>15</v>
      </c>
      <c r="K164" s="78" t="s">
        <v>16</v>
      </c>
      <c r="L164" s="78" t="s">
        <v>14</v>
      </c>
      <c r="M164" s="78" t="s">
        <v>10</v>
      </c>
      <c r="N164" s="81">
        <v>427</v>
      </c>
      <c r="O164" s="91">
        <f>IF(Tbl_Transactions[[#This Row],[Type]]="Income",Tbl_Transactions[[#This Row],[Amount]]*'Lookup Values'!$H$3,Tbl_Transactions[[#This Row],[Amount]]*'Lookup Values'!$H$2)</f>
        <v>36.828749999999999</v>
      </c>
    </row>
    <row r="165" spans="1:15" x14ac:dyDescent="0.25">
      <c r="A165" s="78">
        <v>164</v>
      </c>
      <c r="B165" s="79">
        <v>39425</v>
      </c>
      <c r="C165" s="78" t="str">
        <f>IF(Tbl_Transactions[[#This Row],[Category]]="Income","Income","Expense")</f>
        <v>Expense</v>
      </c>
      <c r="D165" s="80">
        <f>YEAR(Tbl_Transactions[[#This Row],[Transaction Date]])</f>
        <v>2007</v>
      </c>
      <c r="E165" s="80">
        <f>MONTH(Tbl_Transactions[[#This Row],[Transaction Date]])</f>
        <v>12</v>
      </c>
      <c r="F165" s="80" t="str">
        <f>VLOOKUP(Tbl_Transactions[[#This Row],[Month Num]],Tbl_Lookup_Month[],2)</f>
        <v>Dec</v>
      </c>
      <c r="G165" s="80">
        <f>DAY(Tbl_Transactions[[#This Row],[Transaction Date]])</f>
        <v>9</v>
      </c>
      <c r="H165" s="82">
        <f>WEEKDAY(Tbl_Transactions[[#This Row],[Transaction Date]])</f>
        <v>1</v>
      </c>
      <c r="I165" s="82" t="str">
        <f>VLOOKUP(Tbl_Transactions[[#This Row],[Weekday Num]], Tbl_Lookup_Weekday[], 2)</f>
        <v>Sun</v>
      </c>
      <c r="J165" s="78" t="s">
        <v>39</v>
      </c>
      <c r="K165" s="78" t="s">
        <v>40</v>
      </c>
      <c r="L165" s="78" t="s">
        <v>38</v>
      </c>
      <c r="M165" s="78" t="s">
        <v>10</v>
      </c>
      <c r="N165" s="81">
        <v>242</v>
      </c>
      <c r="O165" s="91">
        <f>IF(Tbl_Transactions[[#This Row],[Type]]="Income",Tbl_Transactions[[#This Row],[Amount]]*'Lookup Values'!$H$3,Tbl_Transactions[[#This Row],[Amount]]*'Lookup Values'!$H$2)</f>
        <v>20.872499999999999</v>
      </c>
    </row>
    <row r="166" spans="1:15" x14ac:dyDescent="0.25">
      <c r="A166" s="78">
        <v>165</v>
      </c>
      <c r="B166" s="79">
        <v>39429</v>
      </c>
      <c r="C166" s="78" t="str">
        <f>IF(Tbl_Transactions[[#This Row],[Category]]="Income","Income","Expense")</f>
        <v>Expense</v>
      </c>
      <c r="D166" s="80">
        <f>YEAR(Tbl_Transactions[[#This Row],[Transaction Date]])</f>
        <v>2007</v>
      </c>
      <c r="E166" s="80">
        <f>MONTH(Tbl_Transactions[[#This Row],[Transaction Date]])</f>
        <v>12</v>
      </c>
      <c r="F166" s="80" t="str">
        <f>VLOOKUP(Tbl_Transactions[[#This Row],[Month Num]],Tbl_Lookup_Month[],2)</f>
        <v>Dec</v>
      </c>
      <c r="G166" s="80">
        <f>DAY(Tbl_Transactions[[#This Row],[Transaction Date]])</f>
        <v>13</v>
      </c>
      <c r="H166" s="82">
        <f>WEEKDAY(Tbl_Transactions[[#This Row],[Transaction Date]])</f>
        <v>5</v>
      </c>
      <c r="I166" s="82" t="str">
        <f>VLOOKUP(Tbl_Transactions[[#This Row],[Weekday Num]], Tbl_Lookup_Weekday[], 2)</f>
        <v>Thu</v>
      </c>
      <c r="J166" s="78" t="s">
        <v>42</v>
      </c>
      <c r="K166" s="78" t="s">
        <v>43</v>
      </c>
      <c r="L166" s="78" t="s">
        <v>41</v>
      </c>
      <c r="M166" s="78" t="s">
        <v>23</v>
      </c>
      <c r="N166" s="81">
        <v>416</v>
      </c>
      <c r="O166" s="91">
        <f>IF(Tbl_Transactions[[#This Row],[Type]]="Income",Tbl_Transactions[[#This Row],[Amount]]*'Lookup Values'!$H$3,Tbl_Transactions[[#This Row],[Amount]]*'Lookup Values'!$H$2)</f>
        <v>35.879999999999995</v>
      </c>
    </row>
    <row r="167" spans="1:15" x14ac:dyDescent="0.25">
      <c r="A167" s="78">
        <v>166</v>
      </c>
      <c r="B167" s="79">
        <v>39431</v>
      </c>
      <c r="C167" s="78" t="str">
        <f>IF(Tbl_Transactions[[#This Row],[Category]]="Income","Income","Expense")</f>
        <v>Expense</v>
      </c>
      <c r="D167" s="80">
        <f>YEAR(Tbl_Transactions[[#This Row],[Transaction Date]])</f>
        <v>2007</v>
      </c>
      <c r="E167" s="80">
        <f>MONTH(Tbl_Transactions[[#This Row],[Transaction Date]])</f>
        <v>12</v>
      </c>
      <c r="F167" s="80" t="str">
        <f>VLOOKUP(Tbl_Transactions[[#This Row],[Month Num]],Tbl_Lookup_Month[],2)</f>
        <v>Dec</v>
      </c>
      <c r="G167" s="80">
        <f>DAY(Tbl_Transactions[[#This Row],[Transaction Date]])</f>
        <v>15</v>
      </c>
      <c r="H167" s="82">
        <f>WEEKDAY(Tbl_Transactions[[#This Row],[Transaction Date]])</f>
        <v>7</v>
      </c>
      <c r="I167" s="82" t="str">
        <f>VLOOKUP(Tbl_Transactions[[#This Row],[Weekday Num]], Tbl_Lookup_Weekday[], 2)</f>
        <v>Sat</v>
      </c>
      <c r="J167" s="78" t="s">
        <v>8</v>
      </c>
      <c r="K167" s="78" t="s">
        <v>9</v>
      </c>
      <c r="L167" s="78" t="s">
        <v>7</v>
      </c>
      <c r="M167" s="78" t="s">
        <v>10</v>
      </c>
      <c r="N167" s="81">
        <v>274</v>
      </c>
      <c r="O167" s="91">
        <f>IF(Tbl_Transactions[[#This Row],[Type]]="Income",Tbl_Transactions[[#This Row],[Amount]]*'Lookup Values'!$H$3,Tbl_Transactions[[#This Row],[Amount]]*'Lookup Values'!$H$2)</f>
        <v>23.632499999999997</v>
      </c>
    </row>
    <row r="168" spans="1:15" x14ac:dyDescent="0.25">
      <c r="A168" s="78">
        <v>167</v>
      </c>
      <c r="B168" s="79">
        <v>39432</v>
      </c>
      <c r="C168" s="78" t="str">
        <f>IF(Tbl_Transactions[[#This Row],[Category]]="Income","Income","Expense")</f>
        <v>Income</v>
      </c>
      <c r="D168" s="80">
        <f>YEAR(Tbl_Transactions[[#This Row],[Transaction Date]])</f>
        <v>2007</v>
      </c>
      <c r="E168" s="80">
        <f>MONTH(Tbl_Transactions[[#This Row],[Transaction Date]])</f>
        <v>12</v>
      </c>
      <c r="F168" s="80" t="str">
        <f>VLOOKUP(Tbl_Transactions[[#This Row],[Month Num]],Tbl_Lookup_Month[],2)</f>
        <v>Dec</v>
      </c>
      <c r="G168" s="80">
        <f>DAY(Tbl_Transactions[[#This Row],[Transaction Date]])</f>
        <v>16</v>
      </c>
      <c r="H168" s="82">
        <f>WEEKDAY(Tbl_Transactions[[#This Row],[Transaction Date]])</f>
        <v>1</v>
      </c>
      <c r="I168" s="82" t="str">
        <f>VLOOKUP(Tbl_Transactions[[#This Row],[Weekday Num]], Tbl_Lookup_Weekday[], 2)</f>
        <v>Sun</v>
      </c>
      <c r="J168" s="78" t="s">
        <v>47</v>
      </c>
      <c r="K168" s="78" t="s">
        <v>80</v>
      </c>
      <c r="L168" s="78" t="s">
        <v>81</v>
      </c>
      <c r="M168" s="78" t="s">
        <v>10</v>
      </c>
      <c r="N168" s="81">
        <v>159</v>
      </c>
      <c r="O168" s="91">
        <f>IF(Tbl_Transactions[[#This Row],[Type]]="Income",Tbl_Transactions[[#This Row],[Amount]]*'Lookup Values'!$H$3,Tbl_Transactions[[#This Row],[Amount]]*'Lookup Values'!$H$2)</f>
        <v>60.42</v>
      </c>
    </row>
    <row r="169" spans="1:15" x14ac:dyDescent="0.25">
      <c r="A169" s="78">
        <v>168</v>
      </c>
      <c r="B169" s="79">
        <v>39433</v>
      </c>
      <c r="C169" s="78" t="str">
        <f>IF(Tbl_Transactions[[#This Row],[Category]]="Income","Income","Expense")</f>
        <v>Income</v>
      </c>
      <c r="D169" s="80">
        <f>YEAR(Tbl_Transactions[[#This Row],[Transaction Date]])</f>
        <v>2007</v>
      </c>
      <c r="E169" s="80">
        <f>MONTH(Tbl_Transactions[[#This Row],[Transaction Date]])</f>
        <v>12</v>
      </c>
      <c r="F169" s="80" t="str">
        <f>VLOOKUP(Tbl_Transactions[[#This Row],[Month Num]],Tbl_Lookup_Month[],2)</f>
        <v>Dec</v>
      </c>
      <c r="G169" s="80">
        <f>DAY(Tbl_Transactions[[#This Row],[Transaction Date]])</f>
        <v>17</v>
      </c>
      <c r="H169" s="82">
        <f>WEEKDAY(Tbl_Transactions[[#This Row],[Transaction Date]])</f>
        <v>2</v>
      </c>
      <c r="I169" s="82" t="str">
        <f>VLOOKUP(Tbl_Transactions[[#This Row],[Weekday Num]], Tbl_Lookup_Weekday[], 2)</f>
        <v>Mon</v>
      </c>
      <c r="J169" s="78" t="s">
        <v>47</v>
      </c>
      <c r="K169" s="78" t="s">
        <v>78</v>
      </c>
      <c r="L169" s="78" t="s">
        <v>79</v>
      </c>
      <c r="M169" s="78" t="s">
        <v>23</v>
      </c>
      <c r="N169" s="81">
        <v>102</v>
      </c>
      <c r="O169" s="91">
        <f>IF(Tbl_Transactions[[#This Row],[Type]]="Income",Tbl_Transactions[[#This Row],[Amount]]*'Lookup Values'!$H$3,Tbl_Transactions[[#This Row],[Amount]]*'Lookup Values'!$H$2)</f>
        <v>38.76</v>
      </c>
    </row>
    <row r="170" spans="1:15" x14ac:dyDescent="0.25">
      <c r="A170" s="78">
        <v>169</v>
      </c>
      <c r="B170" s="79">
        <v>39434</v>
      </c>
      <c r="C170" s="78" t="str">
        <f>IF(Tbl_Transactions[[#This Row],[Category]]="Income","Income","Expense")</f>
        <v>Income</v>
      </c>
      <c r="D170" s="80">
        <f>YEAR(Tbl_Transactions[[#This Row],[Transaction Date]])</f>
        <v>2007</v>
      </c>
      <c r="E170" s="80">
        <f>MONTH(Tbl_Transactions[[#This Row],[Transaction Date]])</f>
        <v>12</v>
      </c>
      <c r="F170" s="80" t="str">
        <f>VLOOKUP(Tbl_Transactions[[#This Row],[Month Num]],Tbl_Lookup_Month[],2)</f>
        <v>Dec</v>
      </c>
      <c r="G170" s="80">
        <f>DAY(Tbl_Transactions[[#This Row],[Transaction Date]])</f>
        <v>18</v>
      </c>
      <c r="H170" s="82">
        <f>WEEKDAY(Tbl_Transactions[[#This Row],[Transaction Date]])</f>
        <v>3</v>
      </c>
      <c r="I170" s="82" t="str">
        <f>VLOOKUP(Tbl_Transactions[[#This Row],[Weekday Num]], Tbl_Lookup_Weekday[], 2)</f>
        <v>Tue</v>
      </c>
      <c r="J170" s="78" t="s">
        <v>47</v>
      </c>
      <c r="K170" s="78" t="s">
        <v>76</v>
      </c>
      <c r="L170" s="78" t="s">
        <v>77</v>
      </c>
      <c r="M170" s="78" t="s">
        <v>10</v>
      </c>
      <c r="N170" s="81">
        <v>121</v>
      </c>
      <c r="O170" s="91">
        <f>IF(Tbl_Transactions[[#This Row],[Type]]="Income",Tbl_Transactions[[#This Row],[Amount]]*'Lookup Values'!$H$3,Tbl_Transactions[[#This Row],[Amount]]*'Lookup Values'!$H$2)</f>
        <v>45.980000000000004</v>
      </c>
    </row>
    <row r="171" spans="1:15" x14ac:dyDescent="0.25">
      <c r="A171" s="78">
        <v>170</v>
      </c>
      <c r="B171" s="79">
        <v>39438</v>
      </c>
      <c r="C171" s="78" t="str">
        <f>IF(Tbl_Transactions[[#This Row],[Category]]="Income","Income","Expense")</f>
        <v>Expense</v>
      </c>
      <c r="D171" s="80">
        <f>YEAR(Tbl_Transactions[[#This Row],[Transaction Date]])</f>
        <v>2007</v>
      </c>
      <c r="E171" s="80">
        <f>MONTH(Tbl_Transactions[[#This Row],[Transaction Date]])</f>
        <v>12</v>
      </c>
      <c r="F171" s="80" t="str">
        <f>VLOOKUP(Tbl_Transactions[[#This Row],[Month Num]],Tbl_Lookup_Month[],2)</f>
        <v>Dec</v>
      </c>
      <c r="G171" s="80">
        <f>DAY(Tbl_Transactions[[#This Row],[Transaction Date]])</f>
        <v>22</v>
      </c>
      <c r="H171" s="82">
        <f>WEEKDAY(Tbl_Transactions[[#This Row],[Transaction Date]])</f>
        <v>7</v>
      </c>
      <c r="I171" s="82" t="str">
        <f>VLOOKUP(Tbl_Transactions[[#This Row],[Weekday Num]], Tbl_Lookup_Weekday[], 2)</f>
        <v>Sat</v>
      </c>
      <c r="J171" s="78" t="s">
        <v>42</v>
      </c>
      <c r="K171" s="78" t="s">
        <v>43</v>
      </c>
      <c r="L171" s="78" t="s">
        <v>41</v>
      </c>
      <c r="M171" s="78" t="s">
        <v>20</v>
      </c>
      <c r="N171" s="81">
        <v>406</v>
      </c>
      <c r="O171" s="91">
        <f>IF(Tbl_Transactions[[#This Row],[Type]]="Income",Tbl_Transactions[[#This Row],[Amount]]*'Lookup Values'!$H$3,Tbl_Transactions[[#This Row],[Amount]]*'Lookup Values'!$H$2)</f>
        <v>35.017499999999998</v>
      </c>
    </row>
    <row r="172" spans="1:15" x14ac:dyDescent="0.25">
      <c r="A172" s="78">
        <v>171</v>
      </c>
      <c r="B172" s="79">
        <v>39440</v>
      </c>
      <c r="C172" s="78" t="str">
        <f>IF(Tbl_Transactions[[#This Row],[Category]]="Income","Income","Expense")</f>
        <v>Expense</v>
      </c>
      <c r="D172" s="80">
        <f>YEAR(Tbl_Transactions[[#This Row],[Transaction Date]])</f>
        <v>2007</v>
      </c>
      <c r="E172" s="80">
        <f>MONTH(Tbl_Transactions[[#This Row],[Transaction Date]])</f>
        <v>12</v>
      </c>
      <c r="F172" s="80" t="str">
        <f>VLOOKUP(Tbl_Transactions[[#This Row],[Month Num]],Tbl_Lookup_Month[],2)</f>
        <v>Dec</v>
      </c>
      <c r="G172" s="80">
        <f>DAY(Tbl_Transactions[[#This Row],[Transaction Date]])</f>
        <v>24</v>
      </c>
      <c r="H172" s="82">
        <f>WEEKDAY(Tbl_Transactions[[#This Row],[Transaction Date]])</f>
        <v>2</v>
      </c>
      <c r="I172" s="82" t="str">
        <f>VLOOKUP(Tbl_Transactions[[#This Row],[Weekday Num]], Tbl_Lookup_Weekday[], 2)</f>
        <v>Mon</v>
      </c>
      <c r="J172" s="78" t="s">
        <v>39</v>
      </c>
      <c r="K172" s="78" t="s">
        <v>40</v>
      </c>
      <c r="L172" s="78" t="s">
        <v>38</v>
      </c>
      <c r="M172" s="78" t="s">
        <v>10</v>
      </c>
      <c r="N172" s="81">
        <v>453</v>
      </c>
      <c r="O172" s="91">
        <f>IF(Tbl_Transactions[[#This Row],[Type]]="Income",Tbl_Transactions[[#This Row],[Amount]]*'Lookup Values'!$H$3,Tbl_Transactions[[#This Row],[Amount]]*'Lookup Values'!$H$2)</f>
        <v>39.071249999999999</v>
      </c>
    </row>
    <row r="173" spans="1:15" x14ac:dyDescent="0.25">
      <c r="A173" s="78">
        <v>172</v>
      </c>
      <c r="B173" s="79">
        <v>39444</v>
      </c>
      <c r="C173" s="78" t="str">
        <f>IF(Tbl_Transactions[[#This Row],[Category]]="Income","Income","Expense")</f>
        <v>Expense</v>
      </c>
      <c r="D173" s="80">
        <f>YEAR(Tbl_Transactions[[#This Row],[Transaction Date]])</f>
        <v>2007</v>
      </c>
      <c r="E173" s="80">
        <f>MONTH(Tbl_Transactions[[#This Row],[Transaction Date]])</f>
        <v>12</v>
      </c>
      <c r="F173" s="80" t="str">
        <f>VLOOKUP(Tbl_Transactions[[#This Row],[Month Num]],Tbl_Lookup_Month[],2)</f>
        <v>Dec</v>
      </c>
      <c r="G173" s="80">
        <f>DAY(Tbl_Transactions[[#This Row],[Transaction Date]])</f>
        <v>28</v>
      </c>
      <c r="H173" s="82">
        <f>WEEKDAY(Tbl_Transactions[[#This Row],[Transaction Date]])</f>
        <v>6</v>
      </c>
      <c r="I173" s="82" t="str">
        <f>VLOOKUP(Tbl_Transactions[[#This Row],[Weekday Num]], Tbl_Lookup_Weekday[], 2)</f>
        <v>Fri</v>
      </c>
      <c r="J173" s="78" t="s">
        <v>12</v>
      </c>
      <c r="K173" s="78" t="s">
        <v>37</v>
      </c>
      <c r="L173" s="78" t="s">
        <v>36</v>
      </c>
      <c r="M173" s="78" t="s">
        <v>10</v>
      </c>
      <c r="N173" s="81">
        <v>441</v>
      </c>
      <c r="O173" s="91">
        <f>IF(Tbl_Transactions[[#This Row],[Type]]="Income",Tbl_Transactions[[#This Row],[Amount]]*'Lookup Values'!$H$3,Tbl_Transactions[[#This Row],[Amount]]*'Lookup Values'!$H$2)</f>
        <v>38.036249999999995</v>
      </c>
    </row>
    <row r="174" spans="1:15" x14ac:dyDescent="0.25">
      <c r="A174" s="78">
        <v>173</v>
      </c>
      <c r="B174" s="79">
        <v>39448</v>
      </c>
      <c r="C174" s="78" t="str">
        <f>IF(Tbl_Transactions[[#This Row],[Category]]="Income","Income","Expense")</f>
        <v>Expense</v>
      </c>
      <c r="D174" s="80">
        <f>YEAR(Tbl_Transactions[[#This Row],[Transaction Date]])</f>
        <v>2008</v>
      </c>
      <c r="E174" s="80">
        <f>MONTH(Tbl_Transactions[[#This Row],[Transaction Date]])</f>
        <v>1</v>
      </c>
      <c r="F174" s="80" t="str">
        <f>VLOOKUP(Tbl_Transactions[[#This Row],[Month Num]],Tbl_Lookup_Month[],2)</f>
        <v>Jan</v>
      </c>
      <c r="G174" s="80">
        <f>DAY(Tbl_Transactions[[#This Row],[Transaction Date]])</f>
        <v>1</v>
      </c>
      <c r="H174" s="82">
        <f>WEEKDAY(Tbl_Transactions[[#This Row],[Transaction Date]])</f>
        <v>3</v>
      </c>
      <c r="I174" s="82" t="str">
        <f>VLOOKUP(Tbl_Transactions[[#This Row],[Weekday Num]], Tbl_Lookup_Weekday[], 2)</f>
        <v>Tue</v>
      </c>
      <c r="J174" s="78" t="s">
        <v>12</v>
      </c>
      <c r="K174" s="78" t="s">
        <v>13</v>
      </c>
      <c r="L174" s="78" t="s">
        <v>11</v>
      </c>
      <c r="M174" s="78" t="s">
        <v>10</v>
      </c>
      <c r="N174" s="81">
        <v>447</v>
      </c>
      <c r="O174" s="91">
        <f>IF(Tbl_Transactions[[#This Row],[Type]]="Income",Tbl_Transactions[[#This Row],[Amount]]*'Lookup Values'!$H$3,Tbl_Transactions[[#This Row],[Amount]]*'Lookup Values'!$H$2)</f>
        <v>38.553749999999994</v>
      </c>
    </row>
    <row r="175" spans="1:15" x14ac:dyDescent="0.25">
      <c r="A175" s="78">
        <v>174</v>
      </c>
      <c r="B175" s="79">
        <v>39452</v>
      </c>
      <c r="C175" s="78" t="str">
        <f>IF(Tbl_Transactions[[#This Row],[Category]]="Income","Income","Expense")</f>
        <v>Expense</v>
      </c>
      <c r="D175" s="80">
        <f>YEAR(Tbl_Transactions[[#This Row],[Transaction Date]])</f>
        <v>2008</v>
      </c>
      <c r="E175" s="80">
        <f>MONTH(Tbl_Transactions[[#This Row],[Transaction Date]])</f>
        <v>1</v>
      </c>
      <c r="F175" s="80" t="str">
        <f>VLOOKUP(Tbl_Transactions[[#This Row],[Month Num]],Tbl_Lookup_Month[],2)</f>
        <v>Jan</v>
      </c>
      <c r="G175" s="80">
        <f>DAY(Tbl_Transactions[[#This Row],[Transaction Date]])</f>
        <v>5</v>
      </c>
      <c r="H175" s="82">
        <f>WEEKDAY(Tbl_Transactions[[#This Row],[Transaction Date]])</f>
        <v>7</v>
      </c>
      <c r="I175" s="82" t="str">
        <f>VLOOKUP(Tbl_Transactions[[#This Row],[Weekday Num]], Tbl_Lookup_Weekday[], 2)</f>
        <v>Sat</v>
      </c>
      <c r="J175" s="78" t="s">
        <v>8</v>
      </c>
      <c r="K175" s="78" t="s">
        <v>9</v>
      </c>
      <c r="L175" s="78" t="s">
        <v>7</v>
      </c>
      <c r="M175" s="78" t="s">
        <v>20</v>
      </c>
      <c r="N175" s="81">
        <v>478</v>
      </c>
      <c r="O175" s="91">
        <f>IF(Tbl_Transactions[[#This Row],[Type]]="Income",Tbl_Transactions[[#This Row],[Amount]]*'Lookup Values'!$H$3,Tbl_Transactions[[#This Row],[Amount]]*'Lookup Values'!$H$2)</f>
        <v>41.227499999999999</v>
      </c>
    </row>
    <row r="176" spans="1:15" x14ac:dyDescent="0.25">
      <c r="A176" s="78">
        <v>175</v>
      </c>
      <c r="B176" s="79">
        <v>39455</v>
      </c>
      <c r="C176" s="78" t="str">
        <f>IF(Tbl_Transactions[[#This Row],[Category]]="Income","Income","Expense")</f>
        <v>Expense</v>
      </c>
      <c r="D176" s="80">
        <f>YEAR(Tbl_Transactions[[#This Row],[Transaction Date]])</f>
        <v>2008</v>
      </c>
      <c r="E176" s="80">
        <f>MONTH(Tbl_Transactions[[#This Row],[Transaction Date]])</f>
        <v>1</v>
      </c>
      <c r="F176" s="80" t="str">
        <f>VLOOKUP(Tbl_Transactions[[#This Row],[Month Num]],Tbl_Lookup_Month[],2)</f>
        <v>Jan</v>
      </c>
      <c r="G176" s="80">
        <f>DAY(Tbl_Transactions[[#This Row],[Transaction Date]])</f>
        <v>8</v>
      </c>
      <c r="H176" s="82">
        <f>WEEKDAY(Tbl_Transactions[[#This Row],[Transaction Date]])</f>
        <v>3</v>
      </c>
      <c r="I176" s="82" t="str">
        <f>VLOOKUP(Tbl_Transactions[[#This Row],[Weekday Num]], Tbl_Lookup_Weekday[], 2)</f>
        <v>Tue</v>
      </c>
      <c r="J176" s="78" t="s">
        <v>32</v>
      </c>
      <c r="K176" s="78" t="s">
        <v>33</v>
      </c>
      <c r="L176" s="78" t="s">
        <v>31</v>
      </c>
      <c r="M176" s="78" t="s">
        <v>10</v>
      </c>
      <c r="N176" s="81">
        <v>355</v>
      </c>
      <c r="O176" s="91">
        <f>IF(Tbl_Transactions[[#This Row],[Type]]="Income",Tbl_Transactions[[#This Row],[Amount]]*'Lookup Values'!$H$3,Tbl_Transactions[[#This Row],[Amount]]*'Lookup Values'!$H$2)</f>
        <v>30.618749999999999</v>
      </c>
    </row>
    <row r="177" spans="1:15" x14ac:dyDescent="0.25">
      <c r="A177" s="78">
        <v>176</v>
      </c>
      <c r="B177" s="79">
        <v>39456</v>
      </c>
      <c r="C177" s="78" t="str">
        <f>IF(Tbl_Transactions[[#This Row],[Category]]="Income","Income","Expense")</f>
        <v>Expense</v>
      </c>
      <c r="D177" s="80">
        <f>YEAR(Tbl_Transactions[[#This Row],[Transaction Date]])</f>
        <v>2008</v>
      </c>
      <c r="E177" s="80">
        <f>MONTH(Tbl_Transactions[[#This Row],[Transaction Date]])</f>
        <v>1</v>
      </c>
      <c r="F177" s="80" t="str">
        <f>VLOOKUP(Tbl_Transactions[[#This Row],[Month Num]],Tbl_Lookup_Month[],2)</f>
        <v>Jan</v>
      </c>
      <c r="G177" s="80">
        <f>DAY(Tbl_Transactions[[#This Row],[Transaction Date]])</f>
        <v>9</v>
      </c>
      <c r="H177" s="82">
        <f>WEEKDAY(Tbl_Transactions[[#This Row],[Transaction Date]])</f>
        <v>4</v>
      </c>
      <c r="I177" s="82" t="str">
        <f>VLOOKUP(Tbl_Transactions[[#This Row],[Weekday Num]], Tbl_Lookup_Weekday[], 2)</f>
        <v>Wed</v>
      </c>
      <c r="J177" s="78" t="s">
        <v>8</v>
      </c>
      <c r="K177" s="78" t="s">
        <v>9</v>
      </c>
      <c r="L177" s="78" t="s">
        <v>7</v>
      </c>
      <c r="M177" s="78" t="s">
        <v>23</v>
      </c>
      <c r="N177" s="81">
        <v>461</v>
      </c>
      <c r="O177" s="91">
        <f>IF(Tbl_Transactions[[#This Row],[Type]]="Income",Tbl_Transactions[[#This Row],[Amount]]*'Lookup Values'!$H$3,Tbl_Transactions[[#This Row],[Amount]]*'Lookup Values'!$H$2)</f>
        <v>39.761249999999997</v>
      </c>
    </row>
    <row r="178" spans="1:15" x14ac:dyDescent="0.25">
      <c r="A178" s="78">
        <v>177</v>
      </c>
      <c r="B178" s="79">
        <v>39458</v>
      </c>
      <c r="C178" s="78" t="str">
        <f>IF(Tbl_Transactions[[#This Row],[Category]]="Income","Income","Expense")</f>
        <v>Expense</v>
      </c>
      <c r="D178" s="80">
        <f>YEAR(Tbl_Transactions[[#This Row],[Transaction Date]])</f>
        <v>2008</v>
      </c>
      <c r="E178" s="80">
        <f>MONTH(Tbl_Transactions[[#This Row],[Transaction Date]])</f>
        <v>1</v>
      </c>
      <c r="F178" s="80" t="str">
        <f>VLOOKUP(Tbl_Transactions[[#This Row],[Month Num]],Tbl_Lookup_Month[],2)</f>
        <v>Jan</v>
      </c>
      <c r="G178" s="80">
        <f>DAY(Tbl_Transactions[[#This Row],[Transaction Date]])</f>
        <v>11</v>
      </c>
      <c r="H178" s="82">
        <f>WEEKDAY(Tbl_Transactions[[#This Row],[Transaction Date]])</f>
        <v>6</v>
      </c>
      <c r="I178" s="82" t="str">
        <f>VLOOKUP(Tbl_Transactions[[#This Row],[Weekday Num]], Tbl_Lookup_Weekday[], 2)</f>
        <v>Fri</v>
      </c>
      <c r="J178" s="78" t="s">
        <v>18</v>
      </c>
      <c r="K178" s="78" t="s">
        <v>19</v>
      </c>
      <c r="L178" s="78" t="s">
        <v>17</v>
      </c>
      <c r="M178" s="78" t="s">
        <v>20</v>
      </c>
      <c r="N178" s="81">
        <v>288</v>
      </c>
      <c r="O178" s="91">
        <f>IF(Tbl_Transactions[[#This Row],[Type]]="Income",Tbl_Transactions[[#This Row],[Amount]]*'Lookup Values'!$H$3,Tbl_Transactions[[#This Row],[Amount]]*'Lookup Values'!$H$2)</f>
        <v>24.839999999999996</v>
      </c>
    </row>
    <row r="179" spans="1:15" x14ac:dyDescent="0.25">
      <c r="A179" s="78">
        <v>178</v>
      </c>
      <c r="B179" s="79">
        <v>39458</v>
      </c>
      <c r="C179" s="78" t="str">
        <f>IF(Tbl_Transactions[[#This Row],[Category]]="Income","Income","Expense")</f>
        <v>Income</v>
      </c>
      <c r="D179" s="80">
        <f>YEAR(Tbl_Transactions[[#This Row],[Transaction Date]])</f>
        <v>2008</v>
      </c>
      <c r="E179" s="80">
        <f>MONTH(Tbl_Transactions[[#This Row],[Transaction Date]])</f>
        <v>1</v>
      </c>
      <c r="F179" s="80" t="str">
        <f>VLOOKUP(Tbl_Transactions[[#This Row],[Month Num]],Tbl_Lookup_Month[],2)</f>
        <v>Jan</v>
      </c>
      <c r="G179" s="80">
        <f>DAY(Tbl_Transactions[[#This Row],[Transaction Date]])</f>
        <v>11</v>
      </c>
      <c r="H179" s="82">
        <f>WEEKDAY(Tbl_Transactions[[#This Row],[Transaction Date]])</f>
        <v>6</v>
      </c>
      <c r="I179" s="82" t="str">
        <f>VLOOKUP(Tbl_Transactions[[#This Row],[Weekday Num]], Tbl_Lookup_Weekday[], 2)</f>
        <v>Fri</v>
      </c>
      <c r="J179" s="78" t="s">
        <v>47</v>
      </c>
      <c r="K179" s="78" t="s">
        <v>80</v>
      </c>
      <c r="L179" s="78" t="s">
        <v>81</v>
      </c>
      <c r="M179" s="78" t="s">
        <v>10</v>
      </c>
      <c r="N179" s="81">
        <v>322</v>
      </c>
      <c r="O179" s="91">
        <f>IF(Tbl_Transactions[[#This Row],[Type]]="Income",Tbl_Transactions[[#This Row],[Amount]]*'Lookup Values'!$H$3,Tbl_Transactions[[#This Row],[Amount]]*'Lookup Values'!$H$2)</f>
        <v>122.36</v>
      </c>
    </row>
    <row r="180" spans="1:15" x14ac:dyDescent="0.25">
      <c r="A180" s="78">
        <v>179</v>
      </c>
      <c r="B180" s="79">
        <v>39459</v>
      </c>
      <c r="C180" s="78" t="str">
        <f>IF(Tbl_Transactions[[#This Row],[Category]]="Income","Income","Expense")</f>
        <v>Expense</v>
      </c>
      <c r="D180" s="80">
        <f>YEAR(Tbl_Transactions[[#This Row],[Transaction Date]])</f>
        <v>2008</v>
      </c>
      <c r="E180" s="80">
        <f>MONTH(Tbl_Transactions[[#This Row],[Transaction Date]])</f>
        <v>1</v>
      </c>
      <c r="F180" s="80" t="str">
        <f>VLOOKUP(Tbl_Transactions[[#This Row],[Month Num]],Tbl_Lookup_Month[],2)</f>
        <v>Jan</v>
      </c>
      <c r="G180" s="80">
        <f>DAY(Tbl_Transactions[[#This Row],[Transaction Date]])</f>
        <v>12</v>
      </c>
      <c r="H180" s="82">
        <f>WEEKDAY(Tbl_Transactions[[#This Row],[Transaction Date]])</f>
        <v>7</v>
      </c>
      <c r="I180" s="82" t="str">
        <f>VLOOKUP(Tbl_Transactions[[#This Row],[Weekday Num]], Tbl_Lookup_Weekday[], 2)</f>
        <v>Sat</v>
      </c>
      <c r="J180" s="78" t="s">
        <v>8</v>
      </c>
      <c r="K180" s="78" t="s">
        <v>9</v>
      </c>
      <c r="L180" s="78" t="s">
        <v>7</v>
      </c>
      <c r="M180" s="78" t="s">
        <v>10</v>
      </c>
      <c r="N180" s="81">
        <v>311</v>
      </c>
      <c r="O180" s="91">
        <f>IF(Tbl_Transactions[[#This Row],[Type]]="Income",Tbl_Transactions[[#This Row],[Amount]]*'Lookup Values'!$H$3,Tbl_Transactions[[#This Row],[Amount]]*'Lookup Values'!$H$2)</f>
        <v>26.823749999999997</v>
      </c>
    </row>
    <row r="181" spans="1:15" x14ac:dyDescent="0.25">
      <c r="A181" s="78">
        <v>180</v>
      </c>
      <c r="B181" s="79">
        <v>39461</v>
      </c>
      <c r="C181" s="78" t="str">
        <f>IF(Tbl_Transactions[[#This Row],[Category]]="Income","Income","Expense")</f>
        <v>Expense</v>
      </c>
      <c r="D181" s="80">
        <f>YEAR(Tbl_Transactions[[#This Row],[Transaction Date]])</f>
        <v>2008</v>
      </c>
      <c r="E181" s="80">
        <f>MONTH(Tbl_Transactions[[#This Row],[Transaction Date]])</f>
        <v>1</v>
      </c>
      <c r="F181" s="80" t="str">
        <f>VLOOKUP(Tbl_Transactions[[#This Row],[Month Num]],Tbl_Lookup_Month[],2)</f>
        <v>Jan</v>
      </c>
      <c r="G181" s="80">
        <f>DAY(Tbl_Transactions[[#This Row],[Transaction Date]])</f>
        <v>14</v>
      </c>
      <c r="H181" s="82">
        <f>WEEKDAY(Tbl_Transactions[[#This Row],[Transaction Date]])</f>
        <v>2</v>
      </c>
      <c r="I181" s="82" t="str">
        <f>VLOOKUP(Tbl_Transactions[[#This Row],[Weekday Num]], Tbl_Lookup_Weekday[], 2)</f>
        <v>Mon</v>
      </c>
      <c r="J181" s="78" t="s">
        <v>12</v>
      </c>
      <c r="K181" s="78" t="s">
        <v>25</v>
      </c>
      <c r="L181" s="78" t="s">
        <v>24</v>
      </c>
      <c r="M181" s="78" t="s">
        <v>10</v>
      </c>
      <c r="N181" s="81">
        <v>461</v>
      </c>
      <c r="O181" s="91">
        <f>IF(Tbl_Transactions[[#This Row],[Type]]="Income",Tbl_Transactions[[#This Row],[Amount]]*'Lookup Values'!$H$3,Tbl_Transactions[[#This Row],[Amount]]*'Lookup Values'!$H$2)</f>
        <v>39.761249999999997</v>
      </c>
    </row>
    <row r="182" spans="1:15" x14ac:dyDescent="0.25">
      <c r="A182" s="78">
        <v>181</v>
      </c>
      <c r="B182" s="79">
        <v>39463</v>
      </c>
      <c r="C182" s="78" t="str">
        <f>IF(Tbl_Transactions[[#This Row],[Category]]="Income","Income","Expense")</f>
        <v>Expense</v>
      </c>
      <c r="D182" s="80">
        <f>YEAR(Tbl_Transactions[[#This Row],[Transaction Date]])</f>
        <v>2008</v>
      </c>
      <c r="E182" s="80">
        <f>MONTH(Tbl_Transactions[[#This Row],[Transaction Date]])</f>
        <v>1</v>
      </c>
      <c r="F182" s="80" t="str">
        <f>VLOOKUP(Tbl_Transactions[[#This Row],[Month Num]],Tbl_Lookup_Month[],2)</f>
        <v>Jan</v>
      </c>
      <c r="G182" s="80">
        <f>DAY(Tbl_Transactions[[#This Row],[Transaction Date]])</f>
        <v>16</v>
      </c>
      <c r="H182" s="82">
        <f>WEEKDAY(Tbl_Transactions[[#This Row],[Transaction Date]])</f>
        <v>4</v>
      </c>
      <c r="I182" s="82" t="str">
        <f>VLOOKUP(Tbl_Transactions[[#This Row],[Weekday Num]], Tbl_Lookup_Weekday[], 2)</f>
        <v>Wed</v>
      </c>
      <c r="J182" s="78" t="s">
        <v>18</v>
      </c>
      <c r="K182" s="78" t="s">
        <v>30</v>
      </c>
      <c r="L182" s="78" t="s">
        <v>29</v>
      </c>
      <c r="M182" s="78" t="s">
        <v>10</v>
      </c>
      <c r="N182" s="81">
        <v>295</v>
      </c>
      <c r="O182" s="91">
        <f>IF(Tbl_Transactions[[#This Row],[Type]]="Income",Tbl_Transactions[[#This Row],[Amount]]*'Lookup Values'!$H$3,Tbl_Transactions[[#This Row],[Amount]]*'Lookup Values'!$H$2)</f>
        <v>25.443749999999998</v>
      </c>
    </row>
    <row r="183" spans="1:15" x14ac:dyDescent="0.25">
      <c r="A183" s="78">
        <v>182</v>
      </c>
      <c r="B183" s="79">
        <v>39464</v>
      </c>
      <c r="C183" s="78" t="str">
        <f>IF(Tbl_Transactions[[#This Row],[Category]]="Income","Income","Expense")</f>
        <v>Expense</v>
      </c>
      <c r="D183" s="80">
        <f>YEAR(Tbl_Transactions[[#This Row],[Transaction Date]])</f>
        <v>2008</v>
      </c>
      <c r="E183" s="80">
        <f>MONTH(Tbl_Transactions[[#This Row],[Transaction Date]])</f>
        <v>1</v>
      </c>
      <c r="F183" s="80" t="str">
        <f>VLOOKUP(Tbl_Transactions[[#This Row],[Month Num]],Tbl_Lookup_Month[],2)</f>
        <v>Jan</v>
      </c>
      <c r="G183" s="80">
        <f>DAY(Tbl_Transactions[[#This Row],[Transaction Date]])</f>
        <v>17</v>
      </c>
      <c r="H183" s="82">
        <f>WEEKDAY(Tbl_Transactions[[#This Row],[Transaction Date]])</f>
        <v>5</v>
      </c>
      <c r="I183" s="82" t="str">
        <f>VLOOKUP(Tbl_Transactions[[#This Row],[Weekday Num]], Tbl_Lookup_Weekday[], 2)</f>
        <v>Thu</v>
      </c>
      <c r="J183" s="78" t="s">
        <v>42</v>
      </c>
      <c r="K183" s="78" t="s">
        <v>43</v>
      </c>
      <c r="L183" s="78" t="s">
        <v>41</v>
      </c>
      <c r="M183" s="78" t="s">
        <v>20</v>
      </c>
      <c r="N183" s="81">
        <v>467</v>
      </c>
      <c r="O183" s="91">
        <f>IF(Tbl_Transactions[[#This Row],[Type]]="Income",Tbl_Transactions[[#This Row],[Amount]]*'Lookup Values'!$H$3,Tbl_Transactions[[#This Row],[Amount]]*'Lookup Values'!$H$2)</f>
        <v>40.278749999999995</v>
      </c>
    </row>
    <row r="184" spans="1:15" x14ac:dyDescent="0.25">
      <c r="A184" s="78">
        <v>183</v>
      </c>
      <c r="B184" s="79">
        <v>39465</v>
      </c>
      <c r="C184" s="78" t="str">
        <f>IF(Tbl_Transactions[[#This Row],[Category]]="Income","Income","Expense")</f>
        <v>Income</v>
      </c>
      <c r="D184" s="80">
        <f>YEAR(Tbl_Transactions[[#This Row],[Transaction Date]])</f>
        <v>2008</v>
      </c>
      <c r="E184" s="80">
        <f>MONTH(Tbl_Transactions[[#This Row],[Transaction Date]])</f>
        <v>1</v>
      </c>
      <c r="F184" s="80" t="str">
        <f>VLOOKUP(Tbl_Transactions[[#This Row],[Month Num]],Tbl_Lookup_Month[],2)</f>
        <v>Jan</v>
      </c>
      <c r="G184" s="80">
        <f>DAY(Tbl_Transactions[[#This Row],[Transaction Date]])</f>
        <v>18</v>
      </c>
      <c r="H184" s="82">
        <f>WEEKDAY(Tbl_Transactions[[#This Row],[Transaction Date]])</f>
        <v>6</v>
      </c>
      <c r="I184" s="82" t="str">
        <f>VLOOKUP(Tbl_Transactions[[#This Row],[Weekday Num]], Tbl_Lookup_Weekday[], 2)</f>
        <v>Fri</v>
      </c>
      <c r="J184" s="78" t="s">
        <v>47</v>
      </c>
      <c r="K184" s="78" t="s">
        <v>76</v>
      </c>
      <c r="L184" s="78" t="s">
        <v>77</v>
      </c>
      <c r="M184" s="78" t="s">
        <v>10</v>
      </c>
      <c r="N184" s="81">
        <v>435</v>
      </c>
      <c r="O184" s="91">
        <f>IF(Tbl_Transactions[[#This Row],[Type]]="Income",Tbl_Transactions[[#This Row],[Amount]]*'Lookup Values'!$H$3,Tbl_Transactions[[#This Row],[Amount]]*'Lookup Values'!$H$2)</f>
        <v>165.3</v>
      </c>
    </row>
    <row r="185" spans="1:15" x14ac:dyDescent="0.25">
      <c r="A185" s="78">
        <v>184</v>
      </c>
      <c r="B185" s="79">
        <v>39466</v>
      </c>
      <c r="C185" s="78" t="str">
        <f>IF(Tbl_Transactions[[#This Row],[Category]]="Income","Income","Expense")</f>
        <v>Expense</v>
      </c>
      <c r="D185" s="80">
        <f>YEAR(Tbl_Transactions[[#This Row],[Transaction Date]])</f>
        <v>2008</v>
      </c>
      <c r="E185" s="80">
        <f>MONTH(Tbl_Transactions[[#This Row],[Transaction Date]])</f>
        <v>1</v>
      </c>
      <c r="F185" s="80" t="str">
        <f>VLOOKUP(Tbl_Transactions[[#This Row],[Month Num]],Tbl_Lookup_Month[],2)</f>
        <v>Jan</v>
      </c>
      <c r="G185" s="80">
        <f>DAY(Tbl_Transactions[[#This Row],[Transaction Date]])</f>
        <v>19</v>
      </c>
      <c r="H185" s="82">
        <f>WEEKDAY(Tbl_Transactions[[#This Row],[Transaction Date]])</f>
        <v>7</v>
      </c>
      <c r="I185" s="82" t="str">
        <f>VLOOKUP(Tbl_Transactions[[#This Row],[Weekday Num]], Tbl_Lookup_Weekday[], 2)</f>
        <v>Sat</v>
      </c>
      <c r="J185" s="78" t="s">
        <v>15</v>
      </c>
      <c r="K185" s="78" t="s">
        <v>16</v>
      </c>
      <c r="L185" s="78" t="s">
        <v>14</v>
      </c>
      <c r="M185" s="78" t="s">
        <v>10</v>
      </c>
      <c r="N185" s="81">
        <v>310</v>
      </c>
      <c r="O185" s="91">
        <f>IF(Tbl_Transactions[[#This Row],[Type]]="Income",Tbl_Transactions[[#This Row],[Amount]]*'Lookup Values'!$H$3,Tbl_Transactions[[#This Row],[Amount]]*'Lookup Values'!$H$2)</f>
        <v>26.737499999999997</v>
      </c>
    </row>
    <row r="186" spans="1:15" x14ac:dyDescent="0.25">
      <c r="A186" s="78">
        <v>185</v>
      </c>
      <c r="B186" s="79">
        <v>39467</v>
      </c>
      <c r="C186" s="78" t="str">
        <f>IF(Tbl_Transactions[[#This Row],[Category]]="Income","Income","Expense")</f>
        <v>Expense</v>
      </c>
      <c r="D186" s="80">
        <f>YEAR(Tbl_Transactions[[#This Row],[Transaction Date]])</f>
        <v>2008</v>
      </c>
      <c r="E186" s="80">
        <f>MONTH(Tbl_Transactions[[#This Row],[Transaction Date]])</f>
        <v>1</v>
      </c>
      <c r="F186" s="80" t="str">
        <f>VLOOKUP(Tbl_Transactions[[#This Row],[Month Num]],Tbl_Lookup_Month[],2)</f>
        <v>Jan</v>
      </c>
      <c r="G186" s="80">
        <f>DAY(Tbl_Transactions[[#This Row],[Transaction Date]])</f>
        <v>20</v>
      </c>
      <c r="H186" s="82">
        <f>WEEKDAY(Tbl_Transactions[[#This Row],[Transaction Date]])</f>
        <v>1</v>
      </c>
      <c r="I186" s="82" t="str">
        <f>VLOOKUP(Tbl_Transactions[[#This Row],[Weekday Num]], Tbl_Lookup_Weekday[], 2)</f>
        <v>Sun</v>
      </c>
      <c r="J186" s="78" t="s">
        <v>18</v>
      </c>
      <c r="K186" s="78" t="s">
        <v>30</v>
      </c>
      <c r="L186" s="78" t="s">
        <v>29</v>
      </c>
      <c r="M186" s="78" t="s">
        <v>23</v>
      </c>
      <c r="N186" s="81">
        <v>55</v>
      </c>
      <c r="O186" s="91">
        <f>IF(Tbl_Transactions[[#This Row],[Type]]="Income",Tbl_Transactions[[#This Row],[Amount]]*'Lookup Values'!$H$3,Tbl_Transactions[[#This Row],[Amount]]*'Lookup Values'!$H$2)</f>
        <v>4.7437499999999995</v>
      </c>
    </row>
    <row r="187" spans="1:15" x14ac:dyDescent="0.25">
      <c r="A187" s="78">
        <v>186</v>
      </c>
      <c r="B187" s="79">
        <v>39470</v>
      </c>
      <c r="C187" s="78" t="str">
        <f>IF(Tbl_Transactions[[#This Row],[Category]]="Income","Income","Expense")</f>
        <v>Expense</v>
      </c>
      <c r="D187" s="80">
        <f>YEAR(Tbl_Transactions[[#This Row],[Transaction Date]])</f>
        <v>2008</v>
      </c>
      <c r="E187" s="80">
        <f>MONTH(Tbl_Transactions[[#This Row],[Transaction Date]])</f>
        <v>1</v>
      </c>
      <c r="F187" s="80" t="str">
        <f>VLOOKUP(Tbl_Transactions[[#This Row],[Month Num]],Tbl_Lookup_Month[],2)</f>
        <v>Jan</v>
      </c>
      <c r="G187" s="80">
        <f>DAY(Tbl_Transactions[[#This Row],[Transaction Date]])</f>
        <v>23</v>
      </c>
      <c r="H187" s="82">
        <f>WEEKDAY(Tbl_Transactions[[#This Row],[Transaction Date]])</f>
        <v>4</v>
      </c>
      <c r="I187" s="82" t="str">
        <f>VLOOKUP(Tbl_Transactions[[#This Row],[Weekday Num]], Tbl_Lookup_Weekday[], 2)</f>
        <v>Wed</v>
      </c>
      <c r="J187" s="78" t="s">
        <v>32</v>
      </c>
      <c r="K187" s="78" t="s">
        <v>33</v>
      </c>
      <c r="L187" s="78" t="s">
        <v>31</v>
      </c>
      <c r="M187" s="78" t="s">
        <v>20</v>
      </c>
      <c r="N187" s="81">
        <v>19</v>
      </c>
      <c r="O187" s="91">
        <f>IF(Tbl_Transactions[[#This Row],[Type]]="Income",Tbl_Transactions[[#This Row],[Amount]]*'Lookup Values'!$H$3,Tbl_Transactions[[#This Row],[Amount]]*'Lookup Values'!$H$2)</f>
        <v>1.6387499999999999</v>
      </c>
    </row>
    <row r="188" spans="1:15" x14ac:dyDescent="0.25">
      <c r="A188" s="78">
        <v>187</v>
      </c>
      <c r="B188" s="79">
        <v>39470</v>
      </c>
      <c r="C188" s="78" t="str">
        <f>IF(Tbl_Transactions[[#This Row],[Category]]="Income","Income","Expense")</f>
        <v>Expense</v>
      </c>
      <c r="D188" s="80">
        <f>YEAR(Tbl_Transactions[[#This Row],[Transaction Date]])</f>
        <v>2008</v>
      </c>
      <c r="E188" s="80">
        <f>MONTH(Tbl_Transactions[[#This Row],[Transaction Date]])</f>
        <v>1</v>
      </c>
      <c r="F188" s="80" t="str">
        <f>VLOOKUP(Tbl_Transactions[[#This Row],[Month Num]],Tbl_Lookup_Month[],2)</f>
        <v>Jan</v>
      </c>
      <c r="G188" s="80">
        <f>DAY(Tbl_Transactions[[#This Row],[Transaction Date]])</f>
        <v>23</v>
      </c>
      <c r="H188" s="82">
        <f>WEEKDAY(Tbl_Transactions[[#This Row],[Transaction Date]])</f>
        <v>4</v>
      </c>
      <c r="I188" s="82" t="str">
        <f>VLOOKUP(Tbl_Transactions[[#This Row],[Weekday Num]], Tbl_Lookup_Weekday[], 2)</f>
        <v>Wed</v>
      </c>
      <c r="J188" s="78" t="s">
        <v>8</v>
      </c>
      <c r="K188" s="78" t="s">
        <v>22</v>
      </c>
      <c r="L188" s="78" t="s">
        <v>21</v>
      </c>
      <c r="M188" s="78" t="s">
        <v>20</v>
      </c>
      <c r="N188" s="81">
        <v>152</v>
      </c>
      <c r="O188" s="91">
        <f>IF(Tbl_Transactions[[#This Row],[Type]]="Income",Tbl_Transactions[[#This Row],[Amount]]*'Lookup Values'!$H$3,Tbl_Transactions[[#This Row],[Amount]]*'Lookup Values'!$H$2)</f>
        <v>13.11</v>
      </c>
    </row>
    <row r="189" spans="1:15" x14ac:dyDescent="0.25">
      <c r="A189" s="78">
        <v>188</v>
      </c>
      <c r="B189" s="79">
        <v>39470</v>
      </c>
      <c r="C189" s="78" t="str">
        <f>IF(Tbl_Transactions[[#This Row],[Category]]="Income","Income","Expense")</f>
        <v>Expense</v>
      </c>
      <c r="D189" s="80">
        <f>YEAR(Tbl_Transactions[[#This Row],[Transaction Date]])</f>
        <v>2008</v>
      </c>
      <c r="E189" s="80">
        <f>MONTH(Tbl_Transactions[[#This Row],[Transaction Date]])</f>
        <v>1</v>
      </c>
      <c r="F189" s="80" t="str">
        <f>VLOOKUP(Tbl_Transactions[[#This Row],[Month Num]],Tbl_Lookup_Month[],2)</f>
        <v>Jan</v>
      </c>
      <c r="G189" s="80">
        <f>DAY(Tbl_Transactions[[#This Row],[Transaction Date]])</f>
        <v>23</v>
      </c>
      <c r="H189" s="82">
        <f>WEEKDAY(Tbl_Transactions[[#This Row],[Transaction Date]])</f>
        <v>4</v>
      </c>
      <c r="I189" s="82" t="str">
        <f>VLOOKUP(Tbl_Transactions[[#This Row],[Weekday Num]], Tbl_Lookup_Weekday[], 2)</f>
        <v>Wed</v>
      </c>
      <c r="J189" s="78" t="s">
        <v>12</v>
      </c>
      <c r="K189" s="78" t="s">
        <v>13</v>
      </c>
      <c r="L189" s="78" t="s">
        <v>11</v>
      </c>
      <c r="M189" s="78" t="s">
        <v>10</v>
      </c>
      <c r="N189" s="81">
        <v>73</v>
      </c>
      <c r="O189" s="91">
        <f>IF(Tbl_Transactions[[#This Row],[Type]]="Income",Tbl_Transactions[[#This Row],[Amount]]*'Lookup Values'!$H$3,Tbl_Transactions[[#This Row],[Amount]]*'Lookup Values'!$H$2)</f>
        <v>6.2962499999999997</v>
      </c>
    </row>
    <row r="190" spans="1:15" x14ac:dyDescent="0.25">
      <c r="A190" s="78">
        <v>189</v>
      </c>
      <c r="B190" s="79">
        <v>39471</v>
      </c>
      <c r="C190" s="78" t="str">
        <f>IF(Tbl_Transactions[[#This Row],[Category]]="Income","Income","Expense")</f>
        <v>Expense</v>
      </c>
      <c r="D190" s="80">
        <f>YEAR(Tbl_Transactions[[#This Row],[Transaction Date]])</f>
        <v>2008</v>
      </c>
      <c r="E190" s="80">
        <f>MONTH(Tbl_Transactions[[#This Row],[Transaction Date]])</f>
        <v>1</v>
      </c>
      <c r="F190" s="80" t="str">
        <f>VLOOKUP(Tbl_Transactions[[#This Row],[Month Num]],Tbl_Lookup_Month[],2)</f>
        <v>Jan</v>
      </c>
      <c r="G190" s="80">
        <f>DAY(Tbl_Transactions[[#This Row],[Transaction Date]])</f>
        <v>24</v>
      </c>
      <c r="H190" s="82">
        <f>WEEKDAY(Tbl_Transactions[[#This Row],[Transaction Date]])</f>
        <v>5</v>
      </c>
      <c r="I190" s="82" t="str">
        <f>VLOOKUP(Tbl_Transactions[[#This Row],[Weekday Num]], Tbl_Lookup_Weekday[], 2)</f>
        <v>Thu</v>
      </c>
      <c r="J190" s="78" t="s">
        <v>18</v>
      </c>
      <c r="K190" s="78" t="s">
        <v>30</v>
      </c>
      <c r="L190" s="78" t="s">
        <v>29</v>
      </c>
      <c r="M190" s="78" t="s">
        <v>20</v>
      </c>
      <c r="N190" s="81">
        <v>353</v>
      </c>
      <c r="O190" s="91">
        <f>IF(Tbl_Transactions[[#This Row],[Type]]="Income",Tbl_Transactions[[#This Row],[Amount]]*'Lookup Values'!$H$3,Tbl_Transactions[[#This Row],[Amount]]*'Lookup Values'!$H$2)</f>
        <v>30.446249999999999</v>
      </c>
    </row>
    <row r="191" spans="1:15" x14ac:dyDescent="0.25">
      <c r="A191" s="78">
        <v>190</v>
      </c>
      <c r="B191" s="79">
        <v>39472</v>
      </c>
      <c r="C191" s="78" t="str">
        <f>IF(Tbl_Transactions[[#This Row],[Category]]="Income","Income","Expense")</f>
        <v>Expense</v>
      </c>
      <c r="D191" s="80">
        <f>YEAR(Tbl_Transactions[[#This Row],[Transaction Date]])</f>
        <v>2008</v>
      </c>
      <c r="E191" s="80">
        <f>MONTH(Tbl_Transactions[[#This Row],[Transaction Date]])</f>
        <v>1</v>
      </c>
      <c r="F191" s="80" t="str">
        <f>VLOOKUP(Tbl_Transactions[[#This Row],[Month Num]],Tbl_Lookup_Month[],2)</f>
        <v>Jan</v>
      </c>
      <c r="G191" s="80">
        <f>DAY(Tbl_Transactions[[#This Row],[Transaction Date]])</f>
        <v>25</v>
      </c>
      <c r="H191" s="82">
        <f>WEEKDAY(Tbl_Transactions[[#This Row],[Transaction Date]])</f>
        <v>6</v>
      </c>
      <c r="I191" s="82" t="str">
        <f>VLOOKUP(Tbl_Transactions[[#This Row],[Weekday Num]], Tbl_Lookup_Weekday[], 2)</f>
        <v>Fri</v>
      </c>
      <c r="J191" s="78" t="s">
        <v>12</v>
      </c>
      <c r="K191" s="78" t="s">
        <v>13</v>
      </c>
      <c r="L191" s="78" t="s">
        <v>11</v>
      </c>
      <c r="M191" s="78" t="s">
        <v>20</v>
      </c>
      <c r="N191" s="81">
        <v>105</v>
      </c>
      <c r="O191" s="91">
        <f>IF(Tbl_Transactions[[#This Row],[Type]]="Income",Tbl_Transactions[[#This Row],[Amount]]*'Lookup Values'!$H$3,Tbl_Transactions[[#This Row],[Amount]]*'Lookup Values'!$H$2)</f>
        <v>9.0562499999999986</v>
      </c>
    </row>
    <row r="192" spans="1:15" x14ac:dyDescent="0.25">
      <c r="A192" s="78">
        <v>191</v>
      </c>
      <c r="B192" s="79">
        <v>39477</v>
      </c>
      <c r="C192" s="78" t="str">
        <f>IF(Tbl_Transactions[[#This Row],[Category]]="Income","Income","Expense")</f>
        <v>Expense</v>
      </c>
      <c r="D192" s="80">
        <f>YEAR(Tbl_Transactions[[#This Row],[Transaction Date]])</f>
        <v>2008</v>
      </c>
      <c r="E192" s="80">
        <f>MONTH(Tbl_Transactions[[#This Row],[Transaction Date]])</f>
        <v>1</v>
      </c>
      <c r="F192" s="80" t="str">
        <f>VLOOKUP(Tbl_Transactions[[#This Row],[Month Num]],Tbl_Lookup_Month[],2)</f>
        <v>Jan</v>
      </c>
      <c r="G192" s="80">
        <f>DAY(Tbl_Transactions[[#This Row],[Transaction Date]])</f>
        <v>30</v>
      </c>
      <c r="H192" s="82">
        <f>WEEKDAY(Tbl_Transactions[[#This Row],[Transaction Date]])</f>
        <v>4</v>
      </c>
      <c r="I192" s="82" t="str">
        <f>VLOOKUP(Tbl_Transactions[[#This Row],[Weekday Num]], Tbl_Lookup_Weekday[], 2)</f>
        <v>Wed</v>
      </c>
      <c r="J192" s="78" t="s">
        <v>8</v>
      </c>
      <c r="K192" s="78" t="s">
        <v>22</v>
      </c>
      <c r="L192" s="78" t="s">
        <v>21</v>
      </c>
      <c r="M192" s="78" t="s">
        <v>20</v>
      </c>
      <c r="N192" s="81">
        <v>100</v>
      </c>
      <c r="O192" s="91">
        <f>IF(Tbl_Transactions[[#This Row],[Type]]="Income",Tbl_Transactions[[#This Row],[Amount]]*'Lookup Values'!$H$3,Tbl_Transactions[[#This Row],[Amount]]*'Lookup Values'!$H$2)</f>
        <v>8.625</v>
      </c>
    </row>
    <row r="193" spans="1:15" x14ac:dyDescent="0.25">
      <c r="A193" s="78">
        <v>192</v>
      </c>
      <c r="B193" s="79">
        <v>39478</v>
      </c>
      <c r="C193" s="78" t="str">
        <f>IF(Tbl_Transactions[[#This Row],[Category]]="Income","Income","Expense")</f>
        <v>Expense</v>
      </c>
      <c r="D193" s="80">
        <f>YEAR(Tbl_Transactions[[#This Row],[Transaction Date]])</f>
        <v>2008</v>
      </c>
      <c r="E193" s="80">
        <f>MONTH(Tbl_Transactions[[#This Row],[Transaction Date]])</f>
        <v>1</v>
      </c>
      <c r="F193" s="80" t="str">
        <f>VLOOKUP(Tbl_Transactions[[#This Row],[Month Num]],Tbl_Lookup_Month[],2)</f>
        <v>Jan</v>
      </c>
      <c r="G193" s="80">
        <f>DAY(Tbl_Transactions[[#This Row],[Transaction Date]])</f>
        <v>31</v>
      </c>
      <c r="H193" s="82">
        <f>WEEKDAY(Tbl_Transactions[[#This Row],[Transaction Date]])</f>
        <v>5</v>
      </c>
      <c r="I193" s="82" t="str">
        <f>VLOOKUP(Tbl_Transactions[[#This Row],[Weekday Num]], Tbl_Lookup_Weekday[], 2)</f>
        <v>Thu</v>
      </c>
      <c r="J193" s="78" t="s">
        <v>18</v>
      </c>
      <c r="K193" s="78" t="s">
        <v>30</v>
      </c>
      <c r="L193" s="78" t="s">
        <v>29</v>
      </c>
      <c r="M193" s="78" t="s">
        <v>20</v>
      </c>
      <c r="N193" s="81">
        <v>33</v>
      </c>
      <c r="O193" s="91">
        <f>IF(Tbl_Transactions[[#This Row],[Type]]="Income",Tbl_Transactions[[#This Row],[Amount]]*'Lookup Values'!$H$3,Tbl_Transactions[[#This Row],[Amount]]*'Lookup Values'!$H$2)</f>
        <v>2.8462499999999999</v>
      </c>
    </row>
    <row r="194" spans="1:15" x14ac:dyDescent="0.25">
      <c r="A194" s="78">
        <v>193</v>
      </c>
      <c r="B194" s="79">
        <v>39479</v>
      </c>
      <c r="C194" s="78" t="str">
        <f>IF(Tbl_Transactions[[#This Row],[Category]]="Income","Income","Expense")</f>
        <v>Expense</v>
      </c>
      <c r="D194" s="80">
        <f>YEAR(Tbl_Transactions[[#This Row],[Transaction Date]])</f>
        <v>2008</v>
      </c>
      <c r="E194" s="80">
        <f>MONTH(Tbl_Transactions[[#This Row],[Transaction Date]])</f>
        <v>2</v>
      </c>
      <c r="F194" s="80" t="str">
        <f>VLOOKUP(Tbl_Transactions[[#This Row],[Month Num]],Tbl_Lookup_Month[],2)</f>
        <v>Feb</v>
      </c>
      <c r="G194" s="80">
        <f>DAY(Tbl_Transactions[[#This Row],[Transaction Date]])</f>
        <v>1</v>
      </c>
      <c r="H194" s="82">
        <f>WEEKDAY(Tbl_Transactions[[#This Row],[Transaction Date]])</f>
        <v>6</v>
      </c>
      <c r="I194" s="82" t="str">
        <f>VLOOKUP(Tbl_Transactions[[#This Row],[Weekday Num]], Tbl_Lookup_Weekday[], 2)</f>
        <v>Fri</v>
      </c>
      <c r="J194" s="78" t="s">
        <v>32</v>
      </c>
      <c r="K194" s="78" t="s">
        <v>33</v>
      </c>
      <c r="L194" s="78" t="s">
        <v>31</v>
      </c>
      <c r="M194" s="78" t="s">
        <v>23</v>
      </c>
      <c r="N194" s="81">
        <v>152</v>
      </c>
      <c r="O194" s="91">
        <f>IF(Tbl_Transactions[[#This Row],[Type]]="Income",Tbl_Transactions[[#This Row],[Amount]]*'Lookup Values'!$H$3,Tbl_Transactions[[#This Row],[Amount]]*'Lookup Values'!$H$2)</f>
        <v>13.11</v>
      </c>
    </row>
    <row r="195" spans="1:15" x14ac:dyDescent="0.25">
      <c r="A195" s="78">
        <v>194</v>
      </c>
      <c r="B195" s="79">
        <v>39479</v>
      </c>
      <c r="C195" s="78" t="str">
        <f>IF(Tbl_Transactions[[#This Row],[Category]]="Income","Income","Expense")</f>
        <v>Expense</v>
      </c>
      <c r="D195" s="80">
        <f>YEAR(Tbl_Transactions[[#This Row],[Transaction Date]])</f>
        <v>2008</v>
      </c>
      <c r="E195" s="80">
        <f>MONTH(Tbl_Transactions[[#This Row],[Transaction Date]])</f>
        <v>2</v>
      </c>
      <c r="F195" s="80" t="str">
        <f>VLOOKUP(Tbl_Transactions[[#This Row],[Month Num]],Tbl_Lookup_Month[],2)</f>
        <v>Feb</v>
      </c>
      <c r="G195" s="80">
        <f>DAY(Tbl_Transactions[[#This Row],[Transaction Date]])</f>
        <v>1</v>
      </c>
      <c r="H195" s="82">
        <f>WEEKDAY(Tbl_Transactions[[#This Row],[Transaction Date]])</f>
        <v>6</v>
      </c>
      <c r="I195" s="82" t="str">
        <f>VLOOKUP(Tbl_Transactions[[#This Row],[Weekday Num]], Tbl_Lookup_Weekday[], 2)</f>
        <v>Fri</v>
      </c>
      <c r="J195" s="78" t="s">
        <v>18</v>
      </c>
      <c r="K195" s="78" t="s">
        <v>19</v>
      </c>
      <c r="L195" s="78" t="s">
        <v>17</v>
      </c>
      <c r="M195" s="78" t="s">
        <v>23</v>
      </c>
      <c r="N195" s="81">
        <v>7</v>
      </c>
      <c r="O195" s="91">
        <f>IF(Tbl_Transactions[[#This Row],[Type]]="Income",Tbl_Transactions[[#This Row],[Amount]]*'Lookup Values'!$H$3,Tbl_Transactions[[#This Row],[Amount]]*'Lookup Values'!$H$2)</f>
        <v>0.60375000000000001</v>
      </c>
    </row>
    <row r="196" spans="1:15" x14ac:dyDescent="0.25">
      <c r="A196" s="78">
        <v>195</v>
      </c>
      <c r="B196" s="79">
        <v>39480</v>
      </c>
      <c r="C196" s="78" t="str">
        <f>IF(Tbl_Transactions[[#This Row],[Category]]="Income","Income","Expense")</f>
        <v>Expense</v>
      </c>
      <c r="D196" s="80">
        <f>YEAR(Tbl_Transactions[[#This Row],[Transaction Date]])</f>
        <v>2008</v>
      </c>
      <c r="E196" s="80">
        <f>MONTH(Tbl_Transactions[[#This Row],[Transaction Date]])</f>
        <v>2</v>
      </c>
      <c r="F196" s="80" t="str">
        <f>VLOOKUP(Tbl_Transactions[[#This Row],[Month Num]],Tbl_Lookup_Month[],2)</f>
        <v>Feb</v>
      </c>
      <c r="G196" s="80">
        <f>DAY(Tbl_Transactions[[#This Row],[Transaction Date]])</f>
        <v>2</v>
      </c>
      <c r="H196" s="82">
        <f>WEEKDAY(Tbl_Transactions[[#This Row],[Transaction Date]])</f>
        <v>7</v>
      </c>
      <c r="I196" s="82" t="str">
        <f>VLOOKUP(Tbl_Transactions[[#This Row],[Weekday Num]], Tbl_Lookup_Weekday[], 2)</f>
        <v>Sat</v>
      </c>
      <c r="J196" s="78" t="s">
        <v>39</v>
      </c>
      <c r="K196" s="78" t="s">
        <v>40</v>
      </c>
      <c r="L196" s="78" t="s">
        <v>38</v>
      </c>
      <c r="M196" s="78" t="s">
        <v>10</v>
      </c>
      <c r="N196" s="81">
        <v>181</v>
      </c>
      <c r="O196" s="91">
        <f>IF(Tbl_Transactions[[#This Row],[Type]]="Income",Tbl_Transactions[[#This Row],[Amount]]*'Lookup Values'!$H$3,Tbl_Transactions[[#This Row],[Amount]]*'Lookup Values'!$H$2)</f>
        <v>15.611249999999998</v>
      </c>
    </row>
    <row r="197" spans="1:15" x14ac:dyDescent="0.25">
      <c r="A197" s="78">
        <v>196</v>
      </c>
      <c r="B197" s="79">
        <v>39482</v>
      </c>
      <c r="C197" s="78" t="str">
        <f>IF(Tbl_Transactions[[#This Row],[Category]]="Income","Income","Expense")</f>
        <v>Expense</v>
      </c>
      <c r="D197" s="80">
        <f>YEAR(Tbl_Transactions[[#This Row],[Transaction Date]])</f>
        <v>2008</v>
      </c>
      <c r="E197" s="80">
        <f>MONTH(Tbl_Transactions[[#This Row],[Transaction Date]])</f>
        <v>2</v>
      </c>
      <c r="F197" s="80" t="str">
        <f>VLOOKUP(Tbl_Transactions[[#This Row],[Month Num]],Tbl_Lookup_Month[],2)</f>
        <v>Feb</v>
      </c>
      <c r="G197" s="80">
        <f>DAY(Tbl_Transactions[[#This Row],[Transaction Date]])</f>
        <v>4</v>
      </c>
      <c r="H197" s="82">
        <f>WEEKDAY(Tbl_Transactions[[#This Row],[Transaction Date]])</f>
        <v>2</v>
      </c>
      <c r="I197" s="82" t="str">
        <f>VLOOKUP(Tbl_Transactions[[#This Row],[Weekday Num]], Tbl_Lookup_Weekday[], 2)</f>
        <v>Mon</v>
      </c>
      <c r="J197" s="78" t="s">
        <v>18</v>
      </c>
      <c r="K197" s="78" t="s">
        <v>30</v>
      </c>
      <c r="L197" s="78" t="s">
        <v>29</v>
      </c>
      <c r="M197" s="78" t="s">
        <v>23</v>
      </c>
      <c r="N197" s="81">
        <v>148</v>
      </c>
      <c r="O197" s="91">
        <f>IF(Tbl_Transactions[[#This Row],[Type]]="Income",Tbl_Transactions[[#This Row],[Amount]]*'Lookup Values'!$H$3,Tbl_Transactions[[#This Row],[Amount]]*'Lookup Values'!$H$2)</f>
        <v>12.764999999999999</v>
      </c>
    </row>
    <row r="198" spans="1:15" x14ac:dyDescent="0.25">
      <c r="A198" s="78">
        <v>197</v>
      </c>
      <c r="B198" s="79">
        <v>39488</v>
      </c>
      <c r="C198" s="78" t="str">
        <f>IF(Tbl_Transactions[[#This Row],[Category]]="Income","Income","Expense")</f>
        <v>Expense</v>
      </c>
      <c r="D198" s="80">
        <f>YEAR(Tbl_Transactions[[#This Row],[Transaction Date]])</f>
        <v>2008</v>
      </c>
      <c r="E198" s="80">
        <f>MONTH(Tbl_Transactions[[#This Row],[Transaction Date]])</f>
        <v>2</v>
      </c>
      <c r="F198" s="80" t="str">
        <f>VLOOKUP(Tbl_Transactions[[#This Row],[Month Num]],Tbl_Lookup_Month[],2)</f>
        <v>Feb</v>
      </c>
      <c r="G198" s="80">
        <f>DAY(Tbl_Transactions[[#This Row],[Transaction Date]])</f>
        <v>10</v>
      </c>
      <c r="H198" s="82">
        <f>WEEKDAY(Tbl_Transactions[[#This Row],[Transaction Date]])</f>
        <v>1</v>
      </c>
      <c r="I198" s="82" t="str">
        <f>VLOOKUP(Tbl_Transactions[[#This Row],[Weekday Num]], Tbl_Lookup_Weekday[], 2)</f>
        <v>Sun</v>
      </c>
      <c r="J198" s="78" t="s">
        <v>15</v>
      </c>
      <c r="K198" s="78" t="s">
        <v>16</v>
      </c>
      <c r="L198" s="78" t="s">
        <v>14</v>
      </c>
      <c r="M198" s="78" t="s">
        <v>10</v>
      </c>
      <c r="N198" s="81">
        <v>254</v>
      </c>
      <c r="O198" s="91">
        <f>IF(Tbl_Transactions[[#This Row],[Type]]="Income",Tbl_Transactions[[#This Row],[Amount]]*'Lookup Values'!$H$3,Tbl_Transactions[[#This Row],[Amount]]*'Lookup Values'!$H$2)</f>
        <v>21.907499999999999</v>
      </c>
    </row>
    <row r="199" spans="1:15" x14ac:dyDescent="0.25">
      <c r="A199" s="78">
        <v>198</v>
      </c>
      <c r="B199" s="79">
        <v>39491</v>
      </c>
      <c r="C199" s="78" t="str">
        <f>IF(Tbl_Transactions[[#This Row],[Category]]="Income","Income","Expense")</f>
        <v>Expense</v>
      </c>
      <c r="D199" s="80">
        <f>YEAR(Tbl_Transactions[[#This Row],[Transaction Date]])</f>
        <v>2008</v>
      </c>
      <c r="E199" s="80">
        <f>MONTH(Tbl_Transactions[[#This Row],[Transaction Date]])</f>
        <v>2</v>
      </c>
      <c r="F199" s="80" t="str">
        <f>VLOOKUP(Tbl_Transactions[[#This Row],[Month Num]],Tbl_Lookup_Month[],2)</f>
        <v>Feb</v>
      </c>
      <c r="G199" s="80">
        <f>DAY(Tbl_Transactions[[#This Row],[Transaction Date]])</f>
        <v>13</v>
      </c>
      <c r="H199" s="82">
        <f>WEEKDAY(Tbl_Transactions[[#This Row],[Transaction Date]])</f>
        <v>4</v>
      </c>
      <c r="I199" s="82" t="str">
        <f>VLOOKUP(Tbl_Transactions[[#This Row],[Weekday Num]], Tbl_Lookup_Weekday[], 2)</f>
        <v>Wed</v>
      </c>
      <c r="J199" s="78" t="s">
        <v>18</v>
      </c>
      <c r="K199" s="78" t="s">
        <v>19</v>
      </c>
      <c r="L199" s="78" t="s">
        <v>17</v>
      </c>
      <c r="M199" s="78" t="s">
        <v>20</v>
      </c>
      <c r="N199" s="81">
        <v>310</v>
      </c>
      <c r="O199" s="91">
        <f>IF(Tbl_Transactions[[#This Row],[Type]]="Income",Tbl_Transactions[[#This Row],[Amount]]*'Lookup Values'!$H$3,Tbl_Transactions[[#This Row],[Amount]]*'Lookup Values'!$H$2)</f>
        <v>26.737499999999997</v>
      </c>
    </row>
    <row r="200" spans="1:15" x14ac:dyDescent="0.25">
      <c r="A200" s="78">
        <v>199</v>
      </c>
      <c r="B200" s="79">
        <v>39491</v>
      </c>
      <c r="C200" s="78" t="str">
        <f>IF(Tbl_Transactions[[#This Row],[Category]]="Income","Income","Expense")</f>
        <v>Expense</v>
      </c>
      <c r="D200" s="80">
        <f>YEAR(Tbl_Transactions[[#This Row],[Transaction Date]])</f>
        <v>2008</v>
      </c>
      <c r="E200" s="80">
        <f>MONTH(Tbl_Transactions[[#This Row],[Transaction Date]])</f>
        <v>2</v>
      </c>
      <c r="F200" s="80" t="str">
        <f>VLOOKUP(Tbl_Transactions[[#This Row],[Month Num]],Tbl_Lookup_Month[],2)</f>
        <v>Feb</v>
      </c>
      <c r="G200" s="80">
        <f>DAY(Tbl_Transactions[[#This Row],[Transaction Date]])</f>
        <v>13</v>
      </c>
      <c r="H200" s="82">
        <f>WEEKDAY(Tbl_Transactions[[#This Row],[Transaction Date]])</f>
        <v>4</v>
      </c>
      <c r="I200" s="82" t="str">
        <f>VLOOKUP(Tbl_Transactions[[#This Row],[Weekday Num]], Tbl_Lookup_Weekday[], 2)</f>
        <v>Wed</v>
      </c>
      <c r="J200" s="78" t="s">
        <v>18</v>
      </c>
      <c r="K200" s="78" t="s">
        <v>30</v>
      </c>
      <c r="L200" s="78" t="s">
        <v>29</v>
      </c>
      <c r="M200" s="78" t="s">
        <v>10</v>
      </c>
      <c r="N200" s="81">
        <v>225</v>
      </c>
      <c r="O200" s="91">
        <f>IF(Tbl_Transactions[[#This Row],[Type]]="Income",Tbl_Transactions[[#This Row],[Amount]]*'Lookup Values'!$H$3,Tbl_Transactions[[#This Row],[Amount]]*'Lookup Values'!$H$2)</f>
        <v>19.40625</v>
      </c>
    </row>
    <row r="201" spans="1:15" x14ac:dyDescent="0.25">
      <c r="A201" s="78">
        <v>200</v>
      </c>
      <c r="B201" s="79">
        <v>39491</v>
      </c>
      <c r="C201" s="78" t="str">
        <f>IF(Tbl_Transactions[[#This Row],[Category]]="Income","Income","Expense")</f>
        <v>Expense</v>
      </c>
      <c r="D201" s="80">
        <f>YEAR(Tbl_Transactions[[#This Row],[Transaction Date]])</f>
        <v>2008</v>
      </c>
      <c r="E201" s="80">
        <f>MONTH(Tbl_Transactions[[#This Row],[Transaction Date]])</f>
        <v>2</v>
      </c>
      <c r="F201" s="80" t="str">
        <f>VLOOKUP(Tbl_Transactions[[#This Row],[Month Num]],Tbl_Lookup_Month[],2)</f>
        <v>Feb</v>
      </c>
      <c r="G201" s="80">
        <f>DAY(Tbl_Transactions[[#This Row],[Transaction Date]])</f>
        <v>13</v>
      </c>
      <c r="H201" s="82">
        <f>WEEKDAY(Tbl_Transactions[[#This Row],[Transaction Date]])</f>
        <v>4</v>
      </c>
      <c r="I201" s="82" t="str">
        <f>VLOOKUP(Tbl_Transactions[[#This Row],[Weekday Num]], Tbl_Lookup_Weekday[], 2)</f>
        <v>Wed</v>
      </c>
      <c r="J201" s="78" t="s">
        <v>27</v>
      </c>
      <c r="K201" s="78" t="s">
        <v>28</v>
      </c>
      <c r="L201" s="78" t="s">
        <v>26</v>
      </c>
      <c r="M201" s="78" t="s">
        <v>20</v>
      </c>
      <c r="N201" s="81">
        <v>192</v>
      </c>
      <c r="O201" s="91">
        <f>IF(Tbl_Transactions[[#This Row],[Type]]="Income",Tbl_Transactions[[#This Row],[Amount]]*'Lookup Values'!$H$3,Tbl_Transactions[[#This Row],[Amount]]*'Lookup Values'!$H$2)</f>
        <v>16.559999999999999</v>
      </c>
    </row>
    <row r="202" spans="1:15" x14ac:dyDescent="0.25">
      <c r="A202" s="78">
        <v>201</v>
      </c>
      <c r="B202" s="79">
        <v>39492</v>
      </c>
      <c r="C202" s="78" t="str">
        <f>IF(Tbl_Transactions[[#This Row],[Category]]="Income","Income","Expense")</f>
        <v>Income</v>
      </c>
      <c r="D202" s="80">
        <f>YEAR(Tbl_Transactions[[#This Row],[Transaction Date]])</f>
        <v>2008</v>
      </c>
      <c r="E202" s="80">
        <f>MONTH(Tbl_Transactions[[#This Row],[Transaction Date]])</f>
        <v>2</v>
      </c>
      <c r="F202" s="80" t="str">
        <f>VLOOKUP(Tbl_Transactions[[#This Row],[Month Num]],Tbl_Lookup_Month[],2)</f>
        <v>Feb</v>
      </c>
      <c r="G202" s="80">
        <f>DAY(Tbl_Transactions[[#This Row],[Transaction Date]])</f>
        <v>14</v>
      </c>
      <c r="H202" s="82">
        <f>WEEKDAY(Tbl_Transactions[[#This Row],[Transaction Date]])</f>
        <v>5</v>
      </c>
      <c r="I202" s="82" t="str">
        <f>VLOOKUP(Tbl_Transactions[[#This Row],[Weekday Num]], Tbl_Lookup_Weekday[], 2)</f>
        <v>Thu</v>
      </c>
      <c r="J202" s="78" t="s">
        <v>47</v>
      </c>
      <c r="K202" s="78" t="s">
        <v>80</v>
      </c>
      <c r="L202" s="78" t="s">
        <v>81</v>
      </c>
      <c r="M202" s="78" t="s">
        <v>10</v>
      </c>
      <c r="N202" s="81">
        <v>277</v>
      </c>
      <c r="O202" s="91">
        <f>IF(Tbl_Transactions[[#This Row],[Type]]="Income",Tbl_Transactions[[#This Row],[Amount]]*'Lookup Values'!$H$3,Tbl_Transactions[[#This Row],[Amount]]*'Lookup Values'!$H$2)</f>
        <v>105.26</v>
      </c>
    </row>
    <row r="203" spans="1:15" x14ac:dyDescent="0.25">
      <c r="A203" s="78">
        <v>202</v>
      </c>
      <c r="B203" s="79">
        <v>39492</v>
      </c>
      <c r="C203" s="78" t="str">
        <f>IF(Tbl_Transactions[[#This Row],[Category]]="Income","Income","Expense")</f>
        <v>Income</v>
      </c>
      <c r="D203" s="80">
        <f>YEAR(Tbl_Transactions[[#This Row],[Transaction Date]])</f>
        <v>2008</v>
      </c>
      <c r="E203" s="80">
        <f>MONTH(Tbl_Transactions[[#This Row],[Transaction Date]])</f>
        <v>2</v>
      </c>
      <c r="F203" s="80" t="str">
        <f>VLOOKUP(Tbl_Transactions[[#This Row],[Month Num]],Tbl_Lookup_Month[],2)</f>
        <v>Feb</v>
      </c>
      <c r="G203" s="80">
        <f>DAY(Tbl_Transactions[[#This Row],[Transaction Date]])</f>
        <v>14</v>
      </c>
      <c r="H203" s="82">
        <f>WEEKDAY(Tbl_Transactions[[#This Row],[Transaction Date]])</f>
        <v>5</v>
      </c>
      <c r="I203" s="82" t="str">
        <f>VLOOKUP(Tbl_Transactions[[#This Row],[Weekday Num]], Tbl_Lookup_Weekday[], 2)</f>
        <v>Thu</v>
      </c>
      <c r="J203" s="78" t="s">
        <v>47</v>
      </c>
      <c r="K203" s="78" t="s">
        <v>78</v>
      </c>
      <c r="L203" s="78" t="s">
        <v>79</v>
      </c>
      <c r="M203" s="78" t="s">
        <v>23</v>
      </c>
      <c r="N203" s="81">
        <v>174</v>
      </c>
      <c r="O203" s="91">
        <f>IF(Tbl_Transactions[[#This Row],[Type]]="Income",Tbl_Transactions[[#This Row],[Amount]]*'Lookup Values'!$H$3,Tbl_Transactions[[#This Row],[Amount]]*'Lookup Values'!$H$2)</f>
        <v>66.12</v>
      </c>
    </row>
    <row r="204" spans="1:15" x14ac:dyDescent="0.25">
      <c r="A204" s="78">
        <v>203</v>
      </c>
      <c r="B204" s="79">
        <v>39493</v>
      </c>
      <c r="C204" s="78" t="str">
        <f>IF(Tbl_Transactions[[#This Row],[Category]]="Income","Income","Expense")</f>
        <v>Income</v>
      </c>
      <c r="D204" s="80">
        <f>YEAR(Tbl_Transactions[[#This Row],[Transaction Date]])</f>
        <v>2008</v>
      </c>
      <c r="E204" s="80">
        <f>MONTH(Tbl_Transactions[[#This Row],[Transaction Date]])</f>
        <v>2</v>
      </c>
      <c r="F204" s="80" t="str">
        <f>VLOOKUP(Tbl_Transactions[[#This Row],[Month Num]],Tbl_Lookup_Month[],2)</f>
        <v>Feb</v>
      </c>
      <c r="G204" s="80">
        <f>DAY(Tbl_Transactions[[#This Row],[Transaction Date]])</f>
        <v>15</v>
      </c>
      <c r="H204" s="82">
        <f>WEEKDAY(Tbl_Transactions[[#This Row],[Transaction Date]])</f>
        <v>6</v>
      </c>
      <c r="I204" s="82" t="str">
        <f>VLOOKUP(Tbl_Transactions[[#This Row],[Weekday Num]], Tbl_Lookup_Weekday[], 2)</f>
        <v>Fri</v>
      </c>
      <c r="J204" s="78" t="s">
        <v>47</v>
      </c>
      <c r="K204" s="78" t="s">
        <v>78</v>
      </c>
      <c r="L204" s="78" t="s">
        <v>79</v>
      </c>
      <c r="M204" s="78" t="s">
        <v>20</v>
      </c>
      <c r="N204" s="81">
        <v>68</v>
      </c>
      <c r="O204" s="91">
        <f>IF(Tbl_Transactions[[#This Row],[Type]]="Income",Tbl_Transactions[[#This Row],[Amount]]*'Lookup Values'!$H$3,Tbl_Transactions[[#This Row],[Amount]]*'Lookup Values'!$H$2)</f>
        <v>25.84</v>
      </c>
    </row>
    <row r="205" spans="1:15" x14ac:dyDescent="0.25">
      <c r="A205" s="78">
        <v>204</v>
      </c>
      <c r="B205" s="79">
        <v>39498</v>
      </c>
      <c r="C205" s="78" t="str">
        <f>IF(Tbl_Transactions[[#This Row],[Category]]="Income","Income","Expense")</f>
        <v>Expense</v>
      </c>
      <c r="D205" s="80">
        <f>YEAR(Tbl_Transactions[[#This Row],[Transaction Date]])</f>
        <v>2008</v>
      </c>
      <c r="E205" s="80">
        <f>MONTH(Tbl_Transactions[[#This Row],[Transaction Date]])</f>
        <v>2</v>
      </c>
      <c r="F205" s="80" t="str">
        <f>VLOOKUP(Tbl_Transactions[[#This Row],[Month Num]],Tbl_Lookup_Month[],2)</f>
        <v>Feb</v>
      </c>
      <c r="G205" s="80">
        <f>DAY(Tbl_Transactions[[#This Row],[Transaction Date]])</f>
        <v>20</v>
      </c>
      <c r="H205" s="82">
        <f>WEEKDAY(Tbl_Transactions[[#This Row],[Transaction Date]])</f>
        <v>4</v>
      </c>
      <c r="I205" s="82" t="str">
        <f>VLOOKUP(Tbl_Transactions[[#This Row],[Weekday Num]], Tbl_Lookup_Weekday[], 2)</f>
        <v>Wed</v>
      </c>
      <c r="J205" s="78" t="s">
        <v>8</v>
      </c>
      <c r="K205" s="78" t="s">
        <v>9</v>
      </c>
      <c r="L205" s="78" t="s">
        <v>7</v>
      </c>
      <c r="M205" s="78" t="s">
        <v>10</v>
      </c>
      <c r="N205" s="81">
        <v>215</v>
      </c>
      <c r="O205" s="91">
        <f>IF(Tbl_Transactions[[#This Row],[Type]]="Income",Tbl_Transactions[[#This Row],[Amount]]*'Lookup Values'!$H$3,Tbl_Transactions[[#This Row],[Amount]]*'Lookup Values'!$H$2)</f>
        <v>18.543749999999999</v>
      </c>
    </row>
    <row r="206" spans="1:15" x14ac:dyDescent="0.25">
      <c r="A206" s="78">
        <v>205</v>
      </c>
      <c r="B206" s="79">
        <v>39500</v>
      </c>
      <c r="C206" s="78" t="str">
        <f>IF(Tbl_Transactions[[#This Row],[Category]]="Income","Income","Expense")</f>
        <v>Income</v>
      </c>
      <c r="D206" s="80">
        <f>YEAR(Tbl_Transactions[[#This Row],[Transaction Date]])</f>
        <v>2008</v>
      </c>
      <c r="E206" s="80">
        <f>MONTH(Tbl_Transactions[[#This Row],[Transaction Date]])</f>
        <v>2</v>
      </c>
      <c r="F206" s="80" t="str">
        <f>VLOOKUP(Tbl_Transactions[[#This Row],[Month Num]],Tbl_Lookup_Month[],2)</f>
        <v>Feb</v>
      </c>
      <c r="G206" s="80">
        <f>DAY(Tbl_Transactions[[#This Row],[Transaction Date]])</f>
        <v>22</v>
      </c>
      <c r="H206" s="82">
        <f>WEEKDAY(Tbl_Transactions[[#This Row],[Transaction Date]])</f>
        <v>6</v>
      </c>
      <c r="I206" s="82" t="str">
        <f>VLOOKUP(Tbl_Transactions[[#This Row],[Weekday Num]], Tbl_Lookup_Weekday[], 2)</f>
        <v>Fri</v>
      </c>
      <c r="J206" s="78" t="s">
        <v>47</v>
      </c>
      <c r="K206" s="78" t="s">
        <v>78</v>
      </c>
      <c r="L206" s="78" t="s">
        <v>79</v>
      </c>
      <c r="M206" s="78" t="s">
        <v>23</v>
      </c>
      <c r="N206" s="81">
        <v>260</v>
      </c>
      <c r="O206" s="91">
        <f>IF(Tbl_Transactions[[#This Row],[Type]]="Income",Tbl_Transactions[[#This Row],[Amount]]*'Lookup Values'!$H$3,Tbl_Transactions[[#This Row],[Amount]]*'Lookup Values'!$H$2)</f>
        <v>98.8</v>
      </c>
    </row>
    <row r="207" spans="1:15" x14ac:dyDescent="0.25">
      <c r="A207" s="78">
        <v>206</v>
      </c>
      <c r="B207" s="79">
        <v>39500</v>
      </c>
      <c r="C207" s="78" t="str">
        <f>IF(Tbl_Transactions[[#This Row],[Category]]="Income","Income","Expense")</f>
        <v>Expense</v>
      </c>
      <c r="D207" s="80">
        <f>YEAR(Tbl_Transactions[[#This Row],[Transaction Date]])</f>
        <v>2008</v>
      </c>
      <c r="E207" s="80">
        <f>MONTH(Tbl_Transactions[[#This Row],[Transaction Date]])</f>
        <v>2</v>
      </c>
      <c r="F207" s="80" t="str">
        <f>VLOOKUP(Tbl_Transactions[[#This Row],[Month Num]],Tbl_Lookup_Month[],2)</f>
        <v>Feb</v>
      </c>
      <c r="G207" s="80">
        <f>DAY(Tbl_Transactions[[#This Row],[Transaction Date]])</f>
        <v>22</v>
      </c>
      <c r="H207" s="82">
        <f>WEEKDAY(Tbl_Transactions[[#This Row],[Transaction Date]])</f>
        <v>6</v>
      </c>
      <c r="I207" s="82" t="str">
        <f>VLOOKUP(Tbl_Transactions[[#This Row],[Weekday Num]], Tbl_Lookup_Weekday[], 2)</f>
        <v>Fri</v>
      </c>
      <c r="J207" s="78" t="s">
        <v>18</v>
      </c>
      <c r="K207" s="78" t="s">
        <v>30</v>
      </c>
      <c r="L207" s="78" t="s">
        <v>29</v>
      </c>
      <c r="M207" s="78" t="s">
        <v>20</v>
      </c>
      <c r="N207" s="81">
        <v>137</v>
      </c>
      <c r="O207" s="91">
        <f>IF(Tbl_Transactions[[#This Row],[Type]]="Income",Tbl_Transactions[[#This Row],[Amount]]*'Lookup Values'!$H$3,Tbl_Transactions[[#This Row],[Amount]]*'Lookup Values'!$H$2)</f>
        <v>11.816249999999998</v>
      </c>
    </row>
    <row r="208" spans="1:15" x14ac:dyDescent="0.25">
      <c r="A208" s="78">
        <v>207</v>
      </c>
      <c r="B208" s="79">
        <v>39502</v>
      </c>
      <c r="C208" s="78" t="str">
        <f>IF(Tbl_Transactions[[#This Row],[Category]]="Income","Income","Expense")</f>
        <v>Expense</v>
      </c>
      <c r="D208" s="80">
        <f>YEAR(Tbl_Transactions[[#This Row],[Transaction Date]])</f>
        <v>2008</v>
      </c>
      <c r="E208" s="80">
        <f>MONTH(Tbl_Transactions[[#This Row],[Transaction Date]])</f>
        <v>2</v>
      </c>
      <c r="F208" s="80" t="str">
        <f>VLOOKUP(Tbl_Transactions[[#This Row],[Month Num]],Tbl_Lookup_Month[],2)</f>
        <v>Feb</v>
      </c>
      <c r="G208" s="80">
        <f>DAY(Tbl_Transactions[[#This Row],[Transaction Date]])</f>
        <v>24</v>
      </c>
      <c r="H208" s="82">
        <f>WEEKDAY(Tbl_Transactions[[#This Row],[Transaction Date]])</f>
        <v>1</v>
      </c>
      <c r="I208" s="82" t="str">
        <f>VLOOKUP(Tbl_Transactions[[#This Row],[Weekday Num]], Tbl_Lookup_Weekday[], 2)</f>
        <v>Sun</v>
      </c>
      <c r="J208" s="78" t="s">
        <v>18</v>
      </c>
      <c r="K208" s="78" t="s">
        <v>30</v>
      </c>
      <c r="L208" s="78" t="s">
        <v>29</v>
      </c>
      <c r="M208" s="78" t="s">
        <v>10</v>
      </c>
      <c r="N208" s="81">
        <v>102</v>
      </c>
      <c r="O208" s="91">
        <f>IF(Tbl_Transactions[[#This Row],[Type]]="Income",Tbl_Transactions[[#This Row],[Amount]]*'Lookup Values'!$H$3,Tbl_Transactions[[#This Row],[Amount]]*'Lookup Values'!$H$2)</f>
        <v>8.7974999999999994</v>
      </c>
    </row>
    <row r="209" spans="1:15" x14ac:dyDescent="0.25">
      <c r="A209" s="78">
        <v>208</v>
      </c>
      <c r="B209" s="79">
        <v>39503</v>
      </c>
      <c r="C209" s="78" t="str">
        <f>IF(Tbl_Transactions[[#This Row],[Category]]="Income","Income","Expense")</f>
        <v>Expense</v>
      </c>
      <c r="D209" s="80">
        <f>YEAR(Tbl_Transactions[[#This Row],[Transaction Date]])</f>
        <v>2008</v>
      </c>
      <c r="E209" s="80">
        <f>MONTH(Tbl_Transactions[[#This Row],[Transaction Date]])</f>
        <v>2</v>
      </c>
      <c r="F209" s="80" t="str">
        <f>VLOOKUP(Tbl_Transactions[[#This Row],[Month Num]],Tbl_Lookup_Month[],2)</f>
        <v>Feb</v>
      </c>
      <c r="G209" s="80">
        <f>DAY(Tbl_Transactions[[#This Row],[Transaction Date]])</f>
        <v>25</v>
      </c>
      <c r="H209" s="82">
        <f>WEEKDAY(Tbl_Transactions[[#This Row],[Transaction Date]])</f>
        <v>2</v>
      </c>
      <c r="I209" s="82" t="str">
        <f>VLOOKUP(Tbl_Transactions[[#This Row],[Weekday Num]], Tbl_Lookup_Weekday[], 2)</f>
        <v>Mon</v>
      </c>
      <c r="J209" s="78" t="s">
        <v>27</v>
      </c>
      <c r="K209" s="78" t="s">
        <v>28</v>
      </c>
      <c r="L209" s="78" t="s">
        <v>26</v>
      </c>
      <c r="M209" s="78" t="s">
        <v>23</v>
      </c>
      <c r="N209" s="81">
        <v>198</v>
      </c>
      <c r="O209" s="91">
        <f>IF(Tbl_Transactions[[#This Row],[Type]]="Income",Tbl_Transactions[[#This Row],[Amount]]*'Lookup Values'!$H$3,Tbl_Transactions[[#This Row],[Amount]]*'Lookup Values'!$H$2)</f>
        <v>17.077499999999997</v>
      </c>
    </row>
    <row r="210" spans="1:15" x14ac:dyDescent="0.25">
      <c r="A210" s="78">
        <v>209</v>
      </c>
      <c r="B210" s="79">
        <v>39506</v>
      </c>
      <c r="C210" s="78" t="str">
        <f>IF(Tbl_Transactions[[#This Row],[Category]]="Income","Income","Expense")</f>
        <v>Expense</v>
      </c>
      <c r="D210" s="80">
        <f>YEAR(Tbl_Transactions[[#This Row],[Transaction Date]])</f>
        <v>2008</v>
      </c>
      <c r="E210" s="80">
        <f>MONTH(Tbl_Transactions[[#This Row],[Transaction Date]])</f>
        <v>2</v>
      </c>
      <c r="F210" s="80" t="str">
        <f>VLOOKUP(Tbl_Transactions[[#This Row],[Month Num]],Tbl_Lookup_Month[],2)</f>
        <v>Feb</v>
      </c>
      <c r="G210" s="80">
        <f>DAY(Tbl_Transactions[[#This Row],[Transaction Date]])</f>
        <v>28</v>
      </c>
      <c r="H210" s="82">
        <f>WEEKDAY(Tbl_Transactions[[#This Row],[Transaction Date]])</f>
        <v>5</v>
      </c>
      <c r="I210" s="82" t="str">
        <f>VLOOKUP(Tbl_Transactions[[#This Row],[Weekday Num]], Tbl_Lookup_Weekday[], 2)</f>
        <v>Thu</v>
      </c>
      <c r="J210" s="78" t="s">
        <v>27</v>
      </c>
      <c r="K210" s="78" t="s">
        <v>28</v>
      </c>
      <c r="L210" s="78" t="s">
        <v>26</v>
      </c>
      <c r="M210" s="78" t="s">
        <v>20</v>
      </c>
      <c r="N210" s="81">
        <v>415</v>
      </c>
      <c r="O210" s="91">
        <f>IF(Tbl_Transactions[[#This Row],[Type]]="Income",Tbl_Transactions[[#This Row],[Amount]]*'Lookup Values'!$H$3,Tbl_Transactions[[#This Row],[Amount]]*'Lookup Values'!$H$2)</f>
        <v>35.793749999999996</v>
      </c>
    </row>
    <row r="211" spans="1:15" x14ac:dyDescent="0.25">
      <c r="A211" s="78">
        <v>210</v>
      </c>
      <c r="B211" s="79">
        <v>39507</v>
      </c>
      <c r="C211" s="78" t="str">
        <f>IF(Tbl_Transactions[[#This Row],[Category]]="Income","Income","Expense")</f>
        <v>Income</v>
      </c>
      <c r="D211" s="80">
        <f>YEAR(Tbl_Transactions[[#This Row],[Transaction Date]])</f>
        <v>2008</v>
      </c>
      <c r="E211" s="80">
        <f>MONTH(Tbl_Transactions[[#This Row],[Transaction Date]])</f>
        <v>2</v>
      </c>
      <c r="F211" s="80" t="str">
        <f>VLOOKUP(Tbl_Transactions[[#This Row],[Month Num]],Tbl_Lookup_Month[],2)</f>
        <v>Feb</v>
      </c>
      <c r="G211" s="80">
        <f>DAY(Tbl_Transactions[[#This Row],[Transaction Date]])</f>
        <v>29</v>
      </c>
      <c r="H211" s="82">
        <f>WEEKDAY(Tbl_Transactions[[#This Row],[Transaction Date]])</f>
        <v>6</v>
      </c>
      <c r="I211" s="82" t="str">
        <f>VLOOKUP(Tbl_Transactions[[#This Row],[Weekday Num]], Tbl_Lookup_Weekday[], 2)</f>
        <v>Fri</v>
      </c>
      <c r="J211" s="78" t="s">
        <v>47</v>
      </c>
      <c r="K211" s="78" t="s">
        <v>76</v>
      </c>
      <c r="L211" s="78" t="s">
        <v>77</v>
      </c>
      <c r="M211" s="78" t="s">
        <v>10</v>
      </c>
      <c r="N211" s="81">
        <v>12</v>
      </c>
      <c r="O211" s="91">
        <f>IF(Tbl_Transactions[[#This Row],[Type]]="Income",Tbl_Transactions[[#This Row],[Amount]]*'Lookup Values'!$H$3,Tbl_Transactions[[#This Row],[Amount]]*'Lookup Values'!$H$2)</f>
        <v>4.5600000000000005</v>
      </c>
    </row>
    <row r="212" spans="1:15" x14ac:dyDescent="0.25">
      <c r="A212" s="78">
        <v>211</v>
      </c>
      <c r="B212" s="79">
        <v>39507</v>
      </c>
      <c r="C212" s="78" t="str">
        <f>IF(Tbl_Transactions[[#This Row],[Category]]="Income","Income","Expense")</f>
        <v>Expense</v>
      </c>
      <c r="D212" s="80">
        <f>YEAR(Tbl_Transactions[[#This Row],[Transaction Date]])</f>
        <v>2008</v>
      </c>
      <c r="E212" s="80">
        <f>MONTH(Tbl_Transactions[[#This Row],[Transaction Date]])</f>
        <v>2</v>
      </c>
      <c r="F212" s="80" t="str">
        <f>VLOOKUP(Tbl_Transactions[[#This Row],[Month Num]],Tbl_Lookup_Month[],2)</f>
        <v>Feb</v>
      </c>
      <c r="G212" s="80">
        <f>DAY(Tbl_Transactions[[#This Row],[Transaction Date]])</f>
        <v>29</v>
      </c>
      <c r="H212" s="82">
        <f>WEEKDAY(Tbl_Transactions[[#This Row],[Transaction Date]])</f>
        <v>6</v>
      </c>
      <c r="I212" s="82" t="str">
        <f>VLOOKUP(Tbl_Transactions[[#This Row],[Weekday Num]], Tbl_Lookup_Weekday[], 2)</f>
        <v>Fri</v>
      </c>
      <c r="J212" s="78" t="s">
        <v>27</v>
      </c>
      <c r="K212" s="78" t="s">
        <v>28</v>
      </c>
      <c r="L212" s="78" t="s">
        <v>26</v>
      </c>
      <c r="M212" s="78" t="s">
        <v>23</v>
      </c>
      <c r="N212" s="81">
        <v>38</v>
      </c>
      <c r="O212" s="91">
        <f>IF(Tbl_Transactions[[#This Row],[Type]]="Income",Tbl_Transactions[[#This Row],[Amount]]*'Lookup Values'!$H$3,Tbl_Transactions[[#This Row],[Amount]]*'Lookup Values'!$H$2)</f>
        <v>3.2774999999999999</v>
      </c>
    </row>
    <row r="213" spans="1:15" x14ac:dyDescent="0.25">
      <c r="A213" s="78">
        <v>212</v>
      </c>
      <c r="B213" s="79">
        <v>39508</v>
      </c>
      <c r="C213" s="78" t="str">
        <f>IF(Tbl_Transactions[[#This Row],[Category]]="Income","Income","Expense")</f>
        <v>Expense</v>
      </c>
      <c r="D213" s="80">
        <f>YEAR(Tbl_Transactions[[#This Row],[Transaction Date]])</f>
        <v>2008</v>
      </c>
      <c r="E213" s="80">
        <f>MONTH(Tbl_Transactions[[#This Row],[Transaction Date]])</f>
        <v>3</v>
      </c>
      <c r="F213" s="80" t="str">
        <f>VLOOKUP(Tbl_Transactions[[#This Row],[Month Num]],Tbl_Lookup_Month[],2)</f>
        <v>Mar</v>
      </c>
      <c r="G213" s="80">
        <f>DAY(Tbl_Transactions[[#This Row],[Transaction Date]])</f>
        <v>1</v>
      </c>
      <c r="H213" s="82">
        <f>WEEKDAY(Tbl_Transactions[[#This Row],[Transaction Date]])</f>
        <v>7</v>
      </c>
      <c r="I213" s="82" t="str">
        <f>VLOOKUP(Tbl_Transactions[[#This Row],[Weekday Num]], Tbl_Lookup_Weekday[], 2)</f>
        <v>Sat</v>
      </c>
      <c r="J213" s="78" t="s">
        <v>18</v>
      </c>
      <c r="K213" s="78" t="s">
        <v>19</v>
      </c>
      <c r="L213" s="78" t="s">
        <v>17</v>
      </c>
      <c r="M213" s="78" t="s">
        <v>23</v>
      </c>
      <c r="N213" s="81">
        <v>122</v>
      </c>
      <c r="O213" s="91">
        <f>IF(Tbl_Transactions[[#This Row],[Type]]="Income",Tbl_Transactions[[#This Row],[Amount]]*'Lookup Values'!$H$3,Tbl_Transactions[[#This Row],[Amount]]*'Lookup Values'!$H$2)</f>
        <v>10.522499999999999</v>
      </c>
    </row>
    <row r="214" spans="1:15" x14ac:dyDescent="0.25">
      <c r="A214" s="78">
        <v>213</v>
      </c>
      <c r="B214" s="79">
        <v>39510</v>
      </c>
      <c r="C214" s="78" t="str">
        <f>IF(Tbl_Transactions[[#This Row],[Category]]="Income","Income","Expense")</f>
        <v>Expense</v>
      </c>
      <c r="D214" s="80">
        <f>YEAR(Tbl_Transactions[[#This Row],[Transaction Date]])</f>
        <v>2008</v>
      </c>
      <c r="E214" s="80">
        <f>MONTH(Tbl_Transactions[[#This Row],[Transaction Date]])</f>
        <v>3</v>
      </c>
      <c r="F214" s="80" t="str">
        <f>VLOOKUP(Tbl_Transactions[[#This Row],[Month Num]],Tbl_Lookup_Month[],2)</f>
        <v>Mar</v>
      </c>
      <c r="G214" s="80">
        <f>DAY(Tbl_Transactions[[#This Row],[Transaction Date]])</f>
        <v>3</v>
      </c>
      <c r="H214" s="82">
        <f>WEEKDAY(Tbl_Transactions[[#This Row],[Transaction Date]])</f>
        <v>2</v>
      </c>
      <c r="I214" s="82" t="str">
        <f>VLOOKUP(Tbl_Transactions[[#This Row],[Weekday Num]], Tbl_Lookup_Weekday[], 2)</f>
        <v>Mon</v>
      </c>
      <c r="J214" s="78" t="s">
        <v>18</v>
      </c>
      <c r="K214" s="78" t="s">
        <v>30</v>
      </c>
      <c r="L214" s="78" t="s">
        <v>29</v>
      </c>
      <c r="M214" s="78" t="s">
        <v>23</v>
      </c>
      <c r="N214" s="81">
        <v>466</v>
      </c>
      <c r="O214" s="91">
        <f>IF(Tbl_Transactions[[#This Row],[Type]]="Income",Tbl_Transactions[[#This Row],[Amount]]*'Lookup Values'!$H$3,Tbl_Transactions[[#This Row],[Amount]]*'Lookup Values'!$H$2)</f>
        <v>40.192499999999995</v>
      </c>
    </row>
    <row r="215" spans="1:15" x14ac:dyDescent="0.25">
      <c r="A215" s="78">
        <v>214</v>
      </c>
      <c r="B215" s="79">
        <v>39510</v>
      </c>
      <c r="C215" s="78" t="str">
        <f>IF(Tbl_Transactions[[#This Row],[Category]]="Income","Income","Expense")</f>
        <v>Expense</v>
      </c>
      <c r="D215" s="80">
        <f>YEAR(Tbl_Transactions[[#This Row],[Transaction Date]])</f>
        <v>2008</v>
      </c>
      <c r="E215" s="80">
        <f>MONTH(Tbl_Transactions[[#This Row],[Transaction Date]])</f>
        <v>3</v>
      </c>
      <c r="F215" s="80" t="str">
        <f>VLOOKUP(Tbl_Transactions[[#This Row],[Month Num]],Tbl_Lookup_Month[],2)</f>
        <v>Mar</v>
      </c>
      <c r="G215" s="80">
        <f>DAY(Tbl_Transactions[[#This Row],[Transaction Date]])</f>
        <v>3</v>
      </c>
      <c r="H215" s="82">
        <f>WEEKDAY(Tbl_Transactions[[#This Row],[Transaction Date]])</f>
        <v>2</v>
      </c>
      <c r="I215" s="82" t="str">
        <f>VLOOKUP(Tbl_Transactions[[#This Row],[Weekday Num]], Tbl_Lookup_Weekday[], 2)</f>
        <v>Mon</v>
      </c>
      <c r="J215" s="78" t="s">
        <v>42</v>
      </c>
      <c r="K215" s="78" t="s">
        <v>43</v>
      </c>
      <c r="L215" s="78" t="s">
        <v>41</v>
      </c>
      <c r="M215" s="78" t="s">
        <v>20</v>
      </c>
      <c r="N215" s="81">
        <v>32</v>
      </c>
      <c r="O215" s="91">
        <f>IF(Tbl_Transactions[[#This Row],[Type]]="Income",Tbl_Transactions[[#This Row],[Amount]]*'Lookup Values'!$H$3,Tbl_Transactions[[#This Row],[Amount]]*'Lookup Values'!$H$2)</f>
        <v>2.76</v>
      </c>
    </row>
    <row r="216" spans="1:15" x14ac:dyDescent="0.25">
      <c r="A216" s="78">
        <v>215</v>
      </c>
      <c r="B216" s="79">
        <v>39514</v>
      </c>
      <c r="C216" s="78" t="str">
        <f>IF(Tbl_Transactions[[#This Row],[Category]]="Income","Income","Expense")</f>
        <v>Income</v>
      </c>
      <c r="D216" s="80">
        <f>YEAR(Tbl_Transactions[[#This Row],[Transaction Date]])</f>
        <v>2008</v>
      </c>
      <c r="E216" s="80">
        <f>MONTH(Tbl_Transactions[[#This Row],[Transaction Date]])</f>
        <v>3</v>
      </c>
      <c r="F216" s="80" t="str">
        <f>VLOOKUP(Tbl_Transactions[[#This Row],[Month Num]],Tbl_Lookup_Month[],2)</f>
        <v>Mar</v>
      </c>
      <c r="G216" s="80">
        <f>DAY(Tbl_Transactions[[#This Row],[Transaction Date]])</f>
        <v>7</v>
      </c>
      <c r="H216" s="82">
        <f>WEEKDAY(Tbl_Transactions[[#This Row],[Transaction Date]])</f>
        <v>6</v>
      </c>
      <c r="I216" s="82" t="str">
        <f>VLOOKUP(Tbl_Transactions[[#This Row],[Weekday Num]], Tbl_Lookup_Weekday[], 2)</f>
        <v>Fri</v>
      </c>
      <c r="J216" s="78" t="s">
        <v>47</v>
      </c>
      <c r="K216" s="78" t="s">
        <v>78</v>
      </c>
      <c r="L216" s="78" t="s">
        <v>79</v>
      </c>
      <c r="M216" s="78" t="s">
        <v>10</v>
      </c>
      <c r="N216" s="81">
        <v>309</v>
      </c>
      <c r="O216" s="91">
        <f>IF(Tbl_Transactions[[#This Row],[Type]]="Income",Tbl_Transactions[[#This Row],[Amount]]*'Lookup Values'!$H$3,Tbl_Transactions[[#This Row],[Amount]]*'Lookup Values'!$H$2)</f>
        <v>117.42</v>
      </c>
    </row>
    <row r="217" spans="1:15" x14ac:dyDescent="0.25">
      <c r="A217" s="78">
        <v>216</v>
      </c>
      <c r="B217" s="79">
        <v>39518</v>
      </c>
      <c r="C217" s="78" t="str">
        <f>IF(Tbl_Transactions[[#This Row],[Category]]="Income","Income","Expense")</f>
        <v>Income</v>
      </c>
      <c r="D217" s="80">
        <f>YEAR(Tbl_Transactions[[#This Row],[Transaction Date]])</f>
        <v>2008</v>
      </c>
      <c r="E217" s="80">
        <f>MONTH(Tbl_Transactions[[#This Row],[Transaction Date]])</f>
        <v>3</v>
      </c>
      <c r="F217" s="80" t="str">
        <f>VLOOKUP(Tbl_Transactions[[#This Row],[Month Num]],Tbl_Lookup_Month[],2)</f>
        <v>Mar</v>
      </c>
      <c r="G217" s="80">
        <f>DAY(Tbl_Transactions[[#This Row],[Transaction Date]])</f>
        <v>11</v>
      </c>
      <c r="H217" s="82">
        <f>WEEKDAY(Tbl_Transactions[[#This Row],[Transaction Date]])</f>
        <v>3</v>
      </c>
      <c r="I217" s="82" t="str">
        <f>VLOOKUP(Tbl_Transactions[[#This Row],[Weekday Num]], Tbl_Lookup_Weekday[], 2)</f>
        <v>Tue</v>
      </c>
      <c r="J217" s="78" t="s">
        <v>47</v>
      </c>
      <c r="K217" s="78" t="s">
        <v>80</v>
      </c>
      <c r="L217" s="78" t="s">
        <v>81</v>
      </c>
      <c r="M217" s="78" t="s">
        <v>20</v>
      </c>
      <c r="N217" s="81">
        <v>347</v>
      </c>
      <c r="O217" s="91">
        <f>IF(Tbl_Transactions[[#This Row],[Type]]="Income",Tbl_Transactions[[#This Row],[Amount]]*'Lookup Values'!$H$3,Tbl_Transactions[[#This Row],[Amount]]*'Lookup Values'!$H$2)</f>
        <v>131.86000000000001</v>
      </c>
    </row>
    <row r="218" spans="1:15" x14ac:dyDescent="0.25">
      <c r="A218" s="78">
        <v>217</v>
      </c>
      <c r="B218" s="79">
        <v>39523</v>
      </c>
      <c r="C218" s="78" t="str">
        <f>IF(Tbl_Transactions[[#This Row],[Category]]="Income","Income","Expense")</f>
        <v>Expense</v>
      </c>
      <c r="D218" s="80">
        <f>YEAR(Tbl_Transactions[[#This Row],[Transaction Date]])</f>
        <v>2008</v>
      </c>
      <c r="E218" s="80">
        <f>MONTH(Tbl_Transactions[[#This Row],[Transaction Date]])</f>
        <v>3</v>
      </c>
      <c r="F218" s="80" t="str">
        <f>VLOOKUP(Tbl_Transactions[[#This Row],[Month Num]],Tbl_Lookup_Month[],2)</f>
        <v>Mar</v>
      </c>
      <c r="G218" s="80">
        <f>DAY(Tbl_Transactions[[#This Row],[Transaction Date]])</f>
        <v>16</v>
      </c>
      <c r="H218" s="82">
        <f>WEEKDAY(Tbl_Transactions[[#This Row],[Transaction Date]])</f>
        <v>1</v>
      </c>
      <c r="I218" s="82" t="str">
        <f>VLOOKUP(Tbl_Transactions[[#This Row],[Weekday Num]], Tbl_Lookup_Weekday[], 2)</f>
        <v>Sun</v>
      </c>
      <c r="J218" s="78" t="s">
        <v>12</v>
      </c>
      <c r="K218" s="78" t="s">
        <v>25</v>
      </c>
      <c r="L218" s="78" t="s">
        <v>24</v>
      </c>
      <c r="M218" s="78" t="s">
        <v>10</v>
      </c>
      <c r="N218" s="81">
        <v>387</v>
      </c>
      <c r="O218" s="91">
        <f>IF(Tbl_Transactions[[#This Row],[Type]]="Income",Tbl_Transactions[[#This Row],[Amount]]*'Lookup Values'!$H$3,Tbl_Transactions[[#This Row],[Amount]]*'Lookup Values'!$H$2)</f>
        <v>33.378749999999997</v>
      </c>
    </row>
    <row r="219" spans="1:15" x14ac:dyDescent="0.25">
      <c r="A219" s="78">
        <v>218</v>
      </c>
      <c r="B219" s="79">
        <v>39524</v>
      </c>
      <c r="C219" s="78" t="str">
        <f>IF(Tbl_Transactions[[#This Row],[Category]]="Income","Income","Expense")</f>
        <v>Expense</v>
      </c>
      <c r="D219" s="80">
        <f>YEAR(Tbl_Transactions[[#This Row],[Transaction Date]])</f>
        <v>2008</v>
      </c>
      <c r="E219" s="80">
        <f>MONTH(Tbl_Transactions[[#This Row],[Transaction Date]])</f>
        <v>3</v>
      </c>
      <c r="F219" s="80" t="str">
        <f>VLOOKUP(Tbl_Transactions[[#This Row],[Month Num]],Tbl_Lookup_Month[],2)</f>
        <v>Mar</v>
      </c>
      <c r="G219" s="80">
        <f>DAY(Tbl_Transactions[[#This Row],[Transaction Date]])</f>
        <v>17</v>
      </c>
      <c r="H219" s="82">
        <f>WEEKDAY(Tbl_Transactions[[#This Row],[Transaction Date]])</f>
        <v>2</v>
      </c>
      <c r="I219" s="82" t="str">
        <f>VLOOKUP(Tbl_Transactions[[#This Row],[Weekday Num]], Tbl_Lookup_Weekday[], 2)</f>
        <v>Mon</v>
      </c>
      <c r="J219" s="78" t="s">
        <v>12</v>
      </c>
      <c r="K219" s="78" t="s">
        <v>25</v>
      </c>
      <c r="L219" s="78" t="s">
        <v>24</v>
      </c>
      <c r="M219" s="78" t="s">
        <v>10</v>
      </c>
      <c r="N219" s="81">
        <v>440</v>
      </c>
      <c r="O219" s="91">
        <f>IF(Tbl_Transactions[[#This Row],[Type]]="Income",Tbl_Transactions[[#This Row],[Amount]]*'Lookup Values'!$H$3,Tbl_Transactions[[#This Row],[Amount]]*'Lookup Values'!$H$2)</f>
        <v>37.949999999999996</v>
      </c>
    </row>
    <row r="220" spans="1:15" x14ac:dyDescent="0.25">
      <c r="A220" s="78">
        <v>219</v>
      </c>
      <c r="B220" s="79">
        <v>39524</v>
      </c>
      <c r="C220" s="78" t="str">
        <f>IF(Tbl_Transactions[[#This Row],[Category]]="Income","Income","Expense")</f>
        <v>Expense</v>
      </c>
      <c r="D220" s="80">
        <f>YEAR(Tbl_Transactions[[#This Row],[Transaction Date]])</f>
        <v>2008</v>
      </c>
      <c r="E220" s="80">
        <f>MONTH(Tbl_Transactions[[#This Row],[Transaction Date]])</f>
        <v>3</v>
      </c>
      <c r="F220" s="80" t="str">
        <f>VLOOKUP(Tbl_Transactions[[#This Row],[Month Num]],Tbl_Lookup_Month[],2)</f>
        <v>Mar</v>
      </c>
      <c r="G220" s="80">
        <f>DAY(Tbl_Transactions[[#This Row],[Transaction Date]])</f>
        <v>17</v>
      </c>
      <c r="H220" s="82">
        <f>WEEKDAY(Tbl_Transactions[[#This Row],[Transaction Date]])</f>
        <v>2</v>
      </c>
      <c r="I220" s="82" t="str">
        <f>VLOOKUP(Tbl_Transactions[[#This Row],[Weekday Num]], Tbl_Lookup_Weekday[], 2)</f>
        <v>Mon</v>
      </c>
      <c r="J220" s="78" t="s">
        <v>12</v>
      </c>
      <c r="K220" s="78" t="s">
        <v>37</v>
      </c>
      <c r="L220" s="78" t="s">
        <v>36</v>
      </c>
      <c r="M220" s="78" t="s">
        <v>20</v>
      </c>
      <c r="N220" s="81">
        <v>207</v>
      </c>
      <c r="O220" s="91">
        <f>IF(Tbl_Transactions[[#This Row],[Type]]="Income",Tbl_Transactions[[#This Row],[Amount]]*'Lookup Values'!$H$3,Tbl_Transactions[[#This Row],[Amount]]*'Lookup Values'!$H$2)</f>
        <v>17.853749999999998</v>
      </c>
    </row>
    <row r="221" spans="1:15" x14ac:dyDescent="0.25">
      <c r="A221" s="78">
        <v>220</v>
      </c>
      <c r="B221" s="79">
        <v>39525</v>
      </c>
      <c r="C221" s="78" t="str">
        <f>IF(Tbl_Transactions[[#This Row],[Category]]="Income","Income","Expense")</f>
        <v>Expense</v>
      </c>
      <c r="D221" s="80">
        <f>YEAR(Tbl_Transactions[[#This Row],[Transaction Date]])</f>
        <v>2008</v>
      </c>
      <c r="E221" s="80">
        <f>MONTH(Tbl_Transactions[[#This Row],[Transaction Date]])</f>
        <v>3</v>
      </c>
      <c r="F221" s="80" t="str">
        <f>VLOOKUP(Tbl_Transactions[[#This Row],[Month Num]],Tbl_Lookup_Month[],2)</f>
        <v>Mar</v>
      </c>
      <c r="G221" s="80">
        <f>DAY(Tbl_Transactions[[#This Row],[Transaction Date]])</f>
        <v>18</v>
      </c>
      <c r="H221" s="82">
        <f>WEEKDAY(Tbl_Transactions[[#This Row],[Transaction Date]])</f>
        <v>3</v>
      </c>
      <c r="I221" s="82" t="str">
        <f>VLOOKUP(Tbl_Transactions[[#This Row],[Weekday Num]], Tbl_Lookup_Weekday[], 2)</f>
        <v>Tue</v>
      </c>
      <c r="J221" s="78" t="s">
        <v>42</v>
      </c>
      <c r="K221" s="78" t="s">
        <v>43</v>
      </c>
      <c r="L221" s="78" t="s">
        <v>41</v>
      </c>
      <c r="M221" s="78" t="s">
        <v>10</v>
      </c>
      <c r="N221" s="81">
        <v>368</v>
      </c>
      <c r="O221" s="91">
        <f>IF(Tbl_Transactions[[#This Row],[Type]]="Income",Tbl_Transactions[[#This Row],[Amount]]*'Lookup Values'!$H$3,Tbl_Transactions[[#This Row],[Amount]]*'Lookup Values'!$H$2)</f>
        <v>31.74</v>
      </c>
    </row>
    <row r="222" spans="1:15" x14ac:dyDescent="0.25">
      <c r="A222" s="78">
        <v>221</v>
      </c>
      <c r="B222" s="79">
        <v>39529</v>
      </c>
      <c r="C222" s="78" t="str">
        <f>IF(Tbl_Transactions[[#This Row],[Category]]="Income","Income","Expense")</f>
        <v>Expense</v>
      </c>
      <c r="D222" s="80">
        <f>YEAR(Tbl_Transactions[[#This Row],[Transaction Date]])</f>
        <v>2008</v>
      </c>
      <c r="E222" s="80">
        <f>MONTH(Tbl_Transactions[[#This Row],[Transaction Date]])</f>
        <v>3</v>
      </c>
      <c r="F222" s="80" t="str">
        <f>VLOOKUP(Tbl_Transactions[[#This Row],[Month Num]],Tbl_Lookup_Month[],2)</f>
        <v>Mar</v>
      </c>
      <c r="G222" s="80">
        <f>DAY(Tbl_Transactions[[#This Row],[Transaction Date]])</f>
        <v>22</v>
      </c>
      <c r="H222" s="82">
        <f>WEEKDAY(Tbl_Transactions[[#This Row],[Transaction Date]])</f>
        <v>7</v>
      </c>
      <c r="I222" s="82" t="str">
        <f>VLOOKUP(Tbl_Transactions[[#This Row],[Weekday Num]], Tbl_Lookup_Weekday[], 2)</f>
        <v>Sat</v>
      </c>
      <c r="J222" s="78" t="s">
        <v>12</v>
      </c>
      <c r="K222" s="78" t="s">
        <v>13</v>
      </c>
      <c r="L222" s="78" t="s">
        <v>11</v>
      </c>
      <c r="M222" s="78" t="s">
        <v>23</v>
      </c>
      <c r="N222" s="81">
        <v>148</v>
      </c>
      <c r="O222" s="91">
        <f>IF(Tbl_Transactions[[#This Row],[Type]]="Income",Tbl_Transactions[[#This Row],[Amount]]*'Lookup Values'!$H$3,Tbl_Transactions[[#This Row],[Amount]]*'Lookup Values'!$H$2)</f>
        <v>12.764999999999999</v>
      </c>
    </row>
    <row r="223" spans="1:15" x14ac:dyDescent="0.25">
      <c r="A223" s="78">
        <v>222</v>
      </c>
      <c r="B223" s="79">
        <v>39531</v>
      </c>
      <c r="C223" s="78" t="str">
        <f>IF(Tbl_Transactions[[#This Row],[Category]]="Income","Income","Expense")</f>
        <v>Expense</v>
      </c>
      <c r="D223" s="80">
        <f>YEAR(Tbl_Transactions[[#This Row],[Transaction Date]])</f>
        <v>2008</v>
      </c>
      <c r="E223" s="80">
        <f>MONTH(Tbl_Transactions[[#This Row],[Transaction Date]])</f>
        <v>3</v>
      </c>
      <c r="F223" s="80" t="str">
        <f>VLOOKUP(Tbl_Transactions[[#This Row],[Month Num]],Tbl_Lookup_Month[],2)</f>
        <v>Mar</v>
      </c>
      <c r="G223" s="80">
        <f>DAY(Tbl_Transactions[[#This Row],[Transaction Date]])</f>
        <v>24</v>
      </c>
      <c r="H223" s="82">
        <f>WEEKDAY(Tbl_Transactions[[#This Row],[Transaction Date]])</f>
        <v>2</v>
      </c>
      <c r="I223" s="82" t="str">
        <f>VLOOKUP(Tbl_Transactions[[#This Row],[Weekday Num]], Tbl_Lookup_Weekday[], 2)</f>
        <v>Mon</v>
      </c>
      <c r="J223" s="78" t="s">
        <v>39</v>
      </c>
      <c r="K223" s="78" t="s">
        <v>40</v>
      </c>
      <c r="L223" s="78" t="s">
        <v>38</v>
      </c>
      <c r="M223" s="78" t="s">
        <v>10</v>
      </c>
      <c r="N223" s="81">
        <v>187</v>
      </c>
      <c r="O223" s="91">
        <f>IF(Tbl_Transactions[[#This Row],[Type]]="Income",Tbl_Transactions[[#This Row],[Amount]]*'Lookup Values'!$H$3,Tbl_Transactions[[#This Row],[Amount]]*'Lookup Values'!$H$2)</f>
        <v>16.12875</v>
      </c>
    </row>
    <row r="224" spans="1:15" x14ac:dyDescent="0.25">
      <c r="A224" s="78">
        <v>223</v>
      </c>
      <c r="B224" s="79">
        <v>39532</v>
      </c>
      <c r="C224" s="78" t="str">
        <f>IF(Tbl_Transactions[[#This Row],[Category]]="Income","Income","Expense")</f>
        <v>Expense</v>
      </c>
      <c r="D224" s="80">
        <f>YEAR(Tbl_Transactions[[#This Row],[Transaction Date]])</f>
        <v>2008</v>
      </c>
      <c r="E224" s="80">
        <f>MONTH(Tbl_Transactions[[#This Row],[Transaction Date]])</f>
        <v>3</v>
      </c>
      <c r="F224" s="80" t="str">
        <f>VLOOKUP(Tbl_Transactions[[#This Row],[Month Num]],Tbl_Lookup_Month[],2)</f>
        <v>Mar</v>
      </c>
      <c r="G224" s="80">
        <f>DAY(Tbl_Transactions[[#This Row],[Transaction Date]])</f>
        <v>25</v>
      </c>
      <c r="H224" s="82">
        <f>WEEKDAY(Tbl_Transactions[[#This Row],[Transaction Date]])</f>
        <v>3</v>
      </c>
      <c r="I224" s="82" t="str">
        <f>VLOOKUP(Tbl_Transactions[[#This Row],[Weekday Num]], Tbl_Lookup_Weekday[], 2)</f>
        <v>Tue</v>
      </c>
      <c r="J224" s="78" t="s">
        <v>8</v>
      </c>
      <c r="K224" s="78" t="s">
        <v>9</v>
      </c>
      <c r="L224" s="78" t="s">
        <v>7</v>
      </c>
      <c r="M224" s="78" t="s">
        <v>10</v>
      </c>
      <c r="N224" s="81">
        <v>146</v>
      </c>
      <c r="O224" s="91">
        <f>IF(Tbl_Transactions[[#This Row],[Type]]="Income",Tbl_Transactions[[#This Row],[Amount]]*'Lookup Values'!$H$3,Tbl_Transactions[[#This Row],[Amount]]*'Lookup Values'!$H$2)</f>
        <v>12.592499999999999</v>
      </c>
    </row>
    <row r="225" spans="1:15" x14ac:dyDescent="0.25">
      <c r="A225" s="78">
        <v>224</v>
      </c>
      <c r="B225" s="79">
        <v>39532</v>
      </c>
      <c r="C225" s="78" t="str">
        <f>IF(Tbl_Transactions[[#This Row],[Category]]="Income","Income","Expense")</f>
        <v>Expense</v>
      </c>
      <c r="D225" s="80">
        <f>YEAR(Tbl_Transactions[[#This Row],[Transaction Date]])</f>
        <v>2008</v>
      </c>
      <c r="E225" s="80">
        <f>MONTH(Tbl_Transactions[[#This Row],[Transaction Date]])</f>
        <v>3</v>
      </c>
      <c r="F225" s="80" t="str">
        <f>VLOOKUP(Tbl_Transactions[[#This Row],[Month Num]],Tbl_Lookup_Month[],2)</f>
        <v>Mar</v>
      </c>
      <c r="G225" s="80">
        <f>DAY(Tbl_Transactions[[#This Row],[Transaction Date]])</f>
        <v>25</v>
      </c>
      <c r="H225" s="82">
        <f>WEEKDAY(Tbl_Transactions[[#This Row],[Transaction Date]])</f>
        <v>3</v>
      </c>
      <c r="I225" s="82" t="str">
        <f>VLOOKUP(Tbl_Transactions[[#This Row],[Weekday Num]], Tbl_Lookup_Weekday[], 2)</f>
        <v>Tue</v>
      </c>
      <c r="J225" s="78" t="s">
        <v>8</v>
      </c>
      <c r="K225" s="78" t="s">
        <v>9</v>
      </c>
      <c r="L225" s="78" t="s">
        <v>7</v>
      </c>
      <c r="M225" s="78" t="s">
        <v>20</v>
      </c>
      <c r="N225" s="81">
        <v>111</v>
      </c>
      <c r="O225" s="91">
        <f>IF(Tbl_Transactions[[#This Row],[Type]]="Income",Tbl_Transactions[[#This Row],[Amount]]*'Lookup Values'!$H$3,Tbl_Transactions[[#This Row],[Amount]]*'Lookup Values'!$H$2)</f>
        <v>9.5737499999999986</v>
      </c>
    </row>
    <row r="226" spans="1:15" x14ac:dyDescent="0.25">
      <c r="A226" s="78">
        <v>225</v>
      </c>
      <c r="B226" s="79">
        <v>39532</v>
      </c>
      <c r="C226" s="78" t="str">
        <f>IF(Tbl_Transactions[[#This Row],[Category]]="Income","Income","Expense")</f>
        <v>Expense</v>
      </c>
      <c r="D226" s="80">
        <f>YEAR(Tbl_Transactions[[#This Row],[Transaction Date]])</f>
        <v>2008</v>
      </c>
      <c r="E226" s="80">
        <f>MONTH(Tbl_Transactions[[#This Row],[Transaction Date]])</f>
        <v>3</v>
      </c>
      <c r="F226" s="80" t="str">
        <f>VLOOKUP(Tbl_Transactions[[#This Row],[Month Num]],Tbl_Lookup_Month[],2)</f>
        <v>Mar</v>
      </c>
      <c r="G226" s="80">
        <f>DAY(Tbl_Transactions[[#This Row],[Transaction Date]])</f>
        <v>25</v>
      </c>
      <c r="H226" s="82">
        <f>WEEKDAY(Tbl_Transactions[[#This Row],[Transaction Date]])</f>
        <v>3</v>
      </c>
      <c r="I226" s="82" t="str">
        <f>VLOOKUP(Tbl_Transactions[[#This Row],[Weekday Num]], Tbl_Lookup_Weekday[], 2)</f>
        <v>Tue</v>
      </c>
      <c r="J226" s="78" t="s">
        <v>18</v>
      </c>
      <c r="K226" s="78" t="s">
        <v>19</v>
      </c>
      <c r="L226" s="78" t="s">
        <v>17</v>
      </c>
      <c r="M226" s="78" t="s">
        <v>20</v>
      </c>
      <c r="N226" s="81">
        <v>91</v>
      </c>
      <c r="O226" s="91">
        <f>IF(Tbl_Transactions[[#This Row],[Type]]="Income",Tbl_Transactions[[#This Row],[Amount]]*'Lookup Values'!$H$3,Tbl_Transactions[[#This Row],[Amount]]*'Lookup Values'!$H$2)</f>
        <v>7.848749999999999</v>
      </c>
    </row>
    <row r="227" spans="1:15" x14ac:dyDescent="0.25">
      <c r="A227" s="78">
        <v>226</v>
      </c>
      <c r="B227" s="79">
        <v>39532</v>
      </c>
      <c r="C227" s="78" t="str">
        <f>IF(Tbl_Transactions[[#This Row],[Category]]="Income","Income","Expense")</f>
        <v>Expense</v>
      </c>
      <c r="D227" s="80">
        <f>YEAR(Tbl_Transactions[[#This Row],[Transaction Date]])</f>
        <v>2008</v>
      </c>
      <c r="E227" s="80">
        <f>MONTH(Tbl_Transactions[[#This Row],[Transaction Date]])</f>
        <v>3</v>
      </c>
      <c r="F227" s="80" t="str">
        <f>VLOOKUP(Tbl_Transactions[[#This Row],[Month Num]],Tbl_Lookup_Month[],2)</f>
        <v>Mar</v>
      </c>
      <c r="G227" s="80">
        <f>DAY(Tbl_Transactions[[#This Row],[Transaction Date]])</f>
        <v>25</v>
      </c>
      <c r="H227" s="82">
        <f>WEEKDAY(Tbl_Transactions[[#This Row],[Transaction Date]])</f>
        <v>3</v>
      </c>
      <c r="I227" s="82" t="str">
        <f>VLOOKUP(Tbl_Transactions[[#This Row],[Weekday Num]], Tbl_Lookup_Weekday[], 2)</f>
        <v>Tue</v>
      </c>
      <c r="J227" s="78" t="s">
        <v>15</v>
      </c>
      <c r="K227" s="78" t="s">
        <v>35</v>
      </c>
      <c r="L227" s="78" t="s">
        <v>34</v>
      </c>
      <c r="M227" s="78" t="s">
        <v>23</v>
      </c>
      <c r="N227" s="81">
        <v>369</v>
      </c>
      <c r="O227" s="91">
        <f>IF(Tbl_Transactions[[#This Row],[Type]]="Income",Tbl_Transactions[[#This Row],[Amount]]*'Lookup Values'!$H$3,Tbl_Transactions[[#This Row],[Amount]]*'Lookup Values'!$H$2)</f>
        <v>31.826249999999998</v>
      </c>
    </row>
    <row r="228" spans="1:15" x14ac:dyDescent="0.25">
      <c r="A228" s="78">
        <v>227</v>
      </c>
      <c r="B228" s="79">
        <v>39533</v>
      </c>
      <c r="C228" s="78" t="str">
        <f>IF(Tbl_Transactions[[#This Row],[Category]]="Income","Income","Expense")</f>
        <v>Expense</v>
      </c>
      <c r="D228" s="80">
        <f>YEAR(Tbl_Transactions[[#This Row],[Transaction Date]])</f>
        <v>2008</v>
      </c>
      <c r="E228" s="80">
        <f>MONTH(Tbl_Transactions[[#This Row],[Transaction Date]])</f>
        <v>3</v>
      </c>
      <c r="F228" s="80" t="str">
        <f>VLOOKUP(Tbl_Transactions[[#This Row],[Month Num]],Tbl_Lookup_Month[],2)</f>
        <v>Mar</v>
      </c>
      <c r="G228" s="80">
        <f>DAY(Tbl_Transactions[[#This Row],[Transaction Date]])</f>
        <v>26</v>
      </c>
      <c r="H228" s="82">
        <f>WEEKDAY(Tbl_Transactions[[#This Row],[Transaction Date]])</f>
        <v>4</v>
      </c>
      <c r="I228" s="82" t="str">
        <f>VLOOKUP(Tbl_Transactions[[#This Row],[Weekday Num]], Tbl_Lookup_Weekday[], 2)</f>
        <v>Wed</v>
      </c>
      <c r="J228" s="78" t="s">
        <v>12</v>
      </c>
      <c r="K228" s="78" t="s">
        <v>37</v>
      </c>
      <c r="L228" s="78" t="s">
        <v>36</v>
      </c>
      <c r="M228" s="78" t="s">
        <v>23</v>
      </c>
      <c r="N228" s="81">
        <v>311</v>
      </c>
      <c r="O228" s="91">
        <f>IF(Tbl_Transactions[[#This Row],[Type]]="Income",Tbl_Transactions[[#This Row],[Amount]]*'Lookup Values'!$H$3,Tbl_Transactions[[#This Row],[Amount]]*'Lookup Values'!$H$2)</f>
        <v>26.823749999999997</v>
      </c>
    </row>
    <row r="229" spans="1:15" x14ac:dyDescent="0.25">
      <c r="A229" s="78">
        <v>228</v>
      </c>
      <c r="B229" s="79">
        <v>39537</v>
      </c>
      <c r="C229" s="78" t="str">
        <f>IF(Tbl_Transactions[[#This Row],[Category]]="Income","Income","Expense")</f>
        <v>Income</v>
      </c>
      <c r="D229" s="80">
        <f>YEAR(Tbl_Transactions[[#This Row],[Transaction Date]])</f>
        <v>2008</v>
      </c>
      <c r="E229" s="80">
        <f>MONTH(Tbl_Transactions[[#This Row],[Transaction Date]])</f>
        <v>3</v>
      </c>
      <c r="F229" s="80" t="str">
        <f>VLOOKUP(Tbl_Transactions[[#This Row],[Month Num]],Tbl_Lookup_Month[],2)</f>
        <v>Mar</v>
      </c>
      <c r="G229" s="80">
        <f>DAY(Tbl_Transactions[[#This Row],[Transaction Date]])</f>
        <v>30</v>
      </c>
      <c r="H229" s="82">
        <f>WEEKDAY(Tbl_Transactions[[#This Row],[Transaction Date]])</f>
        <v>1</v>
      </c>
      <c r="I229" s="82" t="str">
        <f>VLOOKUP(Tbl_Transactions[[#This Row],[Weekday Num]], Tbl_Lookup_Weekday[], 2)</f>
        <v>Sun</v>
      </c>
      <c r="J229" s="78" t="s">
        <v>47</v>
      </c>
      <c r="K229" s="78" t="s">
        <v>76</v>
      </c>
      <c r="L229" s="78" t="s">
        <v>77</v>
      </c>
      <c r="M229" s="78" t="s">
        <v>10</v>
      </c>
      <c r="N229" s="81">
        <v>490</v>
      </c>
      <c r="O229" s="91">
        <f>IF(Tbl_Transactions[[#This Row],[Type]]="Income",Tbl_Transactions[[#This Row],[Amount]]*'Lookup Values'!$H$3,Tbl_Transactions[[#This Row],[Amount]]*'Lookup Values'!$H$2)</f>
        <v>186.2</v>
      </c>
    </row>
    <row r="230" spans="1:15" x14ac:dyDescent="0.25">
      <c r="A230" s="78">
        <v>229</v>
      </c>
      <c r="B230" s="79">
        <v>39537</v>
      </c>
      <c r="C230" s="78" t="str">
        <f>IF(Tbl_Transactions[[#This Row],[Category]]="Income","Income","Expense")</f>
        <v>Expense</v>
      </c>
      <c r="D230" s="80">
        <f>YEAR(Tbl_Transactions[[#This Row],[Transaction Date]])</f>
        <v>2008</v>
      </c>
      <c r="E230" s="80">
        <f>MONTH(Tbl_Transactions[[#This Row],[Transaction Date]])</f>
        <v>3</v>
      </c>
      <c r="F230" s="80" t="str">
        <f>VLOOKUP(Tbl_Transactions[[#This Row],[Month Num]],Tbl_Lookup_Month[],2)</f>
        <v>Mar</v>
      </c>
      <c r="G230" s="80">
        <f>DAY(Tbl_Transactions[[#This Row],[Transaction Date]])</f>
        <v>30</v>
      </c>
      <c r="H230" s="82">
        <f>WEEKDAY(Tbl_Transactions[[#This Row],[Transaction Date]])</f>
        <v>1</v>
      </c>
      <c r="I230" s="82" t="str">
        <f>VLOOKUP(Tbl_Transactions[[#This Row],[Weekday Num]], Tbl_Lookup_Weekday[], 2)</f>
        <v>Sun</v>
      </c>
      <c r="J230" s="78" t="s">
        <v>12</v>
      </c>
      <c r="K230" s="78" t="s">
        <v>25</v>
      </c>
      <c r="L230" s="78" t="s">
        <v>24</v>
      </c>
      <c r="M230" s="78" t="s">
        <v>20</v>
      </c>
      <c r="N230" s="81">
        <v>70</v>
      </c>
      <c r="O230" s="91">
        <f>IF(Tbl_Transactions[[#This Row],[Type]]="Income",Tbl_Transactions[[#This Row],[Amount]]*'Lookup Values'!$H$3,Tbl_Transactions[[#This Row],[Amount]]*'Lookup Values'!$H$2)</f>
        <v>6.0374999999999996</v>
      </c>
    </row>
    <row r="231" spans="1:15" x14ac:dyDescent="0.25">
      <c r="A231" s="78">
        <v>230</v>
      </c>
      <c r="B231" s="79">
        <v>39537</v>
      </c>
      <c r="C231" s="78" t="str">
        <f>IF(Tbl_Transactions[[#This Row],[Category]]="Income","Income","Expense")</f>
        <v>Expense</v>
      </c>
      <c r="D231" s="80">
        <f>YEAR(Tbl_Transactions[[#This Row],[Transaction Date]])</f>
        <v>2008</v>
      </c>
      <c r="E231" s="80">
        <f>MONTH(Tbl_Transactions[[#This Row],[Transaction Date]])</f>
        <v>3</v>
      </c>
      <c r="F231" s="80" t="str">
        <f>VLOOKUP(Tbl_Transactions[[#This Row],[Month Num]],Tbl_Lookup_Month[],2)</f>
        <v>Mar</v>
      </c>
      <c r="G231" s="80">
        <f>DAY(Tbl_Transactions[[#This Row],[Transaction Date]])</f>
        <v>30</v>
      </c>
      <c r="H231" s="82">
        <f>WEEKDAY(Tbl_Transactions[[#This Row],[Transaction Date]])</f>
        <v>1</v>
      </c>
      <c r="I231" s="82" t="str">
        <f>VLOOKUP(Tbl_Transactions[[#This Row],[Weekday Num]], Tbl_Lookup_Weekday[], 2)</f>
        <v>Sun</v>
      </c>
      <c r="J231" s="78" t="s">
        <v>18</v>
      </c>
      <c r="K231" s="78" t="s">
        <v>30</v>
      </c>
      <c r="L231" s="78" t="s">
        <v>29</v>
      </c>
      <c r="M231" s="78" t="s">
        <v>20</v>
      </c>
      <c r="N231" s="81">
        <v>19</v>
      </c>
      <c r="O231" s="91">
        <f>IF(Tbl_Transactions[[#This Row],[Type]]="Income",Tbl_Transactions[[#This Row],[Amount]]*'Lookup Values'!$H$3,Tbl_Transactions[[#This Row],[Amount]]*'Lookup Values'!$H$2)</f>
        <v>1.6387499999999999</v>
      </c>
    </row>
    <row r="232" spans="1:15" x14ac:dyDescent="0.25">
      <c r="A232" s="78">
        <v>231</v>
      </c>
      <c r="B232" s="79">
        <v>39538</v>
      </c>
      <c r="C232" s="78" t="str">
        <f>IF(Tbl_Transactions[[#This Row],[Category]]="Income","Income","Expense")</f>
        <v>Expense</v>
      </c>
      <c r="D232" s="80">
        <f>YEAR(Tbl_Transactions[[#This Row],[Transaction Date]])</f>
        <v>2008</v>
      </c>
      <c r="E232" s="80">
        <f>MONTH(Tbl_Transactions[[#This Row],[Transaction Date]])</f>
        <v>3</v>
      </c>
      <c r="F232" s="80" t="str">
        <f>VLOOKUP(Tbl_Transactions[[#This Row],[Month Num]],Tbl_Lookup_Month[],2)</f>
        <v>Mar</v>
      </c>
      <c r="G232" s="80">
        <f>DAY(Tbl_Transactions[[#This Row],[Transaction Date]])</f>
        <v>31</v>
      </c>
      <c r="H232" s="82">
        <f>WEEKDAY(Tbl_Transactions[[#This Row],[Transaction Date]])</f>
        <v>2</v>
      </c>
      <c r="I232" s="82" t="str">
        <f>VLOOKUP(Tbl_Transactions[[#This Row],[Weekday Num]], Tbl_Lookup_Weekday[], 2)</f>
        <v>Mon</v>
      </c>
      <c r="J232" s="78" t="s">
        <v>12</v>
      </c>
      <c r="K232" s="78" t="s">
        <v>37</v>
      </c>
      <c r="L232" s="78" t="s">
        <v>36</v>
      </c>
      <c r="M232" s="78" t="s">
        <v>20</v>
      </c>
      <c r="N232" s="81">
        <v>88</v>
      </c>
      <c r="O232" s="91">
        <f>IF(Tbl_Transactions[[#This Row],[Type]]="Income",Tbl_Transactions[[#This Row],[Amount]]*'Lookup Values'!$H$3,Tbl_Transactions[[#This Row],[Amount]]*'Lookup Values'!$H$2)</f>
        <v>7.59</v>
      </c>
    </row>
    <row r="233" spans="1:15" x14ac:dyDescent="0.25">
      <c r="A233" s="78">
        <v>232</v>
      </c>
      <c r="B233" s="79">
        <v>39540</v>
      </c>
      <c r="C233" s="78" t="str">
        <f>IF(Tbl_Transactions[[#This Row],[Category]]="Income","Income","Expense")</f>
        <v>Expense</v>
      </c>
      <c r="D233" s="80">
        <f>YEAR(Tbl_Transactions[[#This Row],[Transaction Date]])</f>
        <v>2008</v>
      </c>
      <c r="E233" s="80">
        <f>MONTH(Tbl_Transactions[[#This Row],[Transaction Date]])</f>
        <v>4</v>
      </c>
      <c r="F233" s="80" t="str">
        <f>VLOOKUP(Tbl_Transactions[[#This Row],[Month Num]],Tbl_Lookup_Month[],2)</f>
        <v>Apr</v>
      </c>
      <c r="G233" s="80">
        <f>DAY(Tbl_Transactions[[#This Row],[Transaction Date]])</f>
        <v>2</v>
      </c>
      <c r="H233" s="82">
        <f>WEEKDAY(Tbl_Transactions[[#This Row],[Transaction Date]])</f>
        <v>4</v>
      </c>
      <c r="I233" s="82" t="str">
        <f>VLOOKUP(Tbl_Transactions[[#This Row],[Weekday Num]], Tbl_Lookup_Weekday[], 2)</f>
        <v>Wed</v>
      </c>
      <c r="J233" s="78" t="s">
        <v>32</v>
      </c>
      <c r="K233" s="78" t="s">
        <v>33</v>
      </c>
      <c r="L233" s="78" t="s">
        <v>31</v>
      </c>
      <c r="M233" s="78" t="s">
        <v>10</v>
      </c>
      <c r="N233" s="81">
        <v>100</v>
      </c>
      <c r="O233" s="91">
        <f>IF(Tbl_Transactions[[#This Row],[Type]]="Income",Tbl_Transactions[[#This Row],[Amount]]*'Lookup Values'!$H$3,Tbl_Transactions[[#This Row],[Amount]]*'Lookup Values'!$H$2)</f>
        <v>8.625</v>
      </c>
    </row>
    <row r="234" spans="1:15" x14ac:dyDescent="0.25">
      <c r="A234" s="78">
        <v>233</v>
      </c>
      <c r="B234" s="79">
        <v>39543</v>
      </c>
      <c r="C234" s="78" t="str">
        <f>IF(Tbl_Transactions[[#This Row],[Category]]="Income","Income","Expense")</f>
        <v>Expense</v>
      </c>
      <c r="D234" s="80">
        <f>YEAR(Tbl_Transactions[[#This Row],[Transaction Date]])</f>
        <v>2008</v>
      </c>
      <c r="E234" s="80">
        <f>MONTH(Tbl_Transactions[[#This Row],[Transaction Date]])</f>
        <v>4</v>
      </c>
      <c r="F234" s="80" t="str">
        <f>VLOOKUP(Tbl_Transactions[[#This Row],[Month Num]],Tbl_Lookup_Month[],2)</f>
        <v>Apr</v>
      </c>
      <c r="G234" s="80">
        <f>DAY(Tbl_Transactions[[#This Row],[Transaction Date]])</f>
        <v>5</v>
      </c>
      <c r="H234" s="82">
        <f>WEEKDAY(Tbl_Transactions[[#This Row],[Transaction Date]])</f>
        <v>7</v>
      </c>
      <c r="I234" s="82" t="str">
        <f>VLOOKUP(Tbl_Transactions[[#This Row],[Weekday Num]], Tbl_Lookup_Weekday[], 2)</f>
        <v>Sat</v>
      </c>
      <c r="J234" s="78" t="s">
        <v>12</v>
      </c>
      <c r="K234" s="78" t="s">
        <v>25</v>
      </c>
      <c r="L234" s="78" t="s">
        <v>24</v>
      </c>
      <c r="M234" s="78" t="s">
        <v>20</v>
      </c>
      <c r="N234" s="81">
        <v>221</v>
      </c>
      <c r="O234" s="91">
        <f>IF(Tbl_Transactions[[#This Row],[Type]]="Income",Tbl_Transactions[[#This Row],[Amount]]*'Lookup Values'!$H$3,Tbl_Transactions[[#This Row],[Amount]]*'Lookup Values'!$H$2)</f>
        <v>19.061249999999998</v>
      </c>
    </row>
    <row r="235" spans="1:15" x14ac:dyDescent="0.25">
      <c r="A235" s="78">
        <v>234</v>
      </c>
      <c r="B235" s="79">
        <v>39543</v>
      </c>
      <c r="C235" s="78" t="str">
        <f>IF(Tbl_Transactions[[#This Row],[Category]]="Income","Income","Expense")</f>
        <v>Expense</v>
      </c>
      <c r="D235" s="80">
        <f>YEAR(Tbl_Transactions[[#This Row],[Transaction Date]])</f>
        <v>2008</v>
      </c>
      <c r="E235" s="80">
        <f>MONTH(Tbl_Transactions[[#This Row],[Transaction Date]])</f>
        <v>4</v>
      </c>
      <c r="F235" s="80" t="str">
        <f>VLOOKUP(Tbl_Transactions[[#This Row],[Month Num]],Tbl_Lookup_Month[],2)</f>
        <v>Apr</v>
      </c>
      <c r="G235" s="80">
        <f>DAY(Tbl_Transactions[[#This Row],[Transaction Date]])</f>
        <v>5</v>
      </c>
      <c r="H235" s="82">
        <f>WEEKDAY(Tbl_Transactions[[#This Row],[Transaction Date]])</f>
        <v>7</v>
      </c>
      <c r="I235" s="82" t="str">
        <f>VLOOKUP(Tbl_Transactions[[#This Row],[Weekday Num]], Tbl_Lookup_Weekday[], 2)</f>
        <v>Sat</v>
      </c>
      <c r="J235" s="78" t="s">
        <v>12</v>
      </c>
      <c r="K235" s="78" t="s">
        <v>13</v>
      </c>
      <c r="L235" s="78" t="s">
        <v>11</v>
      </c>
      <c r="M235" s="78" t="s">
        <v>23</v>
      </c>
      <c r="N235" s="81">
        <v>420</v>
      </c>
      <c r="O235" s="91">
        <f>IF(Tbl_Transactions[[#This Row],[Type]]="Income",Tbl_Transactions[[#This Row],[Amount]]*'Lookup Values'!$H$3,Tbl_Transactions[[#This Row],[Amount]]*'Lookup Values'!$H$2)</f>
        <v>36.224999999999994</v>
      </c>
    </row>
    <row r="236" spans="1:15" x14ac:dyDescent="0.25">
      <c r="A236" s="78">
        <v>235</v>
      </c>
      <c r="B236" s="79">
        <v>39545</v>
      </c>
      <c r="C236" s="78" t="str">
        <f>IF(Tbl_Transactions[[#This Row],[Category]]="Income","Income","Expense")</f>
        <v>Expense</v>
      </c>
      <c r="D236" s="80">
        <f>YEAR(Tbl_Transactions[[#This Row],[Transaction Date]])</f>
        <v>2008</v>
      </c>
      <c r="E236" s="80">
        <f>MONTH(Tbl_Transactions[[#This Row],[Transaction Date]])</f>
        <v>4</v>
      </c>
      <c r="F236" s="80" t="str">
        <f>VLOOKUP(Tbl_Transactions[[#This Row],[Month Num]],Tbl_Lookup_Month[],2)</f>
        <v>Apr</v>
      </c>
      <c r="G236" s="80">
        <f>DAY(Tbl_Transactions[[#This Row],[Transaction Date]])</f>
        <v>7</v>
      </c>
      <c r="H236" s="82">
        <f>WEEKDAY(Tbl_Transactions[[#This Row],[Transaction Date]])</f>
        <v>2</v>
      </c>
      <c r="I236" s="82" t="str">
        <f>VLOOKUP(Tbl_Transactions[[#This Row],[Weekday Num]], Tbl_Lookup_Weekday[], 2)</f>
        <v>Mon</v>
      </c>
      <c r="J236" s="78" t="s">
        <v>39</v>
      </c>
      <c r="K236" s="78" t="s">
        <v>40</v>
      </c>
      <c r="L236" s="78" t="s">
        <v>38</v>
      </c>
      <c r="M236" s="78" t="s">
        <v>10</v>
      </c>
      <c r="N236" s="81">
        <v>455</v>
      </c>
      <c r="O236" s="91">
        <f>IF(Tbl_Transactions[[#This Row],[Type]]="Income",Tbl_Transactions[[#This Row],[Amount]]*'Lookup Values'!$H$3,Tbl_Transactions[[#This Row],[Amount]]*'Lookup Values'!$H$2)</f>
        <v>39.243749999999999</v>
      </c>
    </row>
    <row r="237" spans="1:15" x14ac:dyDescent="0.25">
      <c r="A237" s="78">
        <v>236</v>
      </c>
      <c r="B237" s="79">
        <v>39545</v>
      </c>
      <c r="C237" s="78" t="str">
        <f>IF(Tbl_Transactions[[#This Row],[Category]]="Income","Income","Expense")</f>
        <v>Expense</v>
      </c>
      <c r="D237" s="80">
        <f>YEAR(Tbl_Transactions[[#This Row],[Transaction Date]])</f>
        <v>2008</v>
      </c>
      <c r="E237" s="80">
        <f>MONTH(Tbl_Transactions[[#This Row],[Transaction Date]])</f>
        <v>4</v>
      </c>
      <c r="F237" s="80" t="str">
        <f>VLOOKUP(Tbl_Transactions[[#This Row],[Month Num]],Tbl_Lookup_Month[],2)</f>
        <v>Apr</v>
      </c>
      <c r="G237" s="80">
        <f>DAY(Tbl_Transactions[[#This Row],[Transaction Date]])</f>
        <v>7</v>
      </c>
      <c r="H237" s="82">
        <f>WEEKDAY(Tbl_Transactions[[#This Row],[Transaction Date]])</f>
        <v>2</v>
      </c>
      <c r="I237" s="82" t="str">
        <f>VLOOKUP(Tbl_Transactions[[#This Row],[Weekday Num]], Tbl_Lookup_Weekday[], 2)</f>
        <v>Mon</v>
      </c>
      <c r="J237" s="78" t="s">
        <v>42</v>
      </c>
      <c r="K237" s="78" t="s">
        <v>43</v>
      </c>
      <c r="L237" s="78" t="s">
        <v>41</v>
      </c>
      <c r="M237" s="78" t="s">
        <v>10</v>
      </c>
      <c r="N237" s="81">
        <v>344</v>
      </c>
      <c r="O237" s="91">
        <f>IF(Tbl_Transactions[[#This Row],[Type]]="Income",Tbl_Transactions[[#This Row],[Amount]]*'Lookup Values'!$H$3,Tbl_Transactions[[#This Row],[Amount]]*'Lookup Values'!$H$2)</f>
        <v>29.669999999999998</v>
      </c>
    </row>
    <row r="238" spans="1:15" x14ac:dyDescent="0.25">
      <c r="A238" s="78">
        <v>237</v>
      </c>
      <c r="B238" s="79">
        <v>39545</v>
      </c>
      <c r="C238" s="78" t="str">
        <f>IF(Tbl_Transactions[[#This Row],[Category]]="Income","Income","Expense")</f>
        <v>Expense</v>
      </c>
      <c r="D238" s="80">
        <f>YEAR(Tbl_Transactions[[#This Row],[Transaction Date]])</f>
        <v>2008</v>
      </c>
      <c r="E238" s="80">
        <f>MONTH(Tbl_Transactions[[#This Row],[Transaction Date]])</f>
        <v>4</v>
      </c>
      <c r="F238" s="80" t="str">
        <f>VLOOKUP(Tbl_Transactions[[#This Row],[Month Num]],Tbl_Lookup_Month[],2)</f>
        <v>Apr</v>
      </c>
      <c r="G238" s="80">
        <f>DAY(Tbl_Transactions[[#This Row],[Transaction Date]])</f>
        <v>7</v>
      </c>
      <c r="H238" s="82">
        <f>WEEKDAY(Tbl_Transactions[[#This Row],[Transaction Date]])</f>
        <v>2</v>
      </c>
      <c r="I238" s="82" t="str">
        <f>VLOOKUP(Tbl_Transactions[[#This Row],[Weekday Num]], Tbl_Lookup_Weekday[], 2)</f>
        <v>Mon</v>
      </c>
      <c r="J238" s="78" t="s">
        <v>27</v>
      </c>
      <c r="K238" s="78" t="s">
        <v>28</v>
      </c>
      <c r="L238" s="78" t="s">
        <v>26</v>
      </c>
      <c r="M238" s="78" t="s">
        <v>10</v>
      </c>
      <c r="N238" s="81">
        <v>49</v>
      </c>
      <c r="O238" s="91">
        <f>IF(Tbl_Transactions[[#This Row],[Type]]="Income",Tbl_Transactions[[#This Row],[Amount]]*'Lookup Values'!$H$3,Tbl_Transactions[[#This Row],[Amount]]*'Lookup Values'!$H$2)</f>
        <v>4.2262499999999994</v>
      </c>
    </row>
    <row r="239" spans="1:15" x14ac:dyDescent="0.25">
      <c r="A239" s="78">
        <v>238</v>
      </c>
      <c r="B239" s="79">
        <v>39550</v>
      </c>
      <c r="C239" s="78" t="str">
        <f>IF(Tbl_Transactions[[#This Row],[Category]]="Income","Income","Expense")</f>
        <v>Expense</v>
      </c>
      <c r="D239" s="80">
        <f>YEAR(Tbl_Transactions[[#This Row],[Transaction Date]])</f>
        <v>2008</v>
      </c>
      <c r="E239" s="80">
        <f>MONTH(Tbl_Transactions[[#This Row],[Transaction Date]])</f>
        <v>4</v>
      </c>
      <c r="F239" s="80" t="str">
        <f>VLOOKUP(Tbl_Transactions[[#This Row],[Month Num]],Tbl_Lookup_Month[],2)</f>
        <v>Apr</v>
      </c>
      <c r="G239" s="80">
        <f>DAY(Tbl_Transactions[[#This Row],[Transaction Date]])</f>
        <v>12</v>
      </c>
      <c r="H239" s="82">
        <f>WEEKDAY(Tbl_Transactions[[#This Row],[Transaction Date]])</f>
        <v>7</v>
      </c>
      <c r="I239" s="82" t="str">
        <f>VLOOKUP(Tbl_Transactions[[#This Row],[Weekday Num]], Tbl_Lookup_Weekday[], 2)</f>
        <v>Sat</v>
      </c>
      <c r="J239" s="78" t="s">
        <v>15</v>
      </c>
      <c r="K239" s="78" t="s">
        <v>35</v>
      </c>
      <c r="L239" s="78" t="s">
        <v>34</v>
      </c>
      <c r="M239" s="78" t="s">
        <v>20</v>
      </c>
      <c r="N239" s="81">
        <v>57</v>
      </c>
      <c r="O239" s="91">
        <f>IF(Tbl_Transactions[[#This Row],[Type]]="Income",Tbl_Transactions[[#This Row],[Amount]]*'Lookup Values'!$H$3,Tbl_Transactions[[#This Row],[Amount]]*'Lookup Values'!$H$2)</f>
        <v>4.9162499999999998</v>
      </c>
    </row>
    <row r="240" spans="1:15" x14ac:dyDescent="0.25">
      <c r="A240" s="78">
        <v>239</v>
      </c>
      <c r="B240" s="79">
        <v>39554</v>
      </c>
      <c r="C240" s="78" t="str">
        <f>IF(Tbl_Transactions[[#This Row],[Category]]="Income","Income","Expense")</f>
        <v>Expense</v>
      </c>
      <c r="D240" s="80">
        <f>YEAR(Tbl_Transactions[[#This Row],[Transaction Date]])</f>
        <v>2008</v>
      </c>
      <c r="E240" s="80">
        <f>MONTH(Tbl_Transactions[[#This Row],[Transaction Date]])</f>
        <v>4</v>
      </c>
      <c r="F240" s="80" t="str">
        <f>VLOOKUP(Tbl_Transactions[[#This Row],[Month Num]],Tbl_Lookup_Month[],2)</f>
        <v>Apr</v>
      </c>
      <c r="G240" s="80">
        <f>DAY(Tbl_Transactions[[#This Row],[Transaction Date]])</f>
        <v>16</v>
      </c>
      <c r="H240" s="82">
        <f>WEEKDAY(Tbl_Transactions[[#This Row],[Transaction Date]])</f>
        <v>4</v>
      </c>
      <c r="I240" s="82" t="str">
        <f>VLOOKUP(Tbl_Transactions[[#This Row],[Weekday Num]], Tbl_Lookup_Weekday[], 2)</f>
        <v>Wed</v>
      </c>
      <c r="J240" s="78" t="s">
        <v>27</v>
      </c>
      <c r="K240" s="78" t="s">
        <v>28</v>
      </c>
      <c r="L240" s="78" t="s">
        <v>26</v>
      </c>
      <c r="M240" s="78" t="s">
        <v>23</v>
      </c>
      <c r="N240" s="81">
        <v>245</v>
      </c>
      <c r="O240" s="91">
        <f>IF(Tbl_Transactions[[#This Row],[Type]]="Income",Tbl_Transactions[[#This Row],[Amount]]*'Lookup Values'!$H$3,Tbl_Transactions[[#This Row],[Amount]]*'Lookup Values'!$H$2)</f>
        <v>21.131249999999998</v>
      </c>
    </row>
    <row r="241" spans="1:15" x14ac:dyDescent="0.25">
      <c r="A241" s="78">
        <v>240</v>
      </c>
      <c r="B241" s="79">
        <v>39556</v>
      </c>
      <c r="C241" s="78" t="str">
        <f>IF(Tbl_Transactions[[#This Row],[Category]]="Income","Income","Expense")</f>
        <v>Expense</v>
      </c>
      <c r="D241" s="80">
        <f>YEAR(Tbl_Transactions[[#This Row],[Transaction Date]])</f>
        <v>2008</v>
      </c>
      <c r="E241" s="80">
        <f>MONTH(Tbl_Transactions[[#This Row],[Transaction Date]])</f>
        <v>4</v>
      </c>
      <c r="F241" s="80" t="str">
        <f>VLOOKUP(Tbl_Transactions[[#This Row],[Month Num]],Tbl_Lookup_Month[],2)</f>
        <v>Apr</v>
      </c>
      <c r="G241" s="80">
        <f>DAY(Tbl_Transactions[[#This Row],[Transaction Date]])</f>
        <v>18</v>
      </c>
      <c r="H241" s="82">
        <f>WEEKDAY(Tbl_Transactions[[#This Row],[Transaction Date]])</f>
        <v>6</v>
      </c>
      <c r="I241" s="82" t="str">
        <f>VLOOKUP(Tbl_Transactions[[#This Row],[Weekday Num]], Tbl_Lookup_Weekday[], 2)</f>
        <v>Fri</v>
      </c>
      <c r="J241" s="78" t="s">
        <v>12</v>
      </c>
      <c r="K241" s="78" t="s">
        <v>25</v>
      </c>
      <c r="L241" s="78" t="s">
        <v>24</v>
      </c>
      <c r="M241" s="78" t="s">
        <v>20</v>
      </c>
      <c r="N241" s="81">
        <v>205</v>
      </c>
      <c r="O241" s="91">
        <f>IF(Tbl_Transactions[[#This Row],[Type]]="Income",Tbl_Transactions[[#This Row],[Amount]]*'Lookup Values'!$H$3,Tbl_Transactions[[#This Row],[Amount]]*'Lookup Values'!$H$2)</f>
        <v>17.681249999999999</v>
      </c>
    </row>
    <row r="242" spans="1:15" x14ac:dyDescent="0.25">
      <c r="A242" s="78">
        <v>241</v>
      </c>
      <c r="B242" s="79">
        <v>39557</v>
      </c>
      <c r="C242" s="78" t="str">
        <f>IF(Tbl_Transactions[[#This Row],[Category]]="Income","Income","Expense")</f>
        <v>Income</v>
      </c>
      <c r="D242" s="80">
        <f>YEAR(Tbl_Transactions[[#This Row],[Transaction Date]])</f>
        <v>2008</v>
      </c>
      <c r="E242" s="80">
        <f>MONTH(Tbl_Transactions[[#This Row],[Transaction Date]])</f>
        <v>4</v>
      </c>
      <c r="F242" s="80" t="str">
        <f>VLOOKUP(Tbl_Transactions[[#This Row],[Month Num]],Tbl_Lookup_Month[],2)</f>
        <v>Apr</v>
      </c>
      <c r="G242" s="80">
        <f>DAY(Tbl_Transactions[[#This Row],[Transaction Date]])</f>
        <v>19</v>
      </c>
      <c r="H242" s="82">
        <f>WEEKDAY(Tbl_Transactions[[#This Row],[Transaction Date]])</f>
        <v>7</v>
      </c>
      <c r="I242" s="82" t="str">
        <f>VLOOKUP(Tbl_Transactions[[#This Row],[Weekday Num]], Tbl_Lookup_Weekday[], 2)</f>
        <v>Sat</v>
      </c>
      <c r="J242" s="78" t="s">
        <v>47</v>
      </c>
      <c r="K242" s="78" t="s">
        <v>78</v>
      </c>
      <c r="L242" s="78" t="s">
        <v>79</v>
      </c>
      <c r="M242" s="78" t="s">
        <v>10</v>
      </c>
      <c r="N242" s="81">
        <v>98</v>
      </c>
      <c r="O242" s="91">
        <f>IF(Tbl_Transactions[[#This Row],[Type]]="Income",Tbl_Transactions[[#This Row],[Amount]]*'Lookup Values'!$H$3,Tbl_Transactions[[#This Row],[Amount]]*'Lookup Values'!$H$2)</f>
        <v>37.24</v>
      </c>
    </row>
    <row r="243" spans="1:15" x14ac:dyDescent="0.25">
      <c r="A243" s="78">
        <v>242</v>
      </c>
      <c r="B243" s="79">
        <v>39557</v>
      </c>
      <c r="C243" s="78" t="str">
        <f>IF(Tbl_Transactions[[#This Row],[Category]]="Income","Income","Expense")</f>
        <v>Expense</v>
      </c>
      <c r="D243" s="80">
        <f>YEAR(Tbl_Transactions[[#This Row],[Transaction Date]])</f>
        <v>2008</v>
      </c>
      <c r="E243" s="80">
        <f>MONTH(Tbl_Transactions[[#This Row],[Transaction Date]])</f>
        <v>4</v>
      </c>
      <c r="F243" s="80" t="str">
        <f>VLOOKUP(Tbl_Transactions[[#This Row],[Month Num]],Tbl_Lookup_Month[],2)</f>
        <v>Apr</v>
      </c>
      <c r="G243" s="80">
        <f>DAY(Tbl_Transactions[[#This Row],[Transaction Date]])</f>
        <v>19</v>
      </c>
      <c r="H243" s="82">
        <f>WEEKDAY(Tbl_Transactions[[#This Row],[Transaction Date]])</f>
        <v>7</v>
      </c>
      <c r="I243" s="82" t="str">
        <f>VLOOKUP(Tbl_Transactions[[#This Row],[Weekday Num]], Tbl_Lookup_Weekday[], 2)</f>
        <v>Sat</v>
      </c>
      <c r="J243" s="78" t="s">
        <v>15</v>
      </c>
      <c r="K243" s="78" t="s">
        <v>35</v>
      </c>
      <c r="L243" s="78" t="s">
        <v>34</v>
      </c>
      <c r="M243" s="78" t="s">
        <v>23</v>
      </c>
      <c r="N243" s="81">
        <v>161</v>
      </c>
      <c r="O243" s="91">
        <f>IF(Tbl_Transactions[[#This Row],[Type]]="Income",Tbl_Transactions[[#This Row],[Amount]]*'Lookup Values'!$H$3,Tbl_Transactions[[#This Row],[Amount]]*'Lookup Values'!$H$2)</f>
        <v>13.886249999999999</v>
      </c>
    </row>
    <row r="244" spans="1:15" x14ac:dyDescent="0.25">
      <c r="A244" s="78">
        <v>243</v>
      </c>
      <c r="B244" s="79">
        <v>39559</v>
      </c>
      <c r="C244" s="78" t="str">
        <f>IF(Tbl_Transactions[[#This Row],[Category]]="Income","Income","Expense")</f>
        <v>Expense</v>
      </c>
      <c r="D244" s="80">
        <f>YEAR(Tbl_Transactions[[#This Row],[Transaction Date]])</f>
        <v>2008</v>
      </c>
      <c r="E244" s="80">
        <f>MONTH(Tbl_Transactions[[#This Row],[Transaction Date]])</f>
        <v>4</v>
      </c>
      <c r="F244" s="80" t="str">
        <f>VLOOKUP(Tbl_Transactions[[#This Row],[Month Num]],Tbl_Lookup_Month[],2)</f>
        <v>Apr</v>
      </c>
      <c r="G244" s="80">
        <f>DAY(Tbl_Transactions[[#This Row],[Transaction Date]])</f>
        <v>21</v>
      </c>
      <c r="H244" s="82">
        <f>WEEKDAY(Tbl_Transactions[[#This Row],[Transaction Date]])</f>
        <v>2</v>
      </c>
      <c r="I244" s="82" t="str">
        <f>VLOOKUP(Tbl_Transactions[[#This Row],[Weekday Num]], Tbl_Lookup_Weekday[], 2)</f>
        <v>Mon</v>
      </c>
      <c r="J244" s="78" t="s">
        <v>12</v>
      </c>
      <c r="K244" s="78" t="s">
        <v>37</v>
      </c>
      <c r="L244" s="78" t="s">
        <v>36</v>
      </c>
      <c r="M244" s="78" t="s">
        <v>10</v>
      </c>
      <c r="N244" s="81">
        <v>29</v>
      </c>
      <c r="O244" s="91">
        <f>IF(Tbl_Transactions[[#This Row],[Type]]="Income",Tbl_Transactions[[#This Row],[Amount]]*'Lookup Values'!$H$3,Tbl_Transactions[[#This Row],[Amount]]*'Lookup Values'!$H$2)</f>
        <v>2.5012499999999998</v>
      </c>
    </row>
    <row r="245" spans="1:15" x14ac:dyDescent="0.25">
      <c r="A245" s="78">
        <v>244</v>
      </c>
      <c r="B245" s="79">
        <v>39560</v>
      </c>
      <c r="C245" s="78" t="str">
        <f>IF(Tbl_Transactions[[#This Row],[Category]]="Income","Income","Expense")</f>
        <v>Expense</v>
      </c>
      <c r="D245" s="80">
        <f>YEAR(Tbl_Transactions[[#This Row],[Transaction Date]])</f>
        <v>2008</v>
      </c>
      <c r="E245" s="80">
        <f>MONTH(Tbl_Transactions[[#This Row],[Transaction Date]])</f>
        <v>4</v>
      </c>
      <c r="F245" s="80" t="str">
        <f>VLOOKUP(Tbl_Transactions[[#This Row],[Month Num]],Tbl_Lookup_Month[],2)</f>
        <v>Apr</v>
      </c>
      <c r="G245" s="80">
        <f>DAY(Tbl_Transactions[[#This Row],[Transaction Date]])</f>
        <v>22</v>
      </c>
      <c r="H245" s="82">
        <f>WEEKDAY(Tbl_Transactions[[#This Row],[Transaction Date]])</f>
        <v>3</v>
      </c>
      <c r="I245" s="82" t="str">
        <f>VLOOKUP(Tbl_Transactions[[#This Row],[Weekday Num]], Tbl_Lookup_Weekday[], 2)</f>
        <v>Tue</v>
      </c>
      <c r="J245" s="78" t="s">
        <v>15</v>
      </c>
      <c r="K245" s="78" t="s">
        <v>35</v>
      </c>
      <c r="L245" s="78" t="s">
        <v>34</v>
      </c>
      <c r="M245" s="78" t="s">
        <v>20</v>
      </c>
      <c r="N245" s="81">
        <v>9</v>
      </c>
      <c r="O245" s="91">
        <f>IF(Tbl_Transactions[[#This Row],[Type]]="Income",Tbl_Transactions[[#This Row],[Amount]]*'Lookup Values'!$H$3,Tbl_Transactions[[#This Row],[Amount]]*'Lookup Values'!$H$2)</f>
        <v>0.77624999999999988</v>
      </c>
    </row>
    <row r="246" spans="1:15" x14ac:dyDescent="0.25">
      <c r="A246" s="78">
        <v>245</v>
      </c>
      <c r="B246" s="79">
        <v>39561</v>
      </c>
      <c r="C246" s="78" t="str">
        <f>IF(Tbl_Transactions[[#This Row],[Category]]="Income","Income","Expense")</f>
        <v>Expense</v>
      </c>
      <c r="D246" s="80">
        <f>YEAR(Tbl_Transactions[[#This Row],[Transaction Date]])</f>
        <v>2008</v>
      </c>
      <c r="E246" s="80">
        <f>MONTH(Tbl_Transactions[[#This Row],[Transaction Date]])</f>
        <v>4</v>
      </c>
      <c r="F246" s="80" t="str">
        <f>VLOOKUP(Tbl_Transactions[[#This Row],[Month Num]],Tbl_Lookup_Month[],2)</f>
        <v>Apr</v>
      </c>
      <c r="G246" s="80">
        <f>DAY(Tbl_Transactions[[#This Row],[Transaction Date]])</f>
        <v>23</v>
      </c>
      <c r="H246" s="82">
        <f>WEEKDAY(Tbl_Transactions[[#This Row],[Transaction Date]])</f>
        <v>4</v>
      </c>
      <c r="I246" s="82" t="str">
        <f>VLOOKUP(Tbl_Transactions[[#This Row],[Weekday Num]], Tbl_Lookup_Weekday[], 2)</f>
        <v>Wed</v>
      </c>
      <c r="J246" s="78" t="s">
        <v>15</v>
      </c>
      <c r="K246" s="78" t="s">
        <v>16</v>
      </c>
      <c r="L246" s="78" t="s">
        <v>14</v>
      </c>
      <c r="M246" s="78" t="s">
        <v>20</v>
      </c>
      <c r="N246" s="81">
        <v>243</v>
      </c>
      <c r="O246" s="91">
        <f>IF(Tbl_Transactions[[#This Row],[Type]]="Income",Tbl_Transactions[[#This Row],[Amount]]*'Lookup Values'!$H$3,Tbl_Transactions[[#This Row],[Amount]]*'Lookup Values'!$H$2)</f>
        <v>20.958749999999998</v>
      </c>
    </row>
    <row r="247" spans="1:15" x14ac:dyDescent="0.25">
      <c r="A247" s="78">
        <v>246</v>
      </c>
      <c r="B247" s="79">
        <v>39569</v>
      </c>
      <c r="C247" s="78" t="str">
        <f>IF(Tbl_Transactions[[#This Row],[Category]]="Income","Income","Expense")</f>
        <v>Expense</v>
      </c>
      <c r="D247" s="80">
        <f>YEAR(Tbl_Transactions[[#This Row],[Transaction Date]])</f>
        <v>2008</v>
      </c>
      <c r="E247" s="80">
        <f>MONTH(Tbl_Transactions[[#This Row],[Transaction Date]])</f>
        <v>5</v>
      </c>
      <c r="F247" s="80" t="str">
        <f>VLOOKUP(Tbl_Transactions[[#This Row],[Month Num]],Tbl_Lookup_Month[],2)</f>
        <v>May</v>
      </c>
      <c r="G247" s="80">
        <f>DAY(Tbl_Transactions[[#This Row],[Transaction Date]])</f>
        <v>1</v>
      </c>
      <c r="H247" s="82">
        <f>WEEKDAY(Tbl_Transactions[[#This Row],[Transaction Date]])</f>
        <v>5</v>
      </c>
      <c r="I247" s="82" t="str">
        <f>VLOOKUP(Tbl_Transactions[[#This Row],[Weekday Num]], Tbl_Lookup_Weekday[], 2)</f>
        <v>Thu</v>
      </c>
      <c r="J247" s="78" t="s">
        <v>42</v>
      </c>
      <c r="K247" s="78" t="s">
        <v>43</v>
      </c>
      <c r="L247" s="78" t="s">
        <v>41</v>
      </c>
      <c r="M247" s="78" t="s">
        <v>23</v>
      </c>
      <c r="N247" s="81">
        <v>452</v>
      </c>
      <c r="O247" s="91">
        <f>IF(Tbl_Transactions[[#This Row],[Type]]="Income",Tbl_Transactions[[#This Row],[Amount]]*'Lookup Values'!$H$3,Tbl_Transactions[[#This Row],[Amount]]*'Lookup Values'!$H$2)</f>
        <v>38.984999999999999</v>
      </c>
    </row>
    <row r="248" spans="1:15" x14ac:dyDescent="0.25">
      <c r="A248" s="78">
        <v>247</v>
      </c>
      <c r="B248" s="79">
        <v>39572</v>
      </c>
      <c r="C248" s="78" t="str">
        <f>IF(Tbl_Transactions[[#This Row],[Category]]="Income","Income","Expense")</f>
        <v>Expense</v>
      </c>
      <c r="D248" s="80">
        <f>YEAR(Tbl_Transactions[[#This Row],[Transaction Date]])</f>
        <v>2008</v>
      </c>
      <c r="E248" s="80">
        <f>MONTH(Tbl_Transactions[[#This Row],[Transaction Date]])</f>
        <v>5</v>
      </c>
      <c r="F248" s="80" t="str">
        <f>VLOOKUP(Tbl_Transactions[[#This Row],[Month Num]],Tbl_Lookup_Month[],2)</f>
        <v>May</v>
      </c>
      <c r="G248" s="80">
        <f>DAY(Tbl_Transactions[[#This Row],[Transaction Date]])</f>
        <v>4</v>
      </c>
      <c r="H248" s="82">
        <f>WEEKDAY(Tbl_Transactions[[#This Row],[Transaction Date]])</f>
        <v>1</v>
      </c>
      <c r="I248" s="82" t="str">
        <f>VLOOKUP(Tbl_Transactions[[#This Row],[Weekday Num]], Tbl_Lookup_Weekday[], 2)</f>
        <v>Sun</v>
      </c>
      <c r="J248" s="78" t="s">
        <v>18</v>
      </c>
      <c r="K248" s="78" t="s">
        <v>30</v>
      </c>
      <c r="L248" s="78" t="s">
        <v>29</v>
      </c>
      <c r="M248" s="78" t="s">
        <v>23</v>
      </c>
      <c r="N248" s="81">
        <v>360</v>
      </c>
      <c r="O248" s="91">
        <f>IF(Tbl_Transactions[[#This Row],[Type]]="Income",Tbl_Transactions[[#This Row],[Amount]]*'Lookup Values'!$H$3,Tbl_Transactions[[#This Row],[Amount]]*'Lookup Values'!$H$2)</f>
        <v>31.049999999999997</v>
      </c>
    </row>
    <row r="249" spans="1:15" x14ac:dyDescent="0.25">
      <c r="A249" s="78">
        <v>248</v>
      </c>
      <c r="B249" s="79">
        <v>39576</v>
      </c>
      <c r="C249" s="78" t="str">
        <f>IF(Tbl_Transactions[[#This Row],[Category]]="Income","Income","Expense")</f>
        <v>Expense</v>
      </c>
      <c r="D249" s="80">
        <f>YEAR(Tbl_Transactions[[#This Row],[Transaction Date]])</f>
        <v>2008</v>
      </c>
      <c r="E249" s="80">
        <f>MONTH(Tbl_Transactions[[#This Row],[Transaction Date]])</f>
        <v>5</v>
      </c>
      <c r="F249" s="80" t="str">
        <f>VLOOKUP(Tbl_Transactions[[#This Row],[Month Num]],Tbl_Lookup_Month[],2)</f>
        <v>May</v>
      </c>
      <c r="G249" s="80">
        <f>DAY(Tbl_Transactions[[#This Row],[Transaction Date]])</f>
        <v>8</v>
      </c>
      <c r="H249" s="82">
        <f>WEEKDAY(Tbl_Transactions[[#This Row],[Transaction Date]])</f>
        <v>5</v>
      </c>
      <c r="I249" s="82" t="str">
        <f>VLOOKUP(Tbl_Transactions[[#This Row],[Weekday Num]], Tbl_Lookup_Weekday[], 2)</f>
        <v>Thu</v>
      </c>
      <c r="J249" s="78" t="s">
        <v>15</v>
      </c>
      <c r="K249" s="78" t="s">
        <v>16</v>
      </c>
      <c r="L249" s="78" t="s">
        <v>14</v>
      </c>
      <c r="M249" s="78" t="s">
        <v>23</v>
      </c>
      <c r="N249" s="81">
        <v>66</v>
      </c>
      <c r="O249" s="91">
        <f>IF(Tbl_Transactions[[#This Row],[Type]]="Income",Tbl_Transactions[[#This Row],[Amount]]*'Lookup Values'!$H$3,Tbl_Transactions[[#This Row],[Amount]]*'Lookup Values'!$H$2)</f>
        <v>5.6924999999999999</v>
      </c>
    </row>
    <row r="250" spans="1:15" x14ac:dyDescent="0.25">
      <c r="A250" s="78">
        <v>249</v>
      </c>
      <c r="B250" s="79">
        <v>39578</v>
      </c>
      <c r="C250" s="78" t="str">
        <f>IF(Tbl_Transactions[[#This Row],[Category]]="Income","Income","Expense")</f>
        <v>Expense</v>
      </c>
      <c r="D250" s="80">
        <f>YEAR(Tbl_Transactions[[#This Row],[Transaction Date]])</f>
        <v>2008</v>
      </c>
      <c r="E250" s="80">
        <f>MONTH(Tbl_Transactions[[#This Row],[Transaction Date]])</f>
        <v>5</v>
      </c>
      <c r="F250" s="80" t="str">
        <f>VLOOKUP(Tbl_Transactions[[#This Row],[Month Num]],Tbl_Lookup_Month[],2)</f>
        <v>May</v>
      </c>
      <c r="G250" s="80">
        <f>DAY(Tbl_Transactions[[#This Row],[Transaction Date]])</f>
        <v>10</v>
      </c>
      <c r="H250" s="82">
        <f>WEEKDAY(Tbl_Transactions[[#This Row],[Transaction Date]])</f>
        <v>7</v>
      </c>
      <c r="I250" s="82" t="str">
        <f>VLOOKUP(Tbl_Transactions[[#This Row],[Weekday Num]], Tbl_Lookup_Weekday[], 2)</f>
        <v>Sat</v>
      </c>
      <c r="J250" s="78" t="s">
        <v>32</v>
      </c>
      <c r="K250" s="78" t="s">
        <v>33</v>
      </c>
      <c r="L250" s="78" t="s">
        <v>31</v>
      </c>
      <c r="M250" s="78" t="s">
        <v>20</v>
      </c>
      <c r="N250" s="81">
        <v>189</v>
      </c>
      <c r="O250" s="91">
        <f>IF(Tbl_Transactions[[#This Row],[Type]]="Income",Tbl_Transactions[[#This Row],[Amount]]*'Lookup Values'!$H$3,Tbl_Transactions[[#This Row],[Amount]]*'Lookup Values'!$H$2)</f>
        <v>16.30125</v>
      </c>
    </row>
    <row r="251" spans="1:15" x14ac:dyDescent="0.25">
      <c r="A251" s="78">
        <v>250</v>
      </c>
      <c r="B251" s="79">
        <v>39579</v>
      </c>
      <c r="C251" s="78" t="str">
        <f>IF(Tbl_Transactions[[#This Row],[Category]]="Income","Income","Expense")</f>
        <v>Expense</v>
      </c>
      <c r="D251" s="80">
        <f>YEAR(Tbl_Transactions[[#This Row],[Transaction Date]])</f>
        <v>2008</v>
      </c>
      <c r="E251" s="80">
        <f>MONTH(Tbl_Transactions[[#This Row],[Transaction Date]])</f>
        <v>5</v>
      </c>
      <c r="F251" s="80" t="str">
        <f>VLOOKUP(Tbl_Transactions[[#This Row],[Month Num]],Tbl_Lookup_Month[],2)</f>
        <v>May</v>
      </c>
      <c r="G251" s="80">
        <f>DAY(Tbl_Transactions[[#This Row],[Transaction Date]])</f>
        <v>11</v>
      </c>
      <c r="H251" s="82">
        <f>WEEKDAY(Tbl_Transactions[[#This Row],[Transaction Date]])</f>
        <v>1</v>
      </c>
      <c r="I251" s="82" t="str">
        <f>VLOOKUP(Tbl_Transactions[[#This Row],[Weekday Num]], Tbl_Lookup_Weekday[], 2)</f>
        <v>Sun</v>
      </c>
      <c r="J251" s="78" t="s">
        <v>15</v>
      </c>
      <c r="K251" s="78" t="s">
        <v>35</v>
      </c>
      <c r="L251" s="78" t="s">
        <v>34</v>
      </c>
      <c r="M251" s="78" t="s">
        <v>10</v>
      </c>
      <c r="N251" s="81">
        <v>21</v>
      </c>
      <c r="O251" s="91">
        <f>IF(Tbl_Transactions[[#This Row],[Type]]="Income",Tbl_Transactions[[#This Row],[Amount]]*'Lookup Values'!$H$3,Tbl_Transactions[[#This Row],[Amount]]*'Lookup Values'!$H$2)</f>
        <v>1.8112499999999998</v>
      </c>
    </row>
    <row r="252" spans="1:15" x14ac:dyDescent="0.25">
      <c r="A252" s="78">
        <v>251</v>
      </c>
      <c r="B252" s="79">
        <v>39580</v>
      </c>
      <c r="C252" s="78" t="str">
        <f>IF(Tbl_Transactions[[#This Row],[Category]]="Income","Income","Expense")</f>
        <v>Expense</v>
      </c>
      <c r="D252" s="80">
        <f>YEAR(Tbl_Transactions[[#This Row],[Transaction Date]])</f>
        <v>2008</v>
      </c>
      <c r="E252" s="80">
        <f>MONTH(Tbl_Transactions[[#This Row],[Transaction Date]])</f>
        <v>5</v>
      </c>
      <c r="F252" s="80" t="str">
        <f>VLOOKUP(Tbl_Transactions[[#This Row],[Month Num]],Tbl_Lookup_Month[],2)</f>
        <v>May</v>
      </c>
      <c r="G252" s="80">
        <f>DAY(Tbl_Transactions[[#This Row],[Transaction Date]])</f>
        <v>12</v>
      </c>
      <c r="H252" s="82">
        <f>WEEKDAY(Tbl_Transactions[[#This Row],[Transaction Date]])</f>
        <v>2</v>
      </c>
      <c r="I252" s="82" t="str">
        <f>VLOOKUP(Tbl_Transactions[[#This Row],[Weekday Num]], Tbl_Lookup_Weekday[], 2)</f>
        <v>Mon</v>
      </c>
      <c r="J252" s="78" t="s">
        <v>39</v>
      </c>
      <c r="K252" s="78" t="s">
        <v>40</v>
      </c>
      <c r="L252" s="78" t="s">
        <v>38</v>
      </c>
      <c r="M252" s="78" t="s">
        <v>23</v>
      </c>
      <c r="N252" s="81">
        <v>392</v>
      </c>
      <c r="O252" s="91">
        <f>IF(Tbl_Transactions[[#This Row],[Type]]="Income",Tbl_Transactions[[#This Row],[Amount]]*'Lookup Values'!$H$3,Tbl_Transactions[[#This Row],[Amount]]*'Lookup Values'!$H$2)</f>
        <v>33.809999999999995</v>
      </c>
    </row>
    <row r="253" spans="1:15" x14ac:dyDescent="0.25">
      <c r="A253" s="78">
        <v>252</v>
      </c>
      <c r="B253" s="79">
        <v>39580</v>
      </c>
      <c r="C253" s="78" t="str">
        <f>IF(Tbl_Transactions[[#This Row],[Category]]="Income","Income","Expense")</f>
        <v>Expense</v>
      </c>
      <c r="D253" s="80">
        <f>YEAR(Tbl_Transactions[[#This Row],[Transaction Date]])</f>
        <v>2008</v>
      </c>
      <c r="E253" s="80">
        <f>MONTH(Tbl_Transactions[[#This Row],[Transaction Date]])</f>
        <v>5</v>
      </c>
      <c r="F253" s="80" t="str">
        <f>VLOOKUP(Tbl_Transactions[[#This Row],[Month Num]],Tbl_Lookup_Month[],2)</f>
        <v>May</v>
      </c>
      <c r="G253" s="80">
        <f>DAY(Tbl_Transactions[[#This Row],[Transaction Date]])</f>
        <v>12</v>
      </c>
      <c r="H253" s="82">
        <f>WEEKDAY(Tbl_Transactions[[#This Row],[Transaction Date]])</f>
        <v>2</v>
      </c>
      <c r="I253" s="82" t="str">
        <f>VLOOKUP(Tbl_Transactions[[#This Row],[Weekday Num]], Tbl_Lookup_Weekday[], 2)</f>
        <v>Mon</v>
      </c>
      <c r="J253" s="78" t="s">
        <v>12</v>
      </c>
      <c r="K253" s="78" t="s">
        <v>13</v>
      </c>
      <c r="L253" s="78" t="s">
        <v>11</v>
      </c>
      <c r="M253" s="78" t="s">
        <v>20</v>
      </c>
      <c r="N253" s="81">
        <v>270</v>
      </c>
      <c r="O253" s="91">
        <f>IF(Tbl_Transactions[[#This Row],[Type]]="Income",Tbl_Transactions[[#This Row],[Amount]]*'Lookup Values'!$H$3,Tbl_Transactions[[#This Row],[Amount]]*'Lookup Values'!$H$2)</f>
        <v>23.287499999999998</v>
      </c>
    </row>
    <row r="254" spans="1:15" x14ac:dyDescent="0.25">
      <c r="A254" s="78">
        <v>253</v>
      </c>
      <c r="B254" s="79">
        <v>39584</v>
      </c>
      <c r="C254" s="78" t="str">
        <f>IF(Tbl_Transactions[[#This Row],[Category]]="Income","Income","Expense")</f>
        <v>Expense</v>
      </c>
      <c r="D254" s="80">
        <f>YEAR(Tbl_Transactions[[#This Row],[Transaction Date]])</f>
        <v>2008</v>
      </c>
      <c r="E254" s="80">
        <f>MONTH(Tbl_Transactions[[#This Row],[Transaction Date]])</f>
        <v>5</v>
      </c>
      <c r="F254" s="80" t="str">
        <f>VLOOKUP(Tbl_Transactions[[#This Row],[Month Num]],Tbl_Lookup_Month[],2)</f>
        <v>May</v>
      </c>
      <c r="G254" s="80">
        <f>DAY(Tbl_Transactions[[#This Row],[Transaction Date]])</f>
        <v>16</v>
      </c>
      <c r="H254" s="82">
        <f>WEEKDAY(Tbl_Transactions[[#This Row],[Transaction Date]])</f>
        <v>6</v>
      </c>
      <c r="I254" s="82" t="str">
        <f>VLOOKUP(Tbl_Transactions[[#This Row],[Weekday Num]], Tbl_Lookup_Weekday[], 2)</f>
        <v>Fri</v>
      </c>
      <c r="J254" s="78" t="s">
        <v>8</v>
      </c>
      <c r="K254" s="78" t="s">
        <v>9</v>
      </c>
      <c r="L254" s="78" t="s">
        <v>7</v>
      </c>
      <c r="M254" s="78" t="s">
        <v>23</v>
      </c>
      <c r="N254" s="81">
        <v>368</v>
      </c>
      <c r="O254" s="91">
        <f>IF(Tbl_Transactions[[#This Row],[Type]]="Income",Tbl_Transactions[[#This Row],[Amount]]*'Lookup Values'!$H$3,Tbl_Transactions[[#This Row],[Amount]]*'Lookup Values'!$H$2)</f>
        <v>31.74</v>
      </c>
    </row>
    <row r="255" spans="1:15" x14ac:dyDescent="0.25">
      <c r="A255" s="78">
        <v>254</v>
      </c>
      <c r="B255" s="79">
        <v>39584</v>
      </c>
      <c r="C255" s="78" t="str">
        <f>IF(Tbl_Transactions[[#This Row],[Category]]="Income","Income","Expense")</f>
        <v>Expense</v>
      </c>
      <c r="D255" s="80">
        <f>YEAR(Tbl_Transactions[[#This Row],[Transaction Date]])</f>
        <v>2008</v>
      </c>
      <c r="E255" s="80">
        <f>MONTH(Tbl_Transactions[[#This Row],[Transaction Date]])</f>
        <v>5</v>
      </c>
      <c r="F255" s="80" t="str">
        <f>VLOOKUP(Tbl_Transactions[[#This Row],[Month Num]],Tbl_Lookup_Month[],2)</f>
        <v>May</v>
      </c>
      <c r="G255" s="80">
        <f>DAY(Tbl_Transactions[[#This Row],[Transaction Date]])</f>
        <v>16</v>
      </c>
      <c r="H255" s="82">
        <f>WEEKDAY(Tbl_Transactions[[#This Row],[Transaction Date]])</f>
        <v>6</v>
      </c>
      <c r="I255" s="82" t="str">
        <f>VLOOKUP(Tbl_Transactions[[#This Row],[Weekday Num]], Tbl_Lookup_Weekday[], 2)</f>
        <v>Fri</v>
      </c>
      <c r="J255" s="78" t="s">
        <v>42</v>
      </c>
      <c r="K255" s="78" t="s">
        <v>43</v>
      </c>
      <c r="L255" s="78" t="s">
        <v>41</v>
      </c>
      <c r="M255" s="78" t="s">
        <v>23</v>
      </c>
      <c r="N255" s="81">
        <v>377</v>
      </c>
      <c r="O255" s="91">
        <f>IF(Tbl_Transactions[[#This Row],[Type]]="Income",Tbl_Transactions[[#This Row],[Amount]]*'Lookup Values'!$H$3,Tbl_Transactions[[#This Row],[Amount]]*'Lookup Values'!$H$2)</f>
        <v>32.516249999999999</v>
      </c>
    </row>
    <row r="256" spans="1:15" x14ac:dyDescent="0.25">
      <c r="A256" s="78">
        <v>255</v>
      </c>
      <c r="B256" s="79">
        <v>39591</v>
      </c>
      <c r="C256" s="78" t="str">
        <f>IF(Tbl_Transactions[[#This Row],[Category]]="Income","Income","Expense")</f>
        <v>Income</v>
      </c>
      <c r="D256" s="80">
        <f>YEAR(Tbl_Transactions[[#This Row],[Transaction Date]])</f>
        <v>2008</v>
      </c>
      <c r="E256" s="80">
        <f>MONTH(Tbl_Transactions[[#This Row],[Transaction Date]])</f>
        <v>5</v>
      </c>
      <c r="F256" s="80" t="str">
        <f>VLOOKUP(Tbl_Transactions[[#This Row],[Month Num]],Tbl_Lookup_Month[],2)</f>
        <v>May</v>
      </c>
      <c r="G256" s="80">
        <f>DAY(Tbl_Transactions[[#This Row],[Transaction Date]])</f>
        <v>23</v>
      </c>
      <c r="H256" s="82">
        <f>WEEKDAY(Tbl_Transactions[[#This Row],[Transaction Date]])</f>
        <v>6</v>
      </c>
      <c r="I256" s="82" t="str">
        <f>VLOOKUP(Tbl_Transactions[[#This Row],[Weekday Num]], Tbl_Lookup_Weekday[], 2)</f>
        <v>Fri</v>
      </c>
      <c r="J256" s="78" t="s">
        <v>47</v>
      </c>
      <c r="K256" s="78" t="s">
        <v>76</v>
      </c>
      <c r="L256" s="78" t="s">
        <v>77</v>
      </c>
      <c r="M256" s="78" t="s">
        <v>10</v>
      </c>
      <c r="N256" s="81">
        <v>198</v>
      </c>
      <c r="O256" s="91">
        <f>IF(Tbl_Transactions[[#This Row],[Type]]="Income",Tbl_Transactions[[#This Row],[Amount]]*'Lookup Values'!$H$3,Tbl_Transactions[[#This Row],[Amount]]*'Lookup Values'!$H$2)</f>
        <v>75.239999999999995</v>
      </c>
    </row>
    <row r="257" spans="1:15" x14ac:dyDescent="0.25">
      <c r="A257" s="78">
        <v>256</v>
      </c>
      <c r="B257" s="79">
        <v>39592</v>
      </c>
      <c r="C257" s="78" t="str">
        <f>IF(Tbl_Transactions[[#This Row],[Category]]="Income","Income","Expense")</f>
        <v>Expense</v>
      </c>
      <c r="D257" s="80">
        <f>YEAR(Tbl_Transactions[[#This Row],[Transaction Date]])</f>
        <v>2008</v>
      </c>
      <c r="E257" s="80">
        <f>MONTH(Tbl_Transactions[[#This Row],[Transaction Date]])</f>
        <v>5</v>
      </c>
      <c r="F257" s="80" t="str">
        <f>VLOOKUP(Tbl_Transactions[[#This Row],[Month Num]],Tbl_Lookup_Month[],2)</f>
        <v>May</v>
      </c>
      <c r="G257" s="80">
        <f>DAY(Tbl_Transactions[[#This Row],[Transaction Date]])</f>
        <v>24</v>
      </c>
      <c r="H257" s="82">
        <f>WEEKDAY(Tbl_Transactions[[#This Row],[Transaction Date]])</f>
        <v>7</v>
      </c>
      <c r="I257" s="82" t="str">
        <f>VLOOKUP(Tbl_Transactions[[#This Row],[Weekday Num]], Tbl_Lookup_Weekday[], 2)</f>
        <v>Sat</v>
      </c>
      <c r="J257" s="78" t="s">
        <v>8</v>
      </c>
      <c r="K257" s="78" t="s">
        <v>9</v>
      </c>
      <c r="L257" s="78" t="s">
        <v>7</v>
      </c>
      <c r="M257" s="78" t="s">
        <v>10</v>
      </c>
      <c r="N257" s="81">
        <v>21</v>
      </c>
      <c r="O257" s="91">
        <f>IF(Tbl_Transactions[[#This Row],[Type]]="Income",Tbl_Transactions[[#This Row],[Amount]]*'Lookup Values'!$H$3,Tbl_Transactions[[#This Row],[Amount]]*'Lookup Values'!$H$2)</f>
        <v>1.8112499999999998</v>
      </c>
    </row>
    <row r="258" spans="1:15" x14ac:dyDescent="0.25">
      <c r="A258" s="78">
        <v>257</v>
      </c>
      <c r="B258" s="79">
        <v>39596</v>
      </c>
      <c r="C258" s="78" t="str">
        <f>IF(Tbl_Transactions[[#This Row],[Category]]="Income","Income","Expense")</f>
        <v>Income</v>
      </c>
      <c r="D258" s="80">
        <f>YEAR(Tbl_Transactions[[#This Row],[Transaction Date]])</f>
        <v>2008</v>
      </c>
      <c r="E258" s="80">
        <f>MONTH(Tbl_Transactions[[#This Row],[Transaction Date]])</f>
        <v>5</v>
      </c>
      <c r="F258" s="80" t="str">
        <f>VLOOKUP(Tbl_Transactions[[#This Row],[Month Num]],Tbl_Lookup_Month[],2)</f>
        <v>May</v>
      </c>
      <c r="G258" s="80">
        <f>DAY(Tbl_Transactions[[#This Row],[Transaction Date]])</f>
        <v>28</v>
      </c>
      <c r="H258" s="82">
        <f>WEEKDAY(Tbl_Transactions[[#This Row],[Transaction Date]])</f>
        <v>4</v>
      </c>
      <c r="I258" s="82" t="str">
        <f>VLOOKUP(Tbl_Transactions[[#This Row],[Weekday Num]], Tbl_Lookup_Weekday[], 2)</f>
        <v>Wed</v>
      </c>
      <c r="J258" s="78" t="s">
        <v>47</v>
      </c>
      <c r="K258" s="78" t="s">
        <v>76</v>
      </c>
      <c r="L258" s="78" t="s">
        <v>77</v>
      </c>
      <c r="M258" s="78" t="s">
        <v>20</v>
      </c>
      <c r="N258" s="81">
        <v>127</v>
      </c>
      <c r="O258" s="91">
        <f>IF(Tbl_Transactions[[#This Row],[Type]]="Income",Tbl_Transactions[[#This Row],[Amount]]*'Lookup Values'!$H$3,Tbl_Transactions[[#This Row],[Amount]]*'Lookup Values'!$H$2)</f>
        <v>48.26</v>
      </c>
    </row>
    <row r="259" spans="1:15" x14ac:dyDescent="0.25">
      <c r="A259" s="78">
        <v>258</v>
      </c>
      <c r="B259" s="79">
        <v>39600</v>
      </c>
      <c r="C259" s="78" t="str">
        <f>IF(Tbl_Transactions[[#This Row],[Category]]="Income","Income","Expense")</f>
        <v>Income</v>
      </c>
      <c r="D259" s="80">
        <f>YEAR(Tbl_Transactions[[#This Row],[Transaction Date]])</f>
        <v>2008</v>
      </c>
      <c r="E259" s="80">
        <f>MONTH(Tbl_Transactions[[#This Row],[Transaction Date]])</f>
        <v>6</v>
      </c>
      <c r="F259" s="80" t="str">
        <f>VLOOKUP(Tbl_Transactions[[#This Row],[Month Num]],Tbl_Lookup_Month[],2)</f>
        <v>Jun</v>
      </c>
      <c r="G259" s="80">
        <f>DAY(Tbl_Transactions[[#This Row],[Transaction Date]])</f>
        <v>1</v>
      </c>
      <c r="H259" s="82">
        <f>WEEKDAY(Tbl_Transactions[[#This Row],[Transaction Date]])</f>
        <v>1</v>
      </c>
      <c r="I259" s="82" t="str">
        <f>VLOOKUP(Tbl_Transactions[[#This Row],[Weekday Num]], Tbl_Lookup_Weekday[], 2)</f>
        <v>Sun</v>
      </c>
      <c r="J259" s="78" t="s">
        <v>47</v>
      </c>
      <c r="K259" s="78" t="s">
        <v>76</v>
      </c>
      <c r="L259" s="78" t="s">
        <v>77</v>
      </c>
      <c r="M259" s="78" t="s">
        <v>10</v>
      </c>
      <c r="N259" s="81">
        <v>5</v>
      </c>
      <c r="O259" s="91">
        <f>IF(Tbl_Transactions[[#This Row],[Type]]="Income",Tbl_Transactions[[#This Row],[Amount]]*'Lookup Values'!$H$3,Tbl_Transactions[[#This Row],[Amount]]*'Lookup Values'!$H$2)</f>
        <v>1.9</v>
      </c>
    </row>
    <row r="260" spans="1:15" x14ac:dyDescent="0.25">
      <c r="A260" s="78">
        <v>259</v>
      </c>
      <c r="B260" s="79">
        <v>39602</v>
      </c>
      <c r="C260" s="78" t="str">
        <f>IF(Tbl_Transactions[[#This Row],[Category]]="Income","Income","Expense")</f>
        <v>Expense</v>
      </c>
      <c r="D260" s="80">
        <f>YEAR(Tbl_Transactions[[#This Row],[Transaction Date]])</f>
        <v>2008</v>
      </c>
      <c r="E260" s="80">
        <f>MONTH(Tbl_Transactions[[#This Row],[Transaction Date]])</f>
        <v>6</v>
      </c>
      <c r="F260" s="80" t="str">
        <f>VLOOKUP(Tbl_Transactions[[#This Row],[Month Num]],Tbl_Lookup_Month[],2)</f>
        <v>Jun</v>
      </c>
      <c r="G260" s="80">
        <f>DAY(Tbl_Transactions[[#This Row],[Transaction Date]])</f>
        <v>3</v>
      </c>
      <c r="H260" s="82">
        <f>WEEKDAY(Tbl_Transactions[[#This Row],[Transaction Date]])</f>
        <v>3</v>
      </c>
      <c r="I260" s="82" t="str">
        <f>VLOOKUP(Tbl_Transactions[[#This Row],[Weekday Num]], Tbl_Lookup_Weekday[], 2)</f>
        <v>Tue</v>
      </c>
      <c r="J260" s="78" t="s">
        <v>15</v>
      </c>
      <c r="K260" s="78" t="s">
        <v>35</v>
      </c>
      <c r="L260" s="78" t="s">
        <v>34</v>
      </c>
      <c r="M260" s="78" t="s">
        <v>10</v>
      </c>
      <c r="N260" s="81">
        <v>92</v>
      </c>
      <c r="O260" s="91">
        <f>IF(Tbl_Transactions[[#This Row],[Type]]="Income",Tbl_Transactions[[#This Row],[Amount]]*'Lookup Values'!$H$3,Tbl_Transactions[[#This Row],[Amount]]*'Lookup Values'!$H$2)</f>
        <v>7.9349999999999996</v>
      </c>
    </row>
    <row r="261" spans="1:15" x14ac:dyDescent="0.25">
      <c r="A261" s="78">
        <v>260</v>
      </c>
      <c r="B261" s="79">
        <v>39607</v>
      </c>
      <c r="C261" s="78" t="str">
        <f>IF(Tbl_Transactions[[#This Row],[Category]]="Income","Income","Expense")</f>
        <v>Expense</v>
      </c>
      <c r="D261" s="80">
        <f>YEAR(Tbl_Transactions[[#This Row],[Transaction Date]])</f>
        <v>2008</v>
      </c>
      <c r="E261" s="80">
        <f>MONTH(Tbl_Transactions[[#This Row],[Transaction Date]])</f>
        <v>6</v>
      </c>
      <c r="F261" s="80" t="str">
        <f>VLOOKUP(Tbl_Transactions[[#This Row],[Month Num]],Tbl_Lookup_Month[],2)</f>
        <v>Jun</v>
      </c>
      <c r="G261" s="80">
        <f>DAY(Tbl_Transactions[[#This Row],[Transaction Date]])</f>
        <v>8</v>
      </c>
      <c r="H261" s="82">
        <f>WEEKDAY(Tbl_Transactions[[#This Row],[Transaction Date]])</f>
        <v>1</v>
      </c>
      <c r="I261" s="82" t="str">
        <f>VLOOKUP(Tbl_Transactions[[#This Row],[Weekday Num]], Tbl_Lookup_Weekday[], 2)</f>
        <v>Sun</v>
      </c>
      <c r="J261" s="78" t="s">
        <v>42</v>
      </c>
      <c r="K261" s="78" t="s">
        <v>43</v>
      </c>
      <c r="L261" s="78" t="s">
        <v>41</v>
      </c>
      <c r="M261" s="78" t="s">
        <v>23</v>
      </c>
      <c r="N261" s="81">
        <v>340</v>
      </c>
      <c r="O261" s="91">
        <f>IF(Tbl_Transactions[[#This Row],[Type]]="Income",Tbl_Transactions[[#This Row],[Amount]]*'Lookup Values'!$H$3,Tbl_Transactions[[#This Row],[Amount]]*'Lookup Values'!$H$2)</f>
        <v>29.324999999999999</v>
      </c>
    </row>
    <row r="262" spans="1:15" x14ac:dyDescent="0.25">
      <c r="A262" s="78">
        <v>261</v>
      </c>
      <c r="B262" s="79">
        <v>39608</v>
      </c>
      <c r="C262" s="78" t="str">
        <f>IF(Tbl_Transactions[[#This Row],[Category]]="Income","Income","Expense")</f>
        <v>Expense</v>
      </c>
      <c r="D262" s="80">
        <f>YEAR(Tbl_Transactions[[#This Row],[Transaction Date]])</f>
        <v>2008</v>
      </c>
      <c r="E262" s="80">
        <f>MONTH(Tbl_Transactions[[#This Row],[Transaction Date]])</f>
        <v>6</v>
      </c>
      <c r="F262" s="80" t="str">
        <f>VLOOKUP(Tbl_Transactions[[#This Row],[Month Num]],Tbl_Lookup_Month[],2)</f>
        <v>Jun</v>
      </c>
      <c r="G262" s="80">
        <f>DAY(Tbl_Transactions[[#This Row],[Transaction Date]])</f>
        <v>9</v>
      </c>
      <c r="H262" s="82">
        <f>WEEKDAY(Tbl_Transactions[[#This Row],[Transaction Date]])</f>
        <v>2</v>
      </c>
      <c r="I262" s="82" t="str">
        <f>VLOOKUP(Tbl_Transactions[[#This Row],[Weekday Num]], Tbl_Lookup_Weekday[], 2)</f>
        <v>Mon</v>
      </c>
      <c r="J262" s="78" t="s">
        <v>18</v>
      </c>
      <c r="K262" s="78" t="s">
        <v>30</v>
      </c>
      <c r="L262" s="78" t="s">
        <v>29</v>
      </c>
      <c r="M262" s="78" t="s">
        <v>23</v>
      </c>
      <c r="N262" s="81">
        <v>296</v>
      </c>
      <c r="O262" s="91">
        <f>IF(Tbl_Transactions[[#This Row],[Type]]="Income",Tbl_Transactions[[#This Row],[Amount]]*'Lookup Values'!$H$3,Tbl_Transactions[[#This Row],[Amount]]*'Lookup Values'!$H$2)</f>
        <v>25.529999999999998</v>
      </c>
    </row>
    <row r="263" spans="1:15" x14ac:dyDescent="0.25">
      <c r="A263" s="78">
        <v>262</v>
      </c>
      <c r="B263" s="79">
        <v>39616</v>
      </c>
      <c r="C263" s="78" t="str">
        <f>IF(Tbl_Transactions[[#This Row],[Category]]="Income","Income","Expense")</f>
        <v>Expense</v>
      </c>
      <c r="D263" s="80">
        <f>YEAR(Tbl_Transactions[[#This Row],[Transaction Date]])</f>
        <v>2008</v>
      </c>
      <c r="E263" s="80">
        <f>MONTH(Tbl_Transactions[[#This Row],[Transaction Date]])</f>
        <v>6</v>
      </c>
      <c r="F263" s="80" t="str">
        <f>VLOOKUP(Tbl_Transactions[[#This Row],[Month Num]],Tbl_Lookup_Month[],2)</f>
        <v>Jun</v>
      </c>
      <c r="G263" s="80">
        <f>DAY(Tbl_Transactions[[#This Row],[Transaction Date]])</f>
        <v>17</v>
      </c>
      <c r="H263" s="82">
        <f>WEEKDAY(Tbl_Transactions[[#This Row],[Transaction Date]])</f>
        <v>3</v>
      </c>
      <c r="I263" s="82" t="str">
        <f>VLOOKUP(Tbl_Transactions[[#This Row],[Weekday Num]], Tbl_Lookup_Weekday[], 2)</f>
        <v>Tue</v>
      </c>
      <c r="J263" s="78" t="s">
        <v>32</v>
      </c>
      <c r="K263" s="78" t="s">
        <v>33</v>
      </c>
      <c r="L263" s="78" t="s">
        <v>31</v>
      </c>
      <c r="M263" s="78" t="s">
        <v>23</v>
      </c>
      <c r="N263" s="81">
        <v>385</v>
      </c>
      <c r="O263" s="91">
        <f>IF(Tbl_Transactions[[#This Row],[Type]]="Income",Tbl_Transactions[[#This Row],[Amount]]*'Lookup Values'!$H$3,Tbl_Transactions[[#This Row],[Amount]]*'Lookup Values'!$H$2)</f>
        <v>33.206249999999997</v>
      </c>
    </row>
    <row r="264" spans="1:15" x14ac:dyDescent="0.25">
      <c r="A264" s="78">
        <v>263</v>
      </c>
      <c r="B264" s="79">
        <v>39616</v>
      </c>
      <c r="C264" s="78" t="str">
        <f>IF(Tbl_Transactions[[#This Row],[Category]]="Income","Income","Expense")</f>
        <v>Expense</v>
      </c>
      <c r="D264" s="80">
        <f>YEAR(Tbl_Transactions[[#This Row],[Transaction Date]])</f>
        <v>2008</v>
      </c>
      <c r="E264" s="80">
        <f>MONTH(Tbl_Transactions[[#This Row],[Transaction Date]])</f>
        <v>6</v>
      </c>
      <c r="F264" s="80" t="str">
        <f>VLOOKUP(Tbl_Transactions[[#This Row],[Month Num]],Tbl_Lookup_Month[],2)</f>
        <v>Jun</v>
      </c>
      <c r="G264" s="80">
        <f>DAY(Tbl_Transactions[[#This Row],[Transaction Date]])</f>
        <v>17</v>
      </c>
      <c r="H264" s="82">
        <f>WEEKDAY(Tbl_Transactions[[#This Row],[Transaction Date]])</f>
        <v>3</v>
      </c>
      <c r="I264" s="82" t="str">
        <f>VLOOKUP(Tbl_Transactions[[#This Row],[Weekday Num]], Tbl_Lookup_Weekday[], 2)</f>
        <v>Tue</v>
      </c>
      <c r="J264" s="78" t="s">
        <v>42</v>
      </c>
      <c r="K264" s="78" t="s">
        <v>43</v>
      </c>
      <c r="L264" s="78" t="s">
        <v>41</v>
      </c>
      <c r="M264" s="78" t="s">
        <v>23</v>
      </c>
      <c r="N264" s="81">
        <v>396</v>
      </c>
      <c r="O264" s="91">
        <f>IF(Tbl_Transactions[[#This Row],[Type]]="Income",Tbl_Transactions[[#This Row],[Amount]]*'Lookup Values'!$H$3,Tbl_Transactions[[#This Row],[Amount]]*'Lookup Values'!$H$2)</f>
        <v>34.154999999999994</v>
      </c>
    </row>
    <row r="265" spans="1:15" x14ac:dyDescent="0.25">
      <c r="A265" s="78">
        <v>264</v>
      </c>
      <c r="B265" s="79">
        <v>39616</v>
      </c>
      <c r="C265" s="78" t="str">
        <f>IF(Tbl_Transactions[[#This Row],[Category]]="Income","Income","Expense")</f>
        <v>Expense</v>
      </c>
      <c r="D265" s="80">
        <f>YEAR(Tbl_Transactions[[#This Row],[Transaction Date]])</f>
        <v>2008</v>
      </c>
      <c r="E265" s="80">
        <f>MONTH(Tbl_Transactions[[#This Row],[Transaction Date]])</f>
        <v>6</v>
      </c>
      <c r="F265" s="80" t="str">
        <f>VLOOKUP(Tbl_Transactions[[#This Row],[Month Num]],Tbl_Lookup_Month[],2)</f>
        <v>Jun</v>
      </c>
      <c r="G265" s="80">
        <f>DAY(Tbl_Transactions[[#This Row],[Transaction Date]])</f>
        <v>17</v>
      </c>
      <c r="H265" s="82">
        <f>WEEKDAY(Tbl_Transactions[[#This Row],[Transaction Date]])</f>
        <v>3</v>
      </c>
      <c r="I265" s="82" t="str">
        <f>VLOOKUP(Tbl_Transactions[[#This Row],[Weekday Num]], Tbl_Lookup_Weekday[], 2)</f>
        <v>Tue</v>
      </c>
      <c r="J265" s="78" t="s">
        <v>12</v>
      </c>
      <c r="K265" s="78" t="s">
        <v>37</v>
      </c>
      <c r="L265" s="78" t="s">
        <v>36</v>
      </c>
      <c r="M265" s="78" t="s">
        <v>20</v>
      </c>
      <c r="N265" s="81">
        <v>212</v>
      </c>
      <c r="O265" s="91">
        <f>IF(Tbl_Transactions[[#This Row],[Type]]="Income",Tbl_Transactions[[#This Row],[Amount]]*'Lookup Values'!$H$3,Tbl_Transactions[[#This Row],[Amount]]*'Lookup Values'!$H$2)</f>
        <v>18.285</v>
      </c>
    </row>
    <row r="266" spans="1:15" x14ac:dyDescent="0.25">
      <c r="A266" s="78">
        <v>265</v>
      </c>
      <c r="B266" s="79">
        <v>39620</v>
      </c>
      <c r="C266" s="78" t="str">
        <f>IF(Tbl_Transactions[[#This Row],[Category]]="Income","Income","Expense")</f>
        <v>Expense</v>
      </c>
      <c r="D266" s="80">
        <f>YEAR(Tbl_Transactions[[#This Row],[Transaction Date]])</f>
        <v>2008</v>
      </c>
      <c r="E266" s="80">
        <f>MONTH(Tbl_Transactions[[#This Row],[Transaction Date]])</f>
        <v>6</v>
      </c>
      <c r="F266" s="80" t="str">
        <f>VLOOKUP(Tbl_Transactions[[#This Row],[Month Num]],Tbl_Lookup_Month[],2)</f>
        <v>Jun</v>
      </c>
      <c r="G266" s="80">
        <f>DAY(Tbl_Transactions[[#This Row],[Transaction Date]])</f>
        <v>21</v>
      </c>
      <c r="H266" s="82">
        <f>WEEKDAY(Tbl_Transactions[[#This Row],[Transaction Date]])</f>
        <v>7</v>
      </c>
      <c r="I266" s="82" t="str">
        <f>VLOOKUP(Tbl_Transactions[[#This Row],[Weekday Num]], Tbl_Lookup_Weekday[], 2)</f>
        <v>Sat</v>
      </c>
      <c r="J266" s="78" t="s">
        <v>12</v>
      </c>
      <c r="K266" s="78" t="s">
        <v>25</v>
      </c>
      <c r="L266" s="78" t="s">
        <v>24</v>
      </c>
      <c r="M266" s="78" t="s">
        <v>23</v>
      </c>
      <c r="N266" s="81">
        <v>151</v>
      </c>
      <c r="O266" s="91">
        <f>IF(Tbl_Transactions[[#This Row],[Type]]="Income",Tbl_Transactions[[#This Row],[Amount]]*'Lookup Values'!$H$3,Tbl_Transactions[[#This Row],[Amount]]*'Lookup Values'!$H$2)</f>
        <v>13.02375</v>
      </c>
    </row>
    <row r="267" spans="1:15" x14ac:dyDescent="0.25">
      <c r="A267" s="78">
        <v>266</v>
      </c>
      <c r="B267" s="79">
        <v>39624</v>
      </c>
      <c r="C267" s="78" t="str">
        <f>IF(Tbl_Transactions[[#This Row],[Category]]="Income","Income","Expense")</f>
        <v>Expense</v>
      </c>
      <c r="D267" s="80">
        <f>YEAR(Tbl_Transactions[[#This Row],[Transaction Date]])</f>
        <v>2008</v>
      </c>
      <c r="E267" s="80">
        <f>MONTH(Tbl_Transactions[[#This Row],[Transaction Date]])</f>
        <v>6</v>
      </c>
      <c r="F267" s="80" t="str">
        <f>VLOOKUP(Tbl_Transactions[[#This Row],[Month Num]],Tbl_Lookup_Month[],2)</f>
        <v>Jun</v>
      </c>
      <c r="G267" s="80">
        <f>DAY(Tbl_Transactions[[#This Row],[Transaction Date]])</f>
        <v>25</v>
      </c>
      <c r="H267" s="82">
        <f>WEEKDAY(Tbl_Transactions[[#This Row],[Transaction Date]])</f>
        <v>4</v>
      </c>
      <c r="I267" s="82" t="str">
        <f>VLOOKUP(Tbl_Transactions[[#This Row],[Weekday Num]], Tbl_Lookup_Weekday[], 2)</f>
        <v>Wed</v>
      </c>
      <c r="J267" s="78" t="s">
        <v>15</v>
      </c>
      <c r="K267" s="78" t="s">
        <v>16</v>
      </c>
      <c r="L267" s="78" t="s">
        <v>14</v>
      </c>
      <c r="M267" s="78" t="s">
        <v>23</v>
      </c>
      <c r="N267" s="81">
        <v>344</v>
      </c>
      <c r="O267" s="91">
        <f>IF(Tbl_Transactions[[#This Row],[Type]]="Income",Tbl_Transactions[[#This Row],[Amount]]*'Lookup Values'!$H$3,Tbl_Transactions[[#This Row],[Amount]]*'Lookup Values'!$H$2)</f>
        <v>29.669999999999998</v>
      </c>
    </row>
    <row r="268" spans="1:15" x14ac:dyDescent="0.25">
      <c r="A268" s="78">
        <v>267</v>
      </c>
      <c r="B268" s="79">
        <v>39626</v>
      </c>
      <c r="C268" s="78" t="str">
        <f>IF(Tbl_Transactions[[#This Row],[Category]]="Income","Income","Expense")</f>
        <v>Income</v>
      </c>
      <c r="D268" s="80">
        <f>YEAR(Tbl_Transactions[[#This Row],[Transaction Date]])</f>
        <v>2008</v>
      </c>
      <c r="E268" s="80">
        <f>MONTH(Tbl_Transactions[[#This Row],[Transaction Date]])</f>
        <v>6</v>
      </c>
      <c r="F268" s="80" t="str">
        <f>VLOOKUP(Tbl_Transactions[[#This Row],[Month Num]],Tbl_Lookup_Month[],2)</f>
        <v>Jun</v>
      </c>
      <c r="G268" s="80">
        <f>DAY(Tbl_Transactions[[#This Row],[Transaction Date]])</f>
        <v>27</v>
      </c>
      <c r="H268" s="82">
        <f>WEEKDAY(Tbl_Transactions[[#This Row],[Transaction Date]])</f>
        <v>6</v>
      </c>
      <c r="I268" s="82" t="str">
        <f>VLOOKUP(Tbl_Transactions[[#This Row],[Weekday Num]], Tbl_Lookup_Weekday[], 2)</f>
        <v>Fri</v>
      </c>
      <c r="J268" s="78" t="s">
        <v>47</v>
      </c>
      <c r="K268" s="78" t="s">
        <v>78</v>
      </c>
      <c r="L268" s="78" t="s">
        <v>79</v>
      </c>
      <c r="M268" s="78" t="s">
        <v>23</v>
      </c>
      <c r="N268" s="81">
        <v>32</v>
      </c>
      <c r="O268" s="91">
        <f>IF(Tbl_Transactions[[#This Row],[Type]]="Income",Tbl_Transactions[[#This Row],[Amount]]*'Lookup Values'!$H$3,Tbl_Transactions[[#This Row],[Amount]]*'Lookup Values'!$H$2)</f>
        <v>12.16</v>
      </c>
    </row>
    <row r="269" spans="1:15" x14ac:dyDescent="0.25">
      <c r="A269" s="78">
        <v>268</v>
      </c>
      <c r="B269" s="79">
        <v>39630</v>
      </c>
      <c r="C269" s="78" t="str">
        <f>IF(Tbl_Transactions[[#This Row],[Category]]="Income","Income","Expense")</f>
        <v>Expense</v>
      </c>
      <c r="D269" s="80">
        <f>YEAR(Tbl_Transactions[[#This Row],[Transaction Date]])</f>
        <v>2008</v>
      </c>
      <c r="E269" s="80">
        <f>MONTH(Tbl_Transactions[[#This Row],[Transaction Date]])</f>
        <v>7</v>
      </c>
      <c r="F269" s="80" t="str">
        <f>VLOOKUP(Tbl_Transactions[[#This Row],[Month Num]],Tbl_Lookup_Month[],2)</f>
        <v>Jul</v>
      </c>
      <c r="G269" s="80">
        <f>DAY(Tbl_Transactions[[#This Row],[Transaction Date]])</f>
        <v>1</v>
      </c>
      <c r="H269" s="82">
        <f>WEEKDAY(Tbl_Transactions[[#This Row],[Transaction Date]])</f>
        <v>3</v>
      </c>
      <c r="I269" s="82" t="str">
        <f>VLOOKUP(Tbl_Transactions[[#This Row],[Weekday Num]], Tbl_Lookup_Weekday[], 2)</f>
        <v>Tue</v>
      </c>
      <c r="J269" s="78" t="s">
        <v>18</v>
      </c>
      <c r="K269" s="78" t="s">
        <v>30</v>
      </c>
      <c r="L269" s="78" t="s">
        <v>29</v>
      </c>
      <c r="M269" s="78" t="s">
        <v>20</v>
      </c>
      <c r="N269" s="81">
        <v>404</v>
      </c>
      <c r="O269" s="91">
        <f>IF(Tbl_Transactions[[#This Row],[Type]]="Income",Tbl_Transactions[[#This Row],[Amount]]*'Lookup Values'!$H$3,Tbl_Transactions[[#This Row],[Amount]]*'Lookup Values'!$H$2)</f>
        <v>34.844999999999999</v>
      </c>
    </row>
    <row r="270" spans="1:15" x14ac:dyDescent="0.25">
      <c r="A270" s="78">
        <v>269</v>
      </c>
      <c r="B270" s="79">
        <v>39630</v>
      </c>
      <c r="C270" s="78" t="str">
        <f>IF(Tbl_Transactions[[#This Row],[Category]]="Income","Income","Expense")</f>
        <v>Expense</v>
      </c>
      <c r="D270" s="80">
        <f>YEAR(Tbl_Transactions[[#This Row],[Transaction Date]])</f>
        <v>2008</v>
      </c>
      <c r="E270" s="80">
        <f>MONTH(Tbl_Transactions[[#This Row],[Transaction Date]])</f>
        <v>7</v>
      </c>
      <c r="F270" s="80" t="str">
        <f>VLOOKUP(Tbl_Transactions[[#This Row],[Month Num]],Tbl_Lookup_Month[],2)</f>
        <v>Jul</v>
      </c>
      <c r="G270" s="80">
        <f>DAY(Tbl_Transactions[[#This Row],[Transaction Date]])</f>
        <v>1</v>
      </c>
      <c r="H270" s="82">
        <f>WEEKDAY(Tbl_Transactions[[#This Row],[Transaction Date]])</f>
        <v>3</v>
      </c>
      <c r="I270" s="82" t="str">
        <f>VLOOKUP(Tbl_Transactions[[#This Row],[Weekday Num]], Tbl_Lookup_Weekday[], 2)</f>
        <v>Tue</v>
      </c>
      <c r="J270" s="78" t="s">
        <v>18</v>
      </c>
      <c r="K270" s="78" t="s">
        <v>19</v>
      </c>
      <c r="L270" s="78" t="s">
        <v>17</v>
      </c>
      <c r="M270" s="78" t="s">
        <v>10</v>
      </c>
      <c r="N270" s="81">
        <v>267</v>
      </c>
      <c r="O270" s="91">
        <f>IF(Tbl_Transactions[[#This Row],[Type]]="Income",Tbl_Transactions[[#This Row],[Amount]]*'Lookup Values'!$H$3,Tbl_Transactions[[#This Row],[Amount]]*'Lookup Values'!$H$2)</f>
        <v>23.028749999999999</v>
      </c>
    </row>
    <row r="271" spans="1:15" x14ac:dyDescent="0.25">
      <c r="A271" s="78">
        <v>270</v>
      </c>
      <c r="B271" s="79">
        <v>39631</v>
      </c>
      <c r="C271" s="78" t="str">
        <f>IF(Tbl_Transactions[[#This Row],[Category]]="Income","Income","Expense")</f>
        <v>Expense</v>
      </c>
      <c r="D271" s="80">
        <f>YEAR(Tbl_Transactions[[#This Row],[Transaction Date]])</f>
        <v>2008</v>
      </c>
      <c r="E271" s="80">
        <f>MONTH(Tbl_Transactions[[#This Row],[Transaction Date]])</f>
        <v>7</v>
      </c>
      <c r="F271" s="80" t="str">
        <f>VLOOKUP(Tbl_Transactions[[#This Row],[Month Num]],Tbl_Lookup_Month[],2)</f>
        <v>Jul</v>
      </c>
      <c r="G271" s="80">
        <f>DAY(Tbl_Transactions[[#This Row],[Transaction Date]])</f>
        <v>2</v>
      </c>
      <c r="H271" s="82">
        <f>WEEKDAY(Tbl_Transactions[[#This Row],[Transaction Date]])</f>
        <v>4</v>
      </c>
      <c r="I271" s="82" t="str">
        <f>VLOOKUP(Tbl_Transactions[[#This Row],[Weekday Num]], Tbl_Lookup_Weekday[], 2)</f>
        <v>Wed</v>
      </c>
      <c r="J271" s="78" t="s">
        <v>32</v>
      </c>
      <c r="K271" s="78" t="s">
        <v>33</v>
      </c>
      <c r="L271" s="78" t="s">
        <v>31</v>
      </c>
      <c r="M271" s="78" t="s">
        <v>10</v>
      </c>
      <c r="N271" s="81">
        <v>7</v>
      </c>
      <c r="O271" s="91">
        <f>IF(Tbl_Transactions[[#This Row],[Type]]="Income",Tbl_Transactions[[#This Row],[Amount]]*'Lookup Values'!$H$3,Tbl_Transactions[[#This Row],[Amount]]*'Lookup Values'!$H$2)</f>
        <v>0.60375000000000001</v>
      </c>
    </row>
    <row r="272" spans="1:15" x14ac:dyDescent="0.25">
      <c r="A272" s="78">
        <v>271</v>
      </c>
      <c r="B272" s="79">
        <v>39632</v>
      </c>
      <c r="C272" s="78" t="str">
        <f>IF(Tbl_Transactions[[#This Row],[Category]]="Income","Income","Expense")</f>
        <v>Expense</v>
      </c>
      <c r="D272" s="80">
        <f>YEAR(Tbl_Transactions[[#This Row],[Transaction Date]])</f>
        <v>2008</v>
      </c>
      <c r="E272" s="80">
        <f>MONTH(Tbl_Transactions[[#This Row],[Transaction Date]])</f>
        <v>7</v>
      </c>
      <c r="F272" s="80" t="str">
        <f>VLOOKUP(Tbl_Transactions[[#This Row],[Month Num]],Tbl_Lookup_Month[],2)</f>
        <v>Jul</v>
      </c>
      <c r="G272" s="80">
        <f>DAY(Tbl_Transactions[[#This Row],[Transaction Date]])</f>
        <v>3</v>
      </c>
      <c r="H272" s="82">
        <f>WEEKDAY(Tbl_Transactions[[#This Row],[Transaction Date]])</f>
        <v>5</v>
      </c>
      <c r="I272" s="82" t="str">
        <f>VLOOKUP(Tbl_Transactions[[#This Row],[Weekday Num]], Tbl_Lookup_Weekday[], 2)</f>
        <v>Thu</v>
      </c>
      <c r="J272" s="78" t="s">
        <v>42</v>
      </c>
      <c r="K272" s="78" t="s">
        <v>43</v>
      </c>
      <c r="L272" s="78" t="s">
        <v>41</v>
      </c>
      <c r="M272" s="78" t="s">
        <v>23</v>
      </c>
      <c r="N272" s="81">
        <v>359</v>
      </c>
      <c r="O272" s="91">
        <f>IF(Tbl_Transactions[[#This Row],[Type]]="Income",Tbl_Transactions[[#This Row],[Amount]]*'Lookup Values'!$H$3,Tbl_Transactions[[#This Row],[Amount]]*'Lookup Values'!$H$2)</f>
        <v>30.963749999999997</v>
      </c>
    </row>
    <row r="273" spans="1:15" x14ac:dyDescent="0.25">
      <c r="A273" s="78">
        <v>272</v>
      </c>
      <c r="B273" s="79">
        <v>39632</v>
      </c>
      <c r="C273" s="78" t="str">
        <f>IF(Tbl_Transactions[[#This Row],[Category]]="Income","Income","Expense")</f>
        <v>Income</v>
      </c>
      <c r="D273" s="80">
        <f>YEAR(Tbl_Transactions[[#This Row],[Transaction Date]])</f>
        <v>2008</v>
      </c>
      <c r="E273" s="80">
        <f>MONTH(Tbl_Transactions[[#This Row],[Transaction Date]])</f>
        <v>7</v>
      </c>
      <c r="F273" s="80" t="str">
        <f>VLOOKUP(Tbl_Transactions[[#This Row],[Month Num]],Tbl_Lookup_Month[],2)</f>
        <v>Jul</v>
      </c>
      <c r="G273" s="80">
        <f>DAY(Tbl_Transactions[[#This Row],[Transaction Date]])</f>
        <v>3</v>
      </c>
      <c r="H273" s="82">
        <f>WEEKDAY(Tbl_Transactions[[#This Row],[Transaction Date]])</f>
        <v>5</v>
      </c>
      <c r="I273" s="82" t="str">
        <f>VLOOKUP(Tbl_Transactions[[#This Row],[Weekday Num]], Tbl_Lookup_Weekday[], 2)</f>
        <v>Thu</v>
      </c>
      <c r="J273" s="78" t="s">
        <v>47</v>
      </c>
      <c r="K273" s="78" t="s">
        <v>76</v>
      </c>
      <c r="L273" s="78" t="s">
        <v>77</v>
      </c>
      <c r="M273" s="78" t="s">
        <v>10</v>
      </c>
      <c r="N273" s="81">
        <v>120</v>
      </c>
      <c r="O273" s="91">
        <f>IF(Tbl_Transactions[[#This Row],[Type]]="Income",Tbl_Transactions[[#This Row],[Amount]]*'Lookup Values'!$H$3,Tbl_Transactions[[#This Row],[Amount]]*'Lookup Values'!$H$2)</f>
        <v>45.6</v>
      </c>
    </row>
    <row r="274" spans="1:15" x14ac:dyDescent="0.25">
      <c r="A274" s="78">
        <v>273</v>
      </c>
      <c r="B274" s="79">
        <v>39635</v>
      </c>
      <c r="C274" s="78" t="str">
        <f>IF(Tbl_Transactions[[#This Row],[Category]]="Income","Income","Expense")</f>
        <v>Expense</v>
      </c>
      <c r="D274" s="80">
        <f>YEAR(Tbl_Transactions[[#This Row],[Transaction Date]])</f>
        <v>2008</v>
      </c>
      <c r="E274" s="80">
        <f>MONTH(Tbl_Transactions[[#This Row],[Transaction Date]])</f>
        <v>7</v>
      </c>
      <c r="F274" s="80" t="str">
        <f>VLOOKUP(Tbl_Transactions[[#This Row],[Month Num]],Tbl_Lookup_Month[],2)</f>
        <v>Jul</v>
      </c>
      <c r="G274" s="80">
        <f>DAY(Tbl_Transactions[[#This Row],[Transaction Date]])</f>
        <v>6</v>
      </c>
      <c r="H274" s="82">
        <f>WEEKDAY(Tbl_Transactions[[#This Row],[Transaction Date]])</f>
        <v>1</v>
      </c>
      <c r="I274" s="82" t="str">
        <f>VLOOKUP(Tbl_Transactions[[#This Row],[Weekday Num]], Tbl_Lookup_Weekday[], 2)</f>
        <v>Sun</v>
      </c>
      <c r="J274" s="78" t="s">
        <v>32</v>
      </c>
      <c r="K274" s="78" t="s">
        <v>33</v>
      </c>
      <c r="L274" s="78" t="s">
        <v>31</v>
      </c>
      <c r="M274" s="78" t="s">
        <v>20</v>
      </c>
      <c r="N274" s="81">
        <v>111</v>
      </c>
      <c r="O274" s="91">
        <f>IF(Tbl_Transactions[[#This Row],[Type]]="Income",Tbl_Transactions[[#This Row],[Amount]]*'Lookup Values'!$H$3,Tbl_Transactions[[#This Row],[Amount]]*'Lookup Values'!$H$2)</f>
        <v>9.5737499999999986</v>
      </c>
    </row>
    <row r="275" spans="1:15" x14ac:dyDescent="0.25">
      <c r="A275" s="78">
        <v>274</v>
      </c>
      <c r="B275" s="79">
        <v>39638</v>
      </c>
      <c r="C275" s="78" t="str">
        <f>IF(Tbl_Transactions[[#This Row],[Category]]="Income","Income","Expense")</f>
        <v>Expense</v>
      </c>
      <c r="D275" s="80">
        <f>YEAR(Tbl_Transactions[[#This Row],[Transaction Date]])</f>
        <v>2008</v>
      </c>
      <c r="E275" s="80">
        <f>MONTH(Tbl_Transactions[[#This Row],[Transaction Date]])</f>
        <v>7</v>
      </c>
      <c r="F275" s="80" t="str">
        <f>VLOOKUP(Tbl_Transactions[[#This Row],[Month Num]],Tbl_Lookup_Month[],2)</f>
        <v>Jul</v>
      </c>
      <c r="G275" s="80">
        <f>DAY(Tbl_Transactions[[#This Row],[Transaction Date]])</f>
        <v>9</v>
      </c>
      <c r="H275" s="82">
        <f>WEEKDAY(Tbl_Transactions[[#This Row],[Transaction Date]])</f>
        <v>4</v>
      </c>
      <c r="I275" s="82" t="str">
        <f>VLOOKUP(Tbl_Transactions[[#This Row],[Weekday Num]], Tbl_Lookup_Weekday[], 2)</f>
        <v>Wed</v>
      </c>
      <c r="J275" s="78" t="s">
        <v>15</v>
      </c>
      <c r="K275" s="78" t="s">
        <v>16</v>
      </c>
      <c r="L275" s="78" t="s">
        <v>14</v>
      </c>
      <c r="M275" s="78" t="s">
        <v>20</v>
      </c>
      <c r="N275" s="81">
        <v>292</v>
      </c>
      <c r="O275" s="91">
        <f>IF(Tbl_Transactions[[#This Row],[Type]]="Income",Tbl_Transactions[[#This Row],[Amount]]*'Lookup Values'!$H$3,Tbl_Transactions[[#This Row],[Amount]]*'Lookup Values'!$H$2)</f>
        <v>25.184999999999999</v>
      </c>
    </row>
    <row r="276" spans="1:15" x14ac:dyDescent="0.25">
      <c r="A276" s="78">
        <v>275</v>
      </c>
      <c r="B276" s="79">
        <v>39640</v>
      </c>
      <c r="C276" s="78" t="str">
        <f>IF(Tbl_Transactions[[#This Row],[Category]]="Income","Income","Expense")</f>
        <v>Expense</v>
      </c>
      <c r="D276" s="80">
        <f>YEAR(Tbl_Transactions[[#This Row],[Transaction Date]])</f>
        <v>2008</v>
      </c>
      <c r="E276" s="80">
        <f>MONTH(Tbl_Transactions[[#This Row],[Transaction Date]])</f>
        <v>7</v>
      </c>
      <c r="F276" s="80" t="str">
        <f>VLOOKUP(Tbl_Transactions[[#This Row],[Month Num]],Tbl_Lookup_Month[],2)</f>
        <v>Jul</v>
      </c>
      <c r="G276" s="80">
        <f>DAY(Tbl_Transactions[[#This Row],[Transaction Date]])</f>
        <v>11</v>
      </c>
      <c r="H276" s="82">
        <f>WEEKDAY(Tbl_Transactions[[#This Row],[Transaction Date]])</f>
        <v>6</v>
      </c>
      <c r="I276" s="82" t="str">
        <f>VLOOKUP(Tbl_Transactions[[#This Row],[Weekday Num]], Tbl_Lookup_Weekday[], 2)</f>
        <v>Fri</v>
      </c>
      <c r="J276" s="78" t="s">
        <v>39</v>
      </c>
      <c r="K276" s="78" t="s">
        <v>40</v>
      </c>
      <c r="L276" s="78" t="s">
        <v>38</v>
      </c>
      <c r="M276" s="78" t="s">
        <v>23</v>
      </c>
      <c r="N276" s="81">
        <v>228</v>
      </c>
      <c r="O276" s="91">
        <f>IF(Tbl_Transactions[[#This Row],[Type]]="Income",Tbl_Transactions[[#This Row],[Amount]]*'Lookup Values'!$H$3,Tbl_Transactions[[#This Row],[Amount]]*'Lookup Values'!$H$2)</f>
        <v>19.664999999999999</v>
      </c>
    </row>
    <row r="277" spans="1:15" x14ac:dyDescent="0.25">
      <c r="A277" s="78">
        <v>276</v>
      </c>
      <c r="B277" s="79">
        <v>39641</v>
      </c>
      <c r="C277" s="78" t="str">
        <f>IF(Tbl_Transactions[[#This Row],[Category]]="Income","Income","Expense")</f>
        <v>Expense</v>
      </c>
      <c r="D277" s="80">
        <f>YEAR(Tbl_Transactions[[#This Row],[Transaction Date]])</f>
        <v>2008</v>
      </c>
      <c r="E277" s="80">
        <f>MONTH(Tbl_Transactions[[#This Row],[Transaction Date]])</f>
        <v>7</v>
      </c>
      <c r="F277" s="80" t="str">
        <f>VLOOKUP(Tbl_Transactions[[#This Row],[Month Num]],Tbl_Lookup_Month[],2)</f>
        <v>Jul</v>
      </c>
      <c r="G277" s="80">
        <f>DAY(Tbl_Transactions[[#This Row],[Transaction Date]])</f>
        <v>12</v>
      </c>
      <c r="H277" s="82">
        <f>WEEKDAY(Tbl_Transactions[[#This Row],[Transaction Date]])</f>
        <v>7</v>
      </c>
      <c r="I277" s="82" t="str">
        <f>VLOOKUP(Tbl_Transactions[[#This Row],[Weekday Num]], Tbl_Lookup_Weekday[], 2)</f>
        <v>Sat</v>
      </c>
      <c r="J277" s="78" t="s">
        <v>32</v>
      </c>
      <c r="K277" s="78" t="s">
        <v>33</v>
      </c>
      <c r="L277" s="78" t="s">
        <v>31</v>
      </c>
      <c r="M277" s="78" t="s">
        <v>10</v>
      </c>
      <c r="N277" s="81">
        <v>402</v>
      </c>
      <c r="O277" s="91">
        <f>IF(Tbl_Transactions[[#This Row],[Type]]="Income",Tbl_Transactions[[#This Row],[Amount]]*'Lookup Values'!$H$3,Tbl_Transactions[[#This Row],[Amount]]*'Lookup Values'!$H$2)</f>
        <v>34.672499999999999</v>
      </c>
    </row>
    <row r="278" spans="1:15" x14ac:dyDescent="0.25">
      <c r="A278" s="78">
        <v>277</v>
      </c>
      <c r="B278" s="79">
        <v>39641</v>
      </c>
      <c r="C278" s="78" t="str">
        <f>IF(Tbl_Transactions[[#This Row],[Category]]="Income","Income","Expense")</f>
        <v>Expense</v>
      </c>
      <c r="D278" s="80">
        <f>YEAR(Tbl_Transactions[[#This Row],[Transaction Date]])</f>
        <v>2008</v>
      </c>
      <c r="E278" s="80">
        <f>MONTH(Tbl_Transactions[[#This Row],[Transaction Date]])</f>
        <v>7</v>
      </c>
      <c r="F278" s="80" t="str">
        <f>VLOOKUP(Tbl_Transactions[[#This Row],[Month Num]],Tbl_Lookup_Month[],2)</f>
        <v>Jul</v>
      </c>
      <c r="G278" s="80">
        <f>DAY(Tbl_Transactions[[#This Row],[Transaction Date]])</f>
        <v>12</v>
      </c>
      <c r="H278" s="82">
        <f>WEEKDAY(Tbl_Transactions[[#This Row],[Transaction Date]])</f>
        <v>7</v>
      </c>
      <c r="I278" s="82" t="str">
        <f>VLOOKUP(Tbl_Transactions[[#This Row],[Weekday Num]], Tbl_Lookup_Weekday[], 2)</f>
        <v>Sat</v>
      </c>
      <c r="J278" s="78" t="s">
        <v>42</v>
      </c>
      <c r="K278" s="78" t="s">
        <v>43</v>
      </c>
      <c r="L278" s="78" t="s">
        <v>41</v>
      </c>
      <c r="M278" s="78" t="s">
        <v>10</v>
      </c>
      <c r="N278" s="81">
        <v>360</v>
      </c>
      <c r="O278" s="91">
        <f>IF(Tbl_Transactions[[#This Row],[Type]]="Income",Tbl_Transactions[[#This Row],[Amount]]*'Lookup Values'!$H$3,Tbl_Transactions[[#This Row],[Amount]]*'Lookup Values'!$H$2)</f>
        <v>31.049999999999997</v>
      </c>
    </row>
    <row r="279" spans="1:15" x14ac:dyDescent="0.25">
      <c r="A279" s="78">
        <v>278</v>
      </c>
      <c r="B279" s="79">
        <v>39642</v>
      </c>
      <c r="C279" s="78" t="str">
        <f>IF(Tbl_Transactions[[#This Row],[Category]]="Income","Income","Expense")</f>
        <v>Income</v>
      </c>
      <c r="D279" s="80">
        <f>YEAR(Tbl_Transactions[[#This Row],[Transaction Date]])</f>
        <v>2008</v>
      </c>
      <c r="E279" s="80">
        <f>MONTH(Tbl_Transactions[[#This Row],[Transaction Date]])</f>
        <v>7</v>
      </c>
      <c r="F279" s="80" t="str">
        <f>VLOOKUP(Tbl_Transactions[[#This Row],[Month Num]],Tbl_Lookup_Month[],2)</f>
        <v>Jul</v>
      </c>
      <c r="G279" s="80">
        <f>DAY(Tbl_Transactions[[#This Row],[Transaction Date]])</f>
        <v>13</v>
      </c>
      <c r="H279" s="82">
        <f>WEEKDAY(Tbl_Transactions[[#This Row],[Transaction Date]])</f>
        <v>1</v>
      </c>
      <c r="I279" s="82" t="str">
        <f>VLOOKUP(Tbl_Transactions[[#This Row],[Weekday Num]], Tbl_Lookup_Weekday[], 2)</f>
        <v>Sun</v>
      </c>
      <c r="J279" s="78" t="s">
        <v>47</v>
      </c>
      <c r="K279" s="78" t="s">
        <v>78</v>
      </c>
      <c r="L279" s="78" t="s">
        <v>79</v>
      </c>
      <c r="M279" s="78" t="s">
        <v>20</v>
      </c>
      <c r="N279" s="81">
        <v>323</v>
      </c>
      <c r="O279" s="91">
        <f>IF(Tbl_Transactions[[#This Row],[Type]]="Income",Tbl_Transactions[[#This Row],[Amount]]*'Lookup Values'!$H$3,Tbl_Transactions[[#This Row],[Amount]]*'Lookup Values'!$H$2)</f>
        <v>122.74</v>
      </c>
    </row>
    <row r="280" spans="1:15" x14ac:dyDescent="0.25">
      <c r="A280" s="78">
        <v>279</v>
      </c>
      <c r="B280" s="79">
        <v>39642</v>
      </c>
      <c r="C280" s="78" t="str">
        <f>IF(Tbl_Transactions[[#This Row],[Category]]="Income","Income","Expense")</f>
        <v>Expense</v>
      </c>
      <c r="D280" s="80">
        <f>YEAR(Tbl_Transactions[[#This Row],[Transaction Date]])</f>
        <v>2008</v>
      </c>
      <c r="E280" s="80">
        <f>MONTH(Tbl_Transactions[[#This Row],[Transaction Date]])</f>
        <v>7</v>
      </c>
      <c r="F280" s="80" t="str">
        <f>VLOOKUP(Tbl_Transactions[[#This Row],[Month Num]],Tbl_Lookup_Month[],2)</f>
        <v>Jul</v>
      </c>
      <c r="G280" s="80">
        <f>DAY(Tbl_Transactions[[#This Row],[Transaction Date]])</f>
        <v>13</v>
      </c>
      <c r="H280" s="82">
        <f>WEEKDAY(Tbl_Transactions[[#This Row],[Transaction Date]])</f>
        <v>1</v>
      </c>
      <c r="I280" s="82" t="str">
        <f>VLOOKUP(Tbl_Transactions[[#This Row],[Weekday Num]], Tbl_Lookup_Weekday[], 2)</f>
        <v>Sun</v>
      </c>
      <c r="J280" s="78" t="s">
        <v>27</v>
      </c>
      <c r="K280" s="78" t="s">
        <v>28</v>
      </c>
      <c r="L280" s="78" t="s">
        <v>26</v>
      </c>
      <c r="M280" s="78" t="s">
        <v>20</v>
      </c>
      <c r="N280" s="81">
        <v>97</v>
      </c>
      <c r="O280" s="91">
        <f>IF(Tbl_Transactions[[#This Row],[Type]]="Income",Tbl_Transactions[[#This Row],[Amount]]*'Lookup Values'!$H$3,Tbl_Transactions[[#This Row],[Amount]]*'Lookup Values'!$H$2)</f>
        <v>8.3662499999999991</v>
      </c>
    </row>
    <row r="281" spans="1:15" x14ac:dyDescent="0.25">
      <c r="A281" s="78">
        <v>280</v>
      </c>
      <c r="B281" s="79">
        <v>39645</v>
      </c>
      <c r="C281" s="78" t="str">
        <f>IF(Tbl_Transactions[[#This Row],[Category]]="Income","Income","Expense")</f>
        <v>Expense</v>
      </c>
      <c r="D281" s="80">
        <f>YEAR(Tbl_Transactions[[#This Row],[Transaction Date]])</f>
        <v>2008</v>
      </c>
      <c r="E281" s="80">
        <f>MONTH(Tbl_Transactions[[#This Row],[Transaction Date]])</f>
        <v>7</v>
      </c>
      <c r="F281" s="80" t="str">
        <f>VLOOKUP(Tbl_Transactions[[#This Row],[Month Num]],Tbl_Lookup_Month[],2)</f>
        <v>Jul</v>
      </c>
      <c r="G281" s="80">
        <f>DAY(Tbl_Transactions[[#This Row],[Transaction Date]])</f>
        <v>16</v>
      </c>
      <c r="H281" s="82">
        <f>WEEKDAY(Tbl_Transactions[[#This Row],[Transaction Date]])</f>
        <v>4</v>
      </c>
      <c r="I281" s="82" t="str">
        <f>VLOOKUP(Tbl_Transactions[[#This Row],[Weekday Num]], Tbl_Lookup_Weekday[], 2)</f>
        <v>Wed</v>
      </c>
      <c r="J281" s="78" t="s">
        <v>8</v>
      </c>
      <c r="K281" s="78" t="s">
        <v>9</v>
      </c>
      <c r="L281" s="78" t="s">
        <v>7</v>
      </c>
      <c r="M281" s="78" t="s">
        <v>23</v>
      </c>
      <c r="N281" s="81">
        <v>127</v>
      </c>
      <c r="O281" s="91">
        <f>IF(Tbl_Transactions[[#This Row],[Type]]="Income",Tbl_Transactions[[#This Row],[Amount]]*'Lookup Values'!$H$3,Tbl_Transactions[[#This Row],[Amount]]*'Lookup Values'!$H$2)</f>
        <v>10.953749999999999</v>
      </c>
    </row>
    <row r="282" spans="1:15" x14ac:dyDescent="0.25">
      <c r="A282" s="78">
        <v>281</v>
      </c>
      <c r="B282" s="79">
        <v>39645</v>
      </c>
      <c r="C282" s="78" t="str">
        <f>IF(Tbl_Transactions[[#This Row],[Category]]="Income","Income","Expense")</f>
        <v>Income</v>
      </c>
      <c r="D282" s="80">
        <f>YEAR(Tbl_Transactions[[#This Row],[Transaction Date]])</f>
        <v>2008</v>
      </c>
      <c r="E282" s="80">
        <f>MONTH(Tbl_Transactions[[#This Row],[Transaction Date]])</f>
        <v>7</v>
      </c>
      <c r="F282" s="80" t="str">
        <f>VLOOKUP(Tbl_Transactions[[#This Row],[Month Num]],Tbl_Lookup_Month[],2)</f>
        <v>Jul</v>
      </c>
      <c r="G282" s="80">
        <f>DAY(Tbl_Transactions[[#This Row],[Transaction Date]])</f>
        <v>16</v>
      </c>
      <c r="H282" s="82">
        <f>WEEKDAY(Tbl_Transactions[[#This Row],[Transaction Date]])</f>
        <v>4</v>
      </c>
      <c r="I282" s="82" t="str">
        <f>VLOOKUP(Tbl_Transactions[[#This Row],[Weekday Num]], Tbl_Lookup_Weekday[], 2)</f>
        <v>Wed</v>
      </c>
      <c r="J282" s="78" t="s">
        <v>47</v>
      </c>
      <c r="K282" s="78" t="s">
        <v>76</v>
      </c>
      <c r="L282" s="78" t="s">
        <v>77</v>
      </c>
      <c r="M282" s="78" t="s">
        <v>10</v>
      </c>
      <c r="N282" s="81">
        <v>462</v>
      </c>
      <c r="O282" s="91">
        <f>IF(Tbl_Transactions[[#This Row],[Type]]="Income",Tbl_Transactions[[#This Row],[Amount]]*'Lookup Values'!$H$3,Tbl_Transactions[[#This Row],[Amount]]*'Lookup Values'!$H$2)</f>
        <v>175.56</v>
      </c>
    </row>
    <row r="283" spans="1:15" x14ac:dyDescent="0.25">
      <c r="A283" s="78">
        <v>282</v>
      </c>
      <c r="B283" s="79">
        <v>39652</v>
      </c>
      <c r="C283" s="78" t="str">
        <f>IF(Tbl_Transactions[[#This Row],[Category]]="Income","Income","Expense")</f>
        <v>Income</v>
      </c>
      <c r="D283" s="80">
        <f>YEAR(Tbl_Transactions[[#This Row],[Transaction Date]])</f>
        <v>2008</v>
      </c>
      <c r="E283" s="80">
        <f>MONTH(Tbl_Transactions[[#This Row],[Transaction Date]])</f>
        <v>7</v>
      </c>
      <c r="F283" s="80" t="str">
        <f>VLOOKUP(Tbl_Transactions[[#This Row],[Month Num]],Tbl_Lookup_Month[],2)</f>
        <v>Jul</v>
      </c>
      <c r="G283" s="80">
        <f>DAY(Tbl_Transactions[[#This Row],[Transaction Date]])</f>
        <v>23</v>
      </c>
      <c r="H283" s="82">
        <f>WEEKDAY(Tbl_Transactions[[#This Row],[Transaction Date]])</f>
        <v>4</v>
      </c>
      <c r="I283" s="82" t="str">
        <f>VLOOKUP(Tbl_Transactions[[#This Row],[Weekday Num]], Tbl_Lookup_Weekday[], 2)</f>
        <v>Wed</v>
      </c>
      <c r="J283" s="78" t="s">
        <v>47</v>
      </c>
      <c r="K283" s="78" t="s">
        <v>80</v>
      </c>
      <c r="L283" s="78" t="s">
        <v>81</v>
      </c>
      <c r="M283" s="78" t="s">
        <v>20</v>
      </c>
      <c r="N283" s="81">
        <v>327</v>
      </c>
      <c r="O283" s="91">
        <f>IF(Tbl_Transactions[[#This Row],[Type]]="Income",Tbl_Transactions[[#This Row],[Amount]]*'Lookup Values'!$H$3,Tbl_Transactions[[#This Row],[Amount]]*'Lookup Values'!$H$2)</f>
        <v>124.26</v>
      </c>
    </row>
    <row r="284" spans="1:15" x14ac:dyDescent="0.25">
      <c r="A284" s="78">
        <v>283</v>
      </c>
      <c r="B284" s="79">
        <v>39652</v>
      </c>
      <c r="C284" s="78" t="str">
        <f>IF(Tbl_Transactions[[#This Row],[Category]]="Income","Income","Expense")</f>
        <v>Expense</v>
      </c>
      <c r="D284" s="80">
        <f>YEAR(Tbl_Transactions[[#This Row],[Transaction Date]])</f>
        <v>2008</v>
      </c>
      <c r="E284" s="80">
        <f>MONTH(Tbl_Transactions[[#This Row],[Transaction Date]])</f>
        <v>7</v>
      </c>
      <c r="F284" s="80" t="str">
        <f>VLOOKUP(Tbl_Transactions[[#This Row],[Month Num]],Tbl_Lookup_Month[],2)</f>
        <v>Jul</v>
      </c>
      <c r="G284" s="80">
        <f>DAY(Tbl_Transactions[[#This Row],[Transaction Date]])</f>
        <v>23</v>
      </c>
      <c r="H284" s="82">
        <f>WEEKDAY(Tbl_Transactions[[#This Row],[Transaction Date]])</f>
        <v>4</v>
      </c>
      <c r="I284" s="82" t="str">
        <f>VLOOKUP(Tbl_Transactions[[#This Row],[Weekday Num]], Tbl_Lookup_Weekday[], 2)</f>
        <v>Wed</v>
      </c>
      <c r="J284" s="78" t="s">
        <v>8</v>
      </c>
      <c r="K284" s="78" t="s">
        <v>22</v>
      </c>
      <c r="L284" s="78" t="s">
        <v>21</v>
      </c>
      <c r="M284" s="78" t="s">
        <v>10</v>
      </c>
      <c r="N284" s="81">
        <v>16</v>
      </c>
      <c r="O284" s="91">
        <f>IF(Tbl_Transactions[[#This Row],[Type]]="Income",Tbl_Transactions[[#This Row],[Amount]]*'Lookup Values'!$H$3,Tbl_Transactions[[#This Row],[Amount]]*'Lookup Values'!$H$2)</f>
        <v>1.38</v>
      </c>
    </row>
    <row r="285" spans="1:15" x14ac:dyDescent="0.25">
      <c r="A285" s="78">
        <v>284</v>
      </c>
      <c r="B285" s="79">
        <v>39653</v>
      </c>
      <c r="C285" s="78" t="str">
        <f>IF(Tbl_Transactions[[#This Row],[Category]]="Income","Income","Expense")</f>
        <v>Expense</v>
      </c>
      <c r="D285" s="80">
        <f>YEAR(Tbl_Transactions[[#This Row],[Transaction Date]])</f>
        <v>2008</v>
      </c>
      <c r="E285" s="80">
        <f>MONTH(Tbl_Transactions[[#This Row],[Transaction Date]])</f>
        <v>7</v>
      </c>
      <c r="F285" s="80" t="str">
        <f>VLOOKUP(Tbl_Transactions[[#This Row],[Month Num]],Tbl_Lookup_Month[],2)</f>
        <v>Jul</v>
      </c>
      <c r="G285" s="80">
        <f>DAY(Tbl_Transactions[[#This Row],[Transaction Date]])</f>
        <v>24</v>
      </c>
      <c r="H285" s="82">
        <f>WEEKDAY(Tbl_Transactions[[#This Row],[Transaction Date]])</f>
        <v>5</v>
      </c>
      <c r="I285" s="82" t="str">
        <f>VLOOKUP(Tbl_Transactions[[#This Row],[Weekday Num]], Tbl_Lookup_Weekday[], 2)</f>
        <v>Thu</v>
      </c>
      <c r="J285" s="78" t="s">
        <v>8</v>
      </c>
      <c r="K285" s="78" t="s">
        <v>9</v>
      </c>
      <c r="L285" s="78" t="s">
        <v>7</v>
      </c>
      <c r="M285" s="78" t="s">
        <v>10</v>
      </c>
      <c r="N285" s="81">
        <v>84</v>
      </c>
      <c r="O285" s="91">
        <f>IF(Tbl_Transactions[[#This Row],[Type]]="Income",Tbl_Transactions[[#This Row],[Amount]]*'Lookup Values'!$H$3,Tbl_Transactions[[#This Row],[Amount]]*'Lookup Values'!$H$2)</f>
        <v>7.2449999999999992</v>
      </c>
    </row>
    <row r="286" spans="1:15" x14ac:dyDescent="0.25">
      <c r="A286" s="78">
        <v>285</v>
      </c>
      <c r="B286" s="79">
        <v>39654</v>
      </c>
      <c r="C286" s="78" t="str">
        <f>IF(Tbl_Transactions[[#This Row],[Category]]="Income","Income","Expense")</f>
        <v>Expense</v>
      </c>
      <c r="D286" s="80">
        <f>YEAR(Tbl_Transactions[[#This Row],[Transaction Date]])</f>
        <v>2008</v>
      </c>
      <c r="E286" s="80">
        <f>MONTH(Tbl_Transactions[[#This Row],[Transaction Date]])</f>
        <v>7</v>
      </c>
      <c r="F286" s="80" t="str">
        <f>VLOOKUP(Tbl_Transactions[[#This Row],[Month Num]],Tbl_Lookup_Month[],2)</f>
        <v>Jul</v>
      </c>
      <c r="G286" s="80">
        <f>DAY(Tbl_Transactions[[#This Row],[Transaction Date]])</f>
        <v>25</v>
      </c>
      <c r="H286" s="82">
        <f>WEEKDAY(Tbl_Transactions[[#This Row],[Transaction Date]])</f>
        <v>6</v>
      </c>
      <c r="I286" s="82" t="str">
        <f>VLOOKUP(Tbl_Transactions[[#This Row],[Weekday Num]], Tbl_Lookup_Weekday[], 2)</f>
        <v>Fri</v>
      </c>
      <c r="J286" s="78" t="s">
        <v>12</v>
      </c>
      <c r="K286" s="78" t="s">
        <v>25</v>
      </c>
      <c r="L286" s="78" t="s">
        <v>24</v>
      </c>
      <c r="M286" s="78" t="s">
        <v>10</v>
      </c>
      <c r="N286" s="81">
        <v>442</v>
      </c>
      <c r="O286" s="91">
        <f>IF(Tbl_Transactions[[#This Row],[Type]]="Income",Tbl_Transactions[[#This Row],[Amount]]*'Lookup Values'!$H$3,Tbl_Transactions[[#This Row],[Amount]]*'Lookup Values'!$H$2)</f>
        <v>38.122499999999995</v>
      </c>
    </row>
    <row r="287" spans="1:15" x14ac:dyDescent="0.25">
      <c r="A287" s="78">
        <v>286</v>
      </c>
      <c r="B287" s="79">
        <v>39656</v>
      </c>
      <c r="C287" s="78" t="str">
        <f>IF(Tbl_Transactions[[#This Row],[Category]]="Income","Income","Expense")</f>
        <v>Income</v>
      </c>
      <c r="D287" s="80">
        <f>YEAR(Tbl_Transactions[[#This Row],[Transaction Date]])</f>
        <v>2008</v>
      </c>
      <c r="E287" s="80">
        <f>MONTH(Tbl_Transactions[[#This Row],[Transaction Date]])</f>
        <v>7</v>
      </c>
      <c r="F287" s="80" t="str">
        <f>VLOOKUP(Tbl_Transactions[[#This Row],[Month Num]],Tbl_Lookup_Month[],2)</f>
        <v>Jul</v>
      </c>
      <c r="G287" s="80">
        <f>DAY(Tbl_Transactions[[#This Row],[Transaction Date]])</f>
        <v>27</v>
      </c>
      <c r="H287" s="82">
        <f>WEEKDAY(Tbl_Transactions[[#This Row],[Transaction Date]])</f>
        <v>1</v>
      </c>
      <c r="I287" s="82" t="str">
        <f>VLOOKUP(Tbl_Transactions[[#This Row],[Weekday Num]], Tbl_Lookup_Weekday[], 2)</f>
        <v>Sun</v>
      </c>
      <c r="J287" s="78" t="s">
        <v>47</v>
      </c>
      <c r="K287" s="78" t="s">
        <v>76</v>
      </c>
      <c r="L287" s="78" t="s">
        <v>77</v>
      </c>
      <c r="M287" s="78" t="s">
        <v>20</v>
      </c>
      <c r="N287" s="81">
        <v>287</v>
      </c>
      <c r="O287" s="91">
        <f>IF(Tbl_Transactions[[#This Row],[Type]]="Income",Tbl_Transactions[[#This Row],[Amount]]*'Lookup Values'!$H$3,Tbl_Transactions[[#This Row],[Amount]]*'Lookup Values'!$H$2)</f>
        <v>109.06</v>
      </c>
    </row>
    <row r="288" spans="1:15" x14ac:dyDescent="0.25">
      <c r="A288" s="78">
        <v>287</v>
      </c>
      <c r="B288" s="79">
        <v>39658</v>
      </c>
      <c r="C288" s="78" t="str">
        <f>IF(Tbl_Transactions[[#This Row],[Category]]="Income","Income","Expense")</f>
        <v>Expense</v>
      </c>
      <c r="D288" s="80">
        <f>YEAR(Tbl_Transactions[[#This Row],[Transaction Date]])</f>
        <v>2008</v>
      </c>
      <c r="E288" s="80">
        <f>MONTH(Tbl_Transactions[[#This Row],[Transaction Date]])</f>
        <v>7</v>
      </c>
      <c r="F288" s="80" t="str">
        <f>VLOOKUP(Tbl_Transactions[[#This Row],[Month Num]],Tbl_Lookup_Month[],2)</f>
        <v>Jul</v>
      </c>
      <c r="G288" s="80">
        <f>DAY(Tbl_Transactions[[#This Row],[Transaction Date]])</f>
        <v>29</v>
      </c>
      <c r="H288" s="82">
        <f>WEEKDAY(Tbl_Transactions[[#This Row],[Transaction Date]])</f>
        <v>3</v>
      </c>
      <c r="I288" s="82" t="str">
        <f>VLOOKUP(Tbl_Transactions[[#This Row],[Weekday Num]], Tbl_Lookup_Weekday[], 2)</f>
        <v>Tue</v>
      </c>
      <c r="J288" s="78" t="s">
        <v>15</v>
      </c>
      <c r="K288" s="78" t="s">
        <v>16</v>
      </c>
      <c r="L288" s="78" t="s">
        <v>14</v>
      </c>
      <c r="M288" s="78" t="s">
        <v>23</v>
      </c>
      <c r="N288" s="81">
        <v>303</v>
      </c>
      <c r="O288" s="91">
        <f>IF(Tbl_Transactions[[#This Row],[Type]]="Income",Tbl_Transactions[[#This Row],[Amount]]*'Lookup Values'!$H$3,Tbl_Transactions[[#This Row],[Amount]]*'Lookup Values'!$H$2)</f>
        <v>26.133749999999999</v>
      </c>
    </row>
    <row r="289" spans="1:15" x14ac:dyDescent="0.25">
      <c r="A289" s="78">
        <v>288</v>
      </c>
      <c r="B289" s="79">
        <v>39664</v>
      </c>
      <c r="C289" s="78" t="str">
        <f>IF(Tbl_Transactions[[#This Row],[Category]]="Income","Income","Expense")</f>
        <v>Expense</v>
      </c>
      <c r="D289" s="80">
        <f>YEAR(Tbl_Transactions[[#This Row],[Transaction Date]])</f>
        <v>2008</v>
      </c>
      <c r="E289" s="80">
        <f>MONTH(Tbl_Transactions[[#This Row],[Transaction Date]])</f>
        <v>8</v>
      </c>
      <c r="F289" s="80" t="str">
        <f>VLOOKUP(Tbl_Transactions[[#This Row],[Month Num]],Tbl_Lookup_Month[],2)</f>
        <v>Aug</v>
      </c>
      <c r="G289" s="80">
        <f>DAY(Tbl_Transactions[[#This Row],[Transaction Date]])</f>
        <v>4</v>
      </c>
      <c r="H289" s="82">
        <f>WEEKDAY(Tbl_Transactions[[#This Row],[Transaction Date]])</f>
        <v>2</v>
      </c>
      <c r="I289" s="82" t="str">
        <f>VLOOKUP(Tbl_Transactions[[#This Row],[Weekday Num]], Tbl_Lookup_Weekday[], 2)</f>
        <v>Mon</v>
      </c>
      <c r="J289" s="78" t="s">
        <v>15</v>
      </c>
      <c r="K289" s="78" t="s">
        <v>35</v>
      </c>
      <c r="L289" s="78" t="s">
        <v>34</v>
      </c>
      <c r="M289" s="78" t="s">
        <v>10</v>
      </c>
      <c r="N289" s="81">
        <v>327</v>
      </c>
      <c r="O289" s="91">
        <f>IF(Tbl_Transactions[[#This Row],[Type]]="Income",Tbl_Transactions[[#This Row],[Amount]]*'Lookup Values'!$H$3,Tbl_Transactions[[#This Row],[Amount]]*'Lookup Values'!$H$2)</f>
        <v>28.203749999999999</v>
      </c>
    </row>
    <row r="290" spans="1:15" x14ac:dyDescent="0.25">
      <c r="A290" s="78">
        <v>289</v>
      </c>
      <c r="B290" s="79">
        <v>39666</v>
      </c>
      <c r="C290" s="78" t="str">
        <f>IF(Tbl_Transactions[[#This Row],[Category]]="Income","Income","Expense")</f>
        <v>Expense</v>
      </c>
      <c r="D290" s="80">
        <f>YEAR(Tbl_Transactions[[#This Row],[Transaction Date]])</f>
        <v>2008</v>
      </c>
      <c r="E290" s="80">
        <f>MONTH(Tbl_Transactions[[#This Row],[Transaction Date]])</f>
        <v>8</v>
      </c>
      <c r="F290" s="80" t="str">
        <f>VLOOKUP(Tbl_Transactions[[#This Row],[Month Num]],Tbl_Lookup_Month[],2)</f>
        <v>Aug</v>
      </c>
      <c r="G290" s="80">
        <f>DAY(Tbl_Transactions[[#This Row],[Transaction Date]])</f>
        <v>6</v>
      </c>
      <c r="H290" s="82">
        <f>WEEKDAY(Tbl_Transactions[[#This Row],[Transaction Date]])</f>
        <v>4</v>
      </c>
      <c r="I290" s="82" t="str">
        <f>VLOOKUP(Tbl_Transactions[[#This Row],[Weekday Num]], Tbl_Lookup_Weekday[], 2)</f>
        <v>Wed</v>
      </c>
      <c r="J290" s="78" t="s">
        <v>39</v>
      </c>
      <c r="K290" s="78" t="s">
        <v>40</v>
      </c>
      <c r="L290" s="78" t="s">
        <v>38</v>
      </c>
      <c r="M290" s="78" t="s">
        <v>10</v>
      </c>
      <c r="N290" s="81">
        <v>12</v>
      </c>
      <c r="O290" s="91">
        <f>IF(Tbl_Transactions[[#This Row],[Type]]="Income",Tbl_Transactions[[#This Row],[Amount]]*'Lookup Values'!$H$3,Tbl_Transactions[[#This Row],[Amount]]*'Lookup Values'!$H$2)</f>
        <v>1.0349999999999999</v>
      </c>
    </row>
    <row r="291" spans="1:15" x14ac:dyDescent="0.25">
      <c r="A291" s="78">
        <v>290</v>
      </c>
      <c r="B291" s="79">
        <v>39668</v>
      </c>
      <c r="C291" s="78" t="str">
        <f>IF(Tbl_Transactions[[#This Row],[Category]]="Income","Income","Expense")</f>
        <v>Expense</v>
      </c>
      <c r="D291" s="80">
        <f>YEAR(Tbl_Transactions[[#This Row],[Transaction Date]])</f>
        <v>2008</v>
      </c>
      <c r="E291" s="80">
        <f>MONTH(Tbl_Transactions[[#This Row],[Transaction Date]])</f>
        <v>8</v>
      </c>
      <c r="F291" s="80" t="str">
        <f>VLOOKUP(Tbl_Transactions[[#This Row],[Month Num]],Tbl_Lookup_Month[],2)</f>
        <v>Aug</v>
      </c>
      <c r="G291" s="80">
        <f>DAY(Tbl_Transactions[[#This Row],[Transaction Date]])</f>
        <v>8</v>
      </c>
      <c r="H291" s="82">
        <f>WEEKDAY(Tbl_Transactions[[#This Row],[Transaction Date]])</f>
        <v>6</v>
      </c>
      <c r="I291" s="82" t="str">
        <f>VLOOKUP(Tbl_Transactions[[#This Row],[Weekday Num]], Tbl_Lookup_Weekday[], 2)</f>
        <v>Fri</v>
      </c>
      <c r="J291" s="78" t="s">
        <v>15</v>
      </c>
      <c r="K291" s="78" t="s">
        <v>16</v>
      </c>
      <c r="L291" s="78" t="s">
        <v>14</v>
      </c>
      <c r="M291" s="78" t="s">
        <v>10</v>
      </c>
      <c r="N291" s="81">
        <v>76</v>
      </c>
      <c r="O291" s="91">
        <f>IF(Tbl_Transactions[[#This Row],[Type]]="Income",Tbl_Transactions[[#This Row],[Amount]]*'Lookup Values'!$H$3,Tbl_Transactions[[#This Row],[Amount]]*'Lookup Values'!$H$2)</f>
        <v>6.5549999999999997</v>
      </c>
    </row>
    <row r="292" spans="1:15" x14ac:dyDescent="0.25">
      <c r="A292" s="78">
        <v>291</v>
      </c>
      <c r="B292" s="79">
        <v>39670</v>
      </c>
      <c r="C292" s="78" t="str">
        <f>IF(Tbl_Transactions[[#This Row],[Category]]="Income","Income","Expense")</f>
        <v>Expense</v>
      </c>
      <c r="D292" s="80">
        <f>YEAR(Tbl_Transactions[[#This Row],[Transaction Date]])</f>
        <v>2008</v>
      </c>
      <c r="E292" s="80">
        <f>MONTH(Tbl_Transactions[[#This Row],[Transaction Date]])</f>
        <v>8</v>
      </c>
      <c r="F292" s="80" t="str">
        <f>VLOOKUP(Tbl_Transactions[[#This Row],[Month Num]],Tbl_Lookup_Month[],2)</f>
        <v>Aug</v>
      </c>
      <c r="G292" s="80">
        <f>DAY(Tbl_Transactions[[#This Row],[Transaction Date]])</f>
        <v>10</v>
      </c>
      <c r="H292" s="82">
        <f>WEEKDAY(Tbl_Transactions[[#This Row],[Transaction Date]])</f>
        <v>1</v>
      </c>
      <c r="I292" s="82" t="str">
        <f>VLOOKUP(Tbl_Transactions[[#This Row],[Weekday Num]], Tbl_Lookup_Weekday[], 2)</f>
        <v>Sun</v>
      </c>
      <c r="J292" s="78" t="s">
        <v>8</v>
      </c>
      <c r="K292" s="78" t="s">
        <v>22</v>
      </c>
      <c r="L292" s="78" t="s">
        <v>21</v>
      </c>
      <c r="M292" s="78" t="s">
        <v>10</v>
      </c>
      <c r="N292" s="81">
        <v>451</v>
      </c>
      <c r="O292" s="91">
        <f>IF(Tbl_Transactions[[#This Row],[Type]]="Income",Tbl_Transactions[[#This Row],[Amount]]*'Lookup Values'!$H$3,Tbl_Transactions[[#This Row],[Amount]]*'Lookup Values'!$H$2)</f>
        <v>38.89875</v>
      </c>
    </row>
    <row r="293" spans="1:15" x14ac:dyDescent="0.25">
      <c r="A293" s="78">
        <v>292</v>
      </c>
      <c r="B293" s="79">
        <v>39671</v>
      </c>
      <c r="C293" s="78" t="str">
        <f>IF(Tbl_Transactions[[#This Row],[Category]]="Income","Income","Expense")</f>
        <v>Income</v>
      </c>
      <c r="D293" s="80">
        <f>YEAR(Tbl_Transactions[[#This Row],[Transaction Date]])</f>
        <v>2008</v>
      </c>
      <c r="E293" s="80">
        <f>MONTH(Tbl_Transactions[[#This Row],[Transaction Date]])</f>
        <v>8</v>
      </c>
      <c r="F293" s="80" t="str">
        <f>VLOOKUP(Tbl_Transactions[[#This Row],[Month Num]],Tbl_Lookup_Month[],2)</f>
        <v>Aug</v>
      </c>
      <c r="G293" s="80">
        <f>DAY(Tbl_Transactions[[#This Row],[Transaction Date]])</f>
        <v>11</v>
      </c>
      <c r="H293" s="82">
        <f>WEEKDAY(Tbl_Transactions[[#This Row],[Transaction Date]])</f>
        <v>2</v>
      </c>
      <c r="I293" s="82" t="str">
        <f>VLOOKUP(Tbl_Transactions[[#This Row],[Weekday Num]], Tbl_Lookup_Weekday[], 2)</f>
        <v>Mon</v>
      </c>
      <c r="J293" s="78" t="s">
        <v>47</v>
      </c>
      <c r="K293" s="78" t="s">
        <v>78</v>
      </c>
      <c r="L293" s="78" t="s">
        <v>79</v>
      </c>
      <c r="M293" s="78" t="s">
        <v>10</v>
      </c>
      <c r="N293" s="81">
        <v>152</v>
      </c>
      <c r="O293" s="91">
        <f>IF(Tbl_Transactions[[#This Row],[Type]]="Income",Tbl_Transactions[[#This Row],[Amount]]*'Lookup Values'!$H$3,Tbl_Transactions[[#This Row],[Amount]]*'Lookup Values'!$H$2)</f>
        <v>57.76</v>
      </c>
    </row>
    <row r="294" spans="1:15" x14ac:dyDescent="0.25">
      <c r="A294" s="78">
        <v>293</v>
      </c>
      <c r="B294" s="79">
        <v>39671</v>
      </c>
      <c r="C294" s="78" t="str">
        <f>IF(Tbl_Transactions[[#This Row],[Category]]="Income","Income","Expense")</f>
        <v>Expense</v>
      </c>
      <c r="D294" s="80">
        <f>YEAR(Tbl_Transactions[[#This Row],[Transaction Date]])</f>
        <v>2008</v>
      </c>
      <c r="E294" s="80">
        <f>MONTH(Tbl_Transactions[[#This Row],[Transaction Date]])</f>
        <v>8</v>
      </c>
      <c r="F294" s="80" t="str">
        <f>VLOOKUP(Tbl_Transactions[[#This Row],[Month Num]],Tbl_Lookup_Month[],2)</f>
        <v>Aug</v>
      </c>
      <c r="G294" s="80">
        <f>DAY(Tbl_Transactions[[#This Row],[Transaction Date]])</f>
        <v>11</v>
      </c>
      <c r="H294" s="82">
        <f>WEEKDAY(Tbl_Transactions[[#This Row],[Transaction Date]])</f>
        <v>2</v>
      </c>
      <c r="I294" s="82" t="str">
        <f>VLOOKUP(Tbl_Transactions[[#This Row],[Weekday Num]], Tbl_Lookup_Weekday[], 2)</f>
        <v>Mon</v>
      </c>
      <c r="J294" s="78" t="s">
        <v>42</v>
      </c>
      <c r="K294" s="78" t="s">
        <v>43</v>
      </c>
      <c r="L294" s="78" t="s">
        <v>41</v>
      </c>
      <c r="M294" s="78" t="s">
        <v>23</v>
      </c>
      <c r="N294" s="81">
        <v>384</v>
      </c>
      <c r="O294" s="91">
        <f>IF(Tbl_Transactions[[#This Row],[Type]]="Income",Tbl_Transactions[[#This Row],[Amount]]*'Lookup Values'!$H$3,Tbl_Transactions[[#This Row],[Amount]]*'Lookup Values'!$H$2)</f>
        <v>33.119999999999997</v>
      </c>
    </row>
    <row r="295" spans="1:15" x14ac:dyDescent="0.25">
      <c r="A295" s="78">
        <v>294</v>
      </c>
      <c r="B295" s="79">
        <v>39673</v>
      </c>
      <c r="C295" s="78" t="str">
        <f>IF(Tbl_Transactions[[#This Row],[Category]]="Income","Income","Expense")</f>
        <v>Expense</v>
      </c>
      <c r="D295" s="80">
        <f>YEAR(Tbl_Transactions[[#This Row],[Transaction Date]])</f>
        <v>2008</v>
      </c>
      <c r="E295" s="80">
        <f>MONTH(Tbl_Transactions[[#This Row],[Transaction Date]])</f>
        <v>8</v>
      </c>
      <c r="F295" s="80" t="str">
        <f>VLOOKUP(Tbl_Transactions[[#This Row],[Month Num]],Tbl_Lookup_Month[],2)</f>
        <v>Aug</v>
      </c>
      <c r="G295" s="80">
        <f>DAY(Tbl_Transactions[[#This Row],[Transaction Date]])</f>
        <v>13</v>
      </c>
      <c r="H295" s="82">
        <f>WEEKDAY(Tbl_Transactions[[#This Row],[Transaction Date]])</f>
        <v>4</v>
      </c>
      <c r="I295" s="82" t="str">
        <f>VLOOKUP(Tbl_Transactions[[#This Row],[Weekday Num]], Tbl_Lookup_Weekday[], 2)</f>
        <v>Wed</v>
      </c>
      <c r="J295" s="78" t="s">
        <v>32</v>
      </c>
      <c r="K295" s="78" t="s">
        <v>33</v>
      </c>
      <c r="L295" s="78" t="s">
        <v>31</v>
      </c>
      <c r="M295" s="78" t="s">
        <v>10</v>
      </c>
      <c r="N295" s="81">
        <v>278</v>
      </c>
      <c r="O295" s="91">
        <f>IF(Tbl_Transactions[[#This Row],[Type]]="Income",Tbl_Transactions[[#This Row],[Amount]]*'Lookup Values'!$H$3,Tbl_Transactions[[#This Row],[Amount]]*'Lookup Values'!$H$2)</f>
        <v>23.977499999999999</v>
      </c>
    </row>
    <row r="296" spans="1:15" x14ac:dyDescent="0.25">
      <c r="A296" s="78">
        <v>295</v>
      </c>
      <c r="B296" s="79">
        <v>39678</v>
      </c>
      <c r="C296" s="78" t="str">
        <f>IF(Tbl_Transactions[[#This Row],[Category]]="Income","Income","Expense")</f>
        <v>Expense</v>
      </c>
      <c r="D296" s="80">
        <f>YEAR(Tbl_Transactions[[#This Row],[Transaction Date]])</f>
        <v>2008</v>
      </c>
      <c r="E296" s="80">
        <f>MONTH(Tbl_Transactions[[#This Row],[Transaction Date]])</f>
        <v>8</v>
      </c>
      <c r="F296" s="80" t="str">
        <f>VLOOKUP(Tbl_Transactions[[#This Row],[Month Num]],Tbl_Lookup_Month[],2)</f>
        <v>Aug</v>
      </c>
      <c r="G296" s="80">
        <f>DAY(Tbl_Transactions[[#This Row],[Transaction Date]])</f>
        <v>18</v>
      </c>
      <c r="H296" s="82">
        <f>WEEKDAY(Tbl_Transactions[[#This Row],[Transaction Date]])</f>
        <v>2</v>
      </c>
      <c r="I296" s="82" t="str">
        <f>VLOOKUP(Tbl_Transactions[[#This Row],[Weekday Num]], Tbl_Lookup_Weekday[], 2)</f>
        <v>Mon</v>
      </c>
      <c r="J296" s="78" t="s">
        <v>32</v>
      </c>
      <c r="K296" s="78" t="s">
        <v>33</v>
      </c>
      <c r="L296" s="78" t="s">
        <v>31</v>
      </c>
      <c r="M296" s="78" t="s">
        <v>20</v>
      </c>
      <c r="N296" s="81">
        <v>328</v>
      </c>
      <c r="O296" s="91">
        <f>IF(Tbl_Transactions[[#This Row],[Type]]="Income",Tbl_Transactions[[#This Row],[Amount]]*'Lookup Values'!$H$3,Tbl_Transactions[[#This Row],[Amount]]*'Lookup Values'!$H$2)</f>
        <v>28.29</v>
      </c>
    </row>
    <row r="297" spans="1:15" x14ac:dyDescent="0.25">
      <c r="A297" s="78">
        <v>296</v>
      </c>
      <c r="B297" s="79">
        <v>39679</v>
      </c>
      <c r="C297" s="78" t="str">
        <f>IF(Tbl_Transactions[[#This Row],[Category]]="Income","Income","Expense")</f>
        <v>Expense</v>
      </c>
      <c r="D297" s="80">
        <f>YEAR(Tbl_Transactions[[#This Row],[Transaction Date]])</f>
        <v>2008</v>
      </c>
      <c r="E297" s="80">
        <f>MONTH(Tbl_Transactions[[#This Row],[Transaction Date]])</f>
        <v>8</v>
      </c>
      <c r="F297" s="80" t="str">
        <f>VLOOKUP(Tbl_Transactions[[#This Row],[Month Num]],Tbl_Lookup_Month[],2)</f>
        <v>Aug</v>
      </c>
      <c r="G297" s="80">
        <f>DAY(Tbl_Transactions[[#This Row],[Transaction Date]])</f>
        <v>19</v>
      </c>
      <c r="H297" s="82">
        <f>WEEKDAY(Tbl_Transactions[[#This Row],[Transaction Date]])</f>
        <v>3</v>
      </c>
      <c r="I297" s="82" t="str">
        <f>VLOOKUP(Tbl_Transactions[[#This Row],[Weekday Num]], Tbl_Lookup_Weekday[], 2)</f>
        <v>Tue</v>
      </c>
      <c r="J297" s="78" t="s">
        <v>8</v>
      </c>
      <c r="K297" s="78" t="s">
        <v>22</v>
      </c>
      <c r="L297" s="78" t="s">
        <v>21</v>
      </c>
      <c r="M297" s="78" t="s">
        <v>10</v>
      </c>
      <c r="N297" s="81">
        <v>245</v>
      </c>
      <c r="O297" s="91">
        <f>IF(Tbl_Transactions[[#This Row],[Type]]="Income",Tbl_Transactions[[#This Row],[Amount]]*'Lookup Values'!$H$3,Tbl_Transactions[[#This Row],[Amount]]*'Lookup Values'!$H$2)</f>
        <v>21.131249999999998</v>
      </c>
    </row>
    <row r="298" spans="1:15" x14ac:dyDescent="0.25">
      <c r="A298" s="78">
        <v>297</v>
      </c>
      <c r="B298" s="79">
        <v>39679</v>
      </c>
      <c r="C298" s="78" t="str">
        <f>IF(Tbl_Transactions[[#This Row],[Category]]="Income","Income","Expense")</f>
        <v>Income</v>
      </c>
      <c r="D298" s="80">
        <f>YEAR(Tbl_Transactions[[#This Row],[Transaction Date]])</f>
        <v>2008</v>
      </c>
      <c r="E298" s="80">
        <f>MONTH(Tbl_Transactions[[#This Row],[Transaction Date]])</f>
        <v>8</v>
      </c>
      <c r="F298" s="80" t="str">
        <f>VLOOKUP(Tbl_Transactions[[#This Row],[Month Num]],Tbl_Lookup_Month[],2)</f>
        <v>Aug</v>
      </c>
      <c r="G298" s="80">
        <f>DAY(Tbl_Transactions[[#This Row],[Transaction Date]])</f>
        <v>19</v>
      </c>
      <c r="H298" s="82">
        <f>WEEKDAY(Tbl_Transactions[[#This Row],[Transaction Date]])</f>
        <v>3</v>
      </c>
      <c r="I298" s="82" t="str">
        <f>VLOOKUP(Tbl_Transactions[[#This Row],[Weekday Num]], Tbl_Lookup_Weekday[], 2)</f>
        <v>Tue</v>
      </c>
      <c r="J298" s="78" t="s">
        <v>47</v>
      </c>
      <c r="K298" s="78" t="s">
        <v>76</v>
      </c>
      <c r="L298" s="78" t="s">
        <v>77</v>
      </c>
      <c r="M298" s="78" t="s">
        <v>10</v>
      </c>
      <c r="N298" s="81">
        <v>98</v>
      </c>
      <c r="O298" s="91">
        <f>IF(Tbl_Transactions[[#This Row],[Type]]="Income",Tbl_Transactions[[#This Row],[Amount]]*'Lookup Values'!$H$3,Tbl_Transactions[[#This Row],[Amount]]*'Lookup Values'!$H$2)</f>
        <v>37.24</v>
      </c>
    </row>
    <row r="299" spans="1:15" x14ac:dyDescent="0.25">
      <c r="A299" s="78">
        <v>298</v>
      </c>
      <c r="B299" s="79">
        <v>39682</v>
      </c>
      <c r="C299" s="78" t="str">
        <f>IF(Tbl_Transactions[[#This Row],[Category]]="Income","Income","Expense")</f>
        <v>Expense</v>
      </c>
      <c r="D299" s="80">
        <f>YEAR(Tbl_Transactions[[#This Row],[Transaction Date]])</f>
        <v>2008</v>
      </c>
      <c r="E299" s="80">
        <f>MONTH(Tbl_Transactions[[#This Row],[Transaction Date]])</f>
        <v>8</v>
      </c>
      <c r="F299" s="80" t="str">
        <f>VLOOKUP(Tbl_Transactions[[#This Row],[Month Num]],Tbl_Lookup_Month[],2)</f>
        <v>Aug</v>
      </c>
      <c r="G299" s="80">
        <f>DAY(Tbl_Transactions[[#This Row],[Transaction Date]])</f>
        <v>22</v>
      </c>
      <c r="H299" s="82">
        <f>WEEKDAY(Tbl_Transactions[[#This Row],[Transaction Date]])</f>
        <v>6</v>
      </c>
      <c r="I299" s="82" t="str">
        <f>VLOOKUP(Tbl_Transactions[[#This Row],[Weekday Num]], Tbl_Lookup_Weekday[], 2)</f>
        <v>Fri</v>
      </c>
      <c r="J299" s="78" t="s">
        <v>8</v>
      </c>
      <c r="K299" s="78" t="s">
        <v>22</v>
      </c>
      <c r="L299" s="78" t="s">
        <v>21</v>
      </c>
      <c r="M299" s="78" t="s">
        <v>10</v>
      </c>
      <c r="N299" s="81">
        <v>101</v>
      </c>
      <c r="O299" s="91">
        <f>IF(Tbl_Transactions[[#This Row],[Type]]="Income",Tbl_Transactions[[#This Row],[Amount]]*'Lookup Values'!$H$3,Tbl_Transactions[[#This Row],[Amount]]*'Lookup Values'!$H$2)</f>
        <v>8.7112499999999997</v>
      </c>
    </row>
    <row r="300" spans="1:15" x14ac:dyDescent="0.25">
      <c r="A300" s="78">
        <v>299</v>
      </c>
      <c r="B300" s="79">
        <v>39683</v>
      </c>
      <c r="C300" s="78" t="str">
        <f>IF(Tbl_Transactions[[#This Row],[Category]]="Income","Income","Expense")</f>
        <v>Expense</v>
      </c>
      <c r="D300" s="80">
        <f>YEAR(Tbl_Transactions[[#This Row],[Transaction Date]])</f>
        <v>2008</v>
      </c>
      <c r="E300" s="80">
        <f>MONTH(Tbl_Transactions[[#This Row],[Transaction Date]])</f>
        <v>8</v>
      </c>
      <c r="F300" s="80" t="str">
        <f>VLOOKUP(Tbl_Transactions[[#This Row],[Month Num]],Tbl_Lookup_Month[],2)</f>
        <v>Aug</v>
      </c>
      <c r="G300" s="80">
        <f>DAY(Tbl_Transactions[[#This Row],[Transaction Date]])</f>
        <v>23</v>
      </c>
      <c r="H300" s="82">
        <f>WEEKDAY(Tbl_Transactions[[#This Row],[Transaction Date]])</f>
        <v>7</v>
      </c>
      <c r="I300" s="82" t="str">
        <f>VLOOKUP(Tbl_Transactions[[#This Row],[Weekday Num]], Tbl_Lookup_Weekday[], 2)</f>
        <v>Sat</v>
      </c>
      <c r="J300" s="78" t="s">
        <v>12</v>
      </c>
      <c r="K300" s="78" t="s">
        <v>37</v>
      </c>
      <c r="L300" s="78" t="s">
        <v>36</v>
      </c>
      <c r="M300" s="78" t="s">
        <v>10</v>
      </c>
      <c r="N300" s="81">
        <v>349</v>
      </c>
      <c r="O300" s="91">
        <f>IF(Tbl_Transactions[[#This Row],[Type]]="Income",Tbl_Transactions[[#This Row],[Amount]]*'Lookup Values'!$H$3,Tbl_Transactions[[#This Row],[Amount]]*'Lookup Values'!$H$2)</f>
        <v>30.101249999999997</v>
      </c>
    </row>
    <row r="301" spans="1:15" x14ac:dyDescent="0.25">
      <c r="A301" s="78">
        <v>300</v>
      </c>
      <c r="B301" s="79">
        <v>39684</v>
      </c>
      <c r="C301" s="78" t="str">
        <f>IF(Tbl_Transactions[[#This Row],[Category]]="Income","Income","Expense")</f>
        <v>Expense</v>
      </c>
      <c r="D301" s="80">
        <f>YEAR(Tbl_Transactions[[#This Row],[Transaction Date]])</f>
        <v>2008</v>
      </c>
      <c r="E301" s="80">
        <f>MONTH(Tbl_Transactions[[#This Row],[Transaction Date]])</f>
        <v>8</v>
      </c>
      <c r="F301" s="80" t="str">
        <f>VLOOKUP(Tbl_Transactions[[#This Row],[Month Num]],Tbl_Lookup_Month[],2)</f>
        <v>Aug</v>
      </c>
      <c r="G301" s="80">
        <f>DAY(Tbl_Transactions[[#This Row],[Transaction Date]])</f>
        <v>24</v>
      </c>
      <c r="H301" s="82">
        <f>WEEKDAY(Tbl_Transactions[[#This Row],[Transaction Date]])</f>
        <v>1</v>
      </c>
      <c r="I301" s="82" t="str">
        <f>VLOOKUP(Tbl_Transactions[[#This Row],[Weekday Num]], Tbl_Lookup_Weekday[], 2)</f>
        <v>Sun</v>
      </c>
      <c r="J301" s="78" t="s">
        <v>18</v>
      </c>
      <c r="K301" s="78" t="s">
        <v>30</v>
      </c>
      <c r="L301" s="78" t="s">
        <v>29</v>
      </c>
      <c r="M301" s="78" t="s">
        <v>23</v>
      </c>
      <c r="N301" s="81">
        <v>499</v>
      </c>
      <c r="O301" s="91">
        <f>IF(Tbl_Transactions[[#This Row],[Type]]="Income",Tbl_Transactions[[#This Row],[Amount]]*'Lookup Values'!$H$3,Tbl_Transactions[[#This Row],[Amount]]*'Lookup Values'!$H$2)</f>
        <v>43.038749999999993</v>
      </c>
    </row>
    <row r="302" spans="1:15" x14ac:dyDescent="0.25">
      <c r="A302" s="78">
        <v>301</v>
      </c>
      <c r="B302" s="79">
        <v>39684</v>
      </c>
      <c r="C302" s="78" t="str">
        <f>IF(Tbl_Transactions[[#This Row],[Category]]="Income","Income","Expense")</f>
        <v>Expense</v>
      </c>
      <c r="D302" s="80">
        <f>YEAR(Tbl_Transactions[[#This Row],[Transaction Date]])</f>
        <v>2008</v>
      </c>
      <c r="E302" s="80">
        <f>MONTH(Tbl_Transactions[[#This Row],[Transaction Date]])</f>
        <v>8</v>
      </c>
      <c r="F302" s="80" t="str">
        <f>VLOOKUP(Tbl_Transactions[[#This Row],[Month Num]],Tbl_Lookup_Month[],2)</f>
        <v>Aug</v>
      </c>
      <c r="G302" s="80">
        <f>DAY(Tbl_Transactions[[#This Row],[Transaction Date]])</f>
        <v>24</v>
      </c>
      <c r="H302" s="82">
        <f>WEEKDAY(Tbl_Transactions[[#This Row],[Transaction Date]])</f>
        <v>1</v>
      </c>
      <c r="I302" s="82" t="str">
        <f>VLOOKUP(Tbl_Transactions[[#This Row],[Weekday Num]], Tbl_Lookup_Weekday[], 2)</f>
        <v>Sun</v>
      </c>
      <c r="J302" s="78" t="s">
        <v>27</v>
      </c>
      <c r="K302" s="78" t="s">
        <v>28</v>
      </c>
      <c r="L302" s="78" t="s">
        <v>26</v>
      </c>
      <c r="M302" s="78" t="s">
        <v>20</v>
      </c>
      <c r="N302" s="81">
        <v>190</v>
      </c>
      <c r="O302" s="91">
        <f>IF(Tbl_Transactions[[#This Row],[Type]]="Income",Tbl_Transactions[[#This Row],[Amount]]*'Lookup Values'!$H$3,Tbl_Transactions[[#This Row],[Amount]]*'Lookup Values'!$H$2)</f>
        <v>16.387499999999999</v>
      </c>
    </row>
    <row r="303" spans="1:15" x14ac:dyDescent="0.25">
      <c r="A303" s="78">
        <v>302</v>
      </c>
      <c r="B303" s="79">
        <v>39685</v>
      </c>
      <c r="C303" s="78" t="str">
        <f>IF(Tbl_Transactions[[#This Row],[Category]]="Income","Income","Expense")</f>
        <v>Expense</v>
      </c>
      <c r="D303" s="80">
        <f>YEAR(Tbl_Transactions[[#This Row],[Transaction Date]])</f>
        <v>2008</v>
      </c>
      <c r="E303" s="80">
        <f>MONTH(Tbl_Transactions[[#This Row],[Transaction Date]])</f>
        <v>8</v>
      </c>
      <c r="F303" s="80" t="str">
        <f>VLOOKUP(Tbl_Transactions[[#This Row],[Month Num]],Tbl_Lookup_Month[],2)</f>
        <v>Aug</v>
      </c>
      <c r="G303" s="80">
        <f>DAY(Tbl_Transactions[[#This Row],[Transaction Date]])</f>
        <v>25</v>
      </c>
      <c r="H303" s="82">
        <f>WEEKDAY(Tbl_Transactions[[#This Row],[Transaction Date]])</f>
        <v>2</v>
      </c>
      <c r="I303" s="82" t="str">
        <f>VLOOKUP(Tbl_Transactions[[#This Row],[Weekday Num]], Tbl_Lookup_Weekday[], 2)</f>
        <v>Mon</v>
      </c>
      <c r="J303" s="78" t="s">
        <v>8</v>
      </c>
      <c r="K303" s="78" t="s">
        <v>22</v>
      </c>
      <c r="L303" s="78" t="s">
        <v>21</v>
      </c>
      <c r="M303" s="78" t="s">
        <v>23</v>
      </c>
      <c r="N303" s="81">
        <v>308</v>
      </c>
      <c r="O303" s="91">
        <f>IF(Tbl_Transactions[[#This Row],[Type]]="Income",Tbl_Transactions[[#This Row],[Amount]]*'Lookup Values'!$H$3,Tbl_Transactions[[#This Row],[Amount]]*'Lookup Values'!$H$2)</f>
        <v>26.564999999999998</v>
      </c>
    </row>
    <row r="304" spans="1:15" x14ac:dyDescent="0.25">
      <c r="A304" s="78">
        <v>303</v>
      </c>
      <c r="B304" s="79">
        <v>39687</v>
      </c>
      <c r="C304" s="78" t="str">
        <f>IF(Tbl_Transactions[[#This Row],[Category]]="Income","Income","Expense")</f>
        <v>Expense</v>
      </c>
      <c r="D304" s="80">
        <f>YEAR(Tbl_Transactions[[#This Row],[Transaction Date]])</f>
        <v>2008</v>
      </c>
      <c r="E304" s="80">
        <f>MONTH(Tbl_Transactions[[#This Row],[Transaction Date]])</f>
        <v>8</v>
      </c>
      <c r="F304" s="80" t="str">
        <f>VLOOKUP(Tbl_Transactions[[#This Row],[Month Num]],Tbl_Lookup_Month[],2)</f>
        <v>Aug</v>
      </c>
      <c r="G304" s="80">
        <f>DAY(Tbl_Transactions[[#This Row],[Transaction Date]])</f>
        <v>27</v>
      </c>
      <c r="H304" s="82">
        <f>WEEKDAY(Tbl_Transactions[[#This Row],[Transaction Date]])</f>
        <v>4</v>
      </c>
      <c r="I304" s="82" t="str">
        <f>VLOOKUP(Tbl_Transactions[[#This Row],[Weekday Num]], Tbl_Lookup_Weekday[], 2)</f>
        <v>Wed</v>
      </c>
      <c r="J304" s="78" t="s">
        <v>27</v>
      </c>
      <c r="K304" s="78" t="s">
        <v>28</v>
      </c>
      <c r="L304" s="78" t="s">
        <v>26</v>
      </c>
      <c r="M304" s="78" t="s">
        <v>10</v>
      </c>
      <c r="N304" s="81">
        <v>468</v>
      </c>
      <c r="O304" s="91">
        <f>IF(Tbl_Transactions[[#This Row],[Type]]="Income",Tbl_Transactions[[#This Row],[Amount]]*'Lookup Values'!$H$3,Tbl_Transactions[[#This Row],[Amount]]*'Lookup Values'!$H$2)</f>
        <v>40.364999999999995</v>
      </c>
    </row>
    <row r="305" spans="1:15" x14ac:dyDescent="0.25">
      <c r="A305" s="78">
        <v>304</v>
      </c>
      <c r="B305" s="79">
        <v>39691</v>
      </c>
      <c r="C305" s="78" t="str">
        <f>IF(Tbl_Transactions[[#This Row],[Category]]="Income","Income","Expense")</f>
        <v>Income</v>
      </c>
      <c r="D305" s="80">
        <f>YEAR(Tbl_Transactions[[#This Row],[Transaction Date]])</f>
        <v>2008</v>
      </c>
      <c r="E305" s="80">
        <f>MONTH(Tbl_Transactions[[#This Row],[Transaction Date]])</f>
        <v>8</v>
      </c>
      <c r="F305" s="80" t="str">
        <f>VLOOKUP(Tbl_Transactions[[#This Row],[Month Num]],Tbl_Lookup_Month[],2)</f>
        <v>Aug</v>
      </c>
      <c r="G305" s="80">
        <f>DAY(Tbl_Transactions[[#This Row],[Transaction Date]])</f>
        <v>31</v>
      </c>
      <c r="H305" s="82">
        <f>WEEKDAY(Tbl_Transactions[[#This Row],[Transaction Date]])</f>
        <v>1</v>
      </c>
      <c r="I305" s="82" t="str">
        <f>VLOOKUP(Tbl_Transactions[[#This Row],[Weekday Num]], Tbl_Lookup_Weekday[], 2)</f>
        <v>Sun</v>
      </c>
      <c r="J305" s="78" t="s">
        <v>47</v>
      </c>
      <c r="K305" s="78" t="s">
        <v>78</v>
      </c>
      <c r="L305" s="78" t="s">
        <v>79</v>
      </c>
      <c r="M305" s="78" t="s">
        <v>20</v>
      </c>
      <c r="N305" s="81">
        <v>14</v>
      </c>
      <c r="O305" s="91">
        <f>IF(Tbl_Transactions[[#This Row],[Type]]="Income",Tbl_Transactions[[#This Row],[Amount]]*'Lookup Values'!$H$3,Tbl_Transactions[[#This Row],[Amount]]*'Lookup Values'!$H$2)</f>
        <v>5.32</v>
      </c>
    </row>
    <row r="306" spans="1:15" x14ac:dyDescent="0.25">
      <c r="A306" s="78">
        <v>305</v>
      </c>
      <c r="B306" s="79">
        <v>39693</v>
      </c>
      <c r="C306" s="78" t="str">
        <f>IF(Tbl_Transactions[[#This Row],[Category]]="Income","Income","Expense")</f>
        <v>Expense</v>
      </c>
      <c r="D306" s="80">
        <f>YEAR(Tbl_Transactions[[#This Row],[Transaction Date]])</f>
        <v>2008</v>
      </c>
      <c r="E306" s="80">
        <f>MONTH(Tbl_Transactions[[#This Row],[Transaction Date]])</f>
        <v>9</v>
      </c>
      <c r="F306" s="80" t="str">
        <f>VLOOKUP(Tbl_Transactions[[#This Row],[Month Num]],Tbl_Lookup_Month[],2)</f>
        <v>Sep</v>
      </c>
      <c r="G306" s="80">
        <f>DAY(Tbl_Transactions[[#This Row],[Transaction Date]])</f>
        <v>2</v>
      </c>
      <c r="H306" s="82">
        <f>WEEKDAY(Tbl_Transactions[[#This Row],[Transaction Date]])</f>
        <v>3</v>
      </c>
      <c r="I306" s="82" t="str">
        <f>VLOOKUP(Tbl_Transactions[[#This Row],[Weekday Num]], Tbl_Lookup_Weekday[], 2)</f>
        <v>Tue</v>
      </c>
      <c r="J306" s="78" t="s">
        <v>12</v>
      </c>
      <c r="K306" s="78" t="s">
        <v>25</v>
      </c>
      <c r="L306" s="78" t="s">
        <v>24</v>
      </c>
      <c r="M306" s="78" t="s">
        <v>20</v>
      </c>
      <c r="N306" s="81">
        <v>304</v>
      </c>
      <c r="O306" s="91">
        <f>IF(Tbl_Transactions[[#This Row],[Type]]="Income",Tbl_Transactions[[#This Row],[Amount]]*'Lookup Values'!$H$3,Tbl_Transactions[[#This Row],[Amount]]*'Lookup Values'!$H$2)</f>
        <v>26.22</v>
      </c>
    </row>
    <row r="307" spans="1:15" x14ac:dyDescent="0.25">
      <c r="A307" s="78">
        <v>306</v>
      </c>
      <c r="B307" s="79">
        <v>39693</v>
      </c>
      <c r="C307" s="78" t="str">
        <f>IF(Tbl_Transactions[[#This Row],[Category]]="Income","Income","Expense")</f>
        <v>Income</v>
      </c>
      <c r="D307" s="80">
        <f>YEAR(Tbl_Transactions[[#This Row],[Transaction Date]])</f>
        <v>2008</v>
      </c>
      <c r="E307" s="80">
        <f>MONTH(Tbl_Transactions[[#This Row],[Transaction Date]])</f>
        <v>9</v>
      </c>
      <c r="F307" s="80" t="str">
        <f>VLOOKUP(Tbl_Transactions[[#This Row],[Month Num]],Tbl_Lookup_Month[],2)</f>
        <v>Sep</v>
      </c>
      <c r="G307" s="80">
        <f>DAY(Tbl_Transactions[[#This Row],[Transaction Date]])</f>
        <v>2</v>
      </c>
      <c r="H307" s="82">
        <f>WEEKDAY(Tbl_Transactions[[#This Row],[Transaction Date]])</f>
        <v>3</v>
      </c>
      <c r="I307" s="82" t="str">
        <f>VLOOKUP(Tbl_Transactions[[#This Row],[Weekday Num]], Tbl_Lookup_Weekday[], 2)</f>
        <v>Tue</v>
      </c>
      <c r="J307" s="78" t="s">
        <v>47</v>
      </c>
      <c r="K307" s="78" t="s">
        <v>78</v>
      </c>
      <c r="L307" s="78" t="s">
        <v>79</v>
      </c>
      <c r="M307" s="78" t="s">
        <v>20</v>
      </c>
      <c r="N307" s="81">
        <v>154</v>
      </c>
      <c r="O307" s="91">
        <f>IF(Tbl_Transactions[[#This Row],[Type]]="Income",Tbl_Transactions[[#This Row],[Amount]]*'Lookup Values'!$H$3,Tbl_Transactions[[#This Row],[Amount]]*'Lookup Values'!$H$2)</f>
        <v>58.52</v>
      </c>
    </row>
    <row r="308" spans="1:15" x14ac:dyDescent="0.25">
      <c r="A308" s="78">
        <v>307</v>
      </c>
      <c r="B308" s="79">
        <v>39696</v>
      </c>
      <c r="C308" s="78" t="str">
        <f>IF(Tbl_Transactions[[#This Row],[Category]]="Income","Income","Expense")</f>
        <v>Expense</v>
      </c>
      <c r="D308" s="80">
        <f>YEAR(Tbl_Transactions[[#This Row],[Transaction Date]])</f>
        <v>2008</v>
      </c>
      <c r="E308" s="80">
        <f>MONTH(Tbl_Transactions[[#This Row],[Transaction Date]])</f>
        <v>9</v>
      </c>
      <c r="F308" s="80" t="str">
        <f>VLOOKUP(Tbl_Transactions[[#This Row],[Month Num]],Tbl_Lookup_Month[],2)</f>
        <v>Sep</v>
      </c>
      <c r="G308" s="80">
        <f>DAY(Tbl_Transactions[[#This Row],[Transaction Date]])</f>
        <v>5</v>
      </c>
      <c r="H308" s="82">
        <f>WEEKDAY(Tbl_Transactions[[#This Row],[Transaction Date]])</f>
        <v>6</v>
      </c>
      <c r="I308" s="82" t="str">
        <f>VLOOKUP(Tbl_Transactions[[#This Row],[Weekday Num]], Tbl_Lookup_Weekday[], 2)</f>
        <v>Fri</v>
      </c>
      <c r="J308" s="78" t="s">
        <v>8</v>
      </c>
      <c r="K308" s="78" t="s">
        <v>22</v>
      </c>
      <c r="L308" s="78" t="s">
        <v>21</v>
      </c>
      <c r="M308" s="78" t="s">
        <v>10</v>
      </c>
      <c r="N308" s="81">
        <v>244</v>
      </c>
      <c r="O308" s="91">
        <f>IF(Tbl_Transactions[[#This Row],[Type]]="Income",Tbl_Transactions[[#This Row],[Amount]]*'Lookup Values'!$H$3,Tbl_Transactions[[#This Row],[Amount]]*'Lookup Values'!$H$2)</f>
        <v>21.044999999999998</v>
      </c>
    </row>
    <row r="309" spans="1:15" x14ac:dyDescent="0.25">
      <c r="A309" s="78">
        <v>308</v>
      </c>
      <c r="B309" s="79">
        <v>39696</v>
      </c>
      <c r="C309" s="78" t="str">
        <f>IF(Tbl_Transactions[[#This Row],[Category]]="Income","Income","Expense")</f>
        <v>Expense</v>
      </c>
      <c r="D309" s="80">
        <f>YEAR(Tbl_Transactions[[#This Row],[Transaction Date]])</f>
        <v>2008</v>
      </c>
      <c r="E309" s="80">
        <f>MONTH(Tbl_Transactions[[#This Row],[Transaction Date]])</f>
        <v>9</v>
      </c>
      <c r="F309" s="80" t="str">
        <f>VLOOKUP(Tbl_Transactions[[#This Row],[Month Num]],Tbl_Lookup_Month[],2)</f>
        <v>Sep</v>
      </c>
      <c r="G309" s="80">
        <f>DAY(Tbl_Transactions[[#This Row],[Transaction Date]])</f>
        <v>5</v>
      </c>
      <c r="H309" s="82">
        <f>WEEKDAY(Tbl_Transactions[[#This Row],[Transaction Date]])</f>
        <v>6</v>
      </c>
      <c r="I309" s="82" t="str">
        <f>VLOOKUP(Tbl_Transactions[[#This Row],[Weekday Num]], Tbl_Lookup_Weekday[], 2)</f>
        <v>Fri</v>
      </c>
      <c r="J309" s="78" t="s">
        <v>12</v>
      </c>
      <c r="K309" s="78" t="s">
        <v>25</v>
      </c>
      <c r="L309" s="78" t="s">
        <v>24</v>
      </c>
      <c r="M309" s="78" t="s">
        <v>10</v>
      </c>
      <c r="N309" s="81">
        <v>51</v>
      </c>
      <c r="O309" s="91">
        <f>IF(Tbl_Transactions[[#This Row],[Type]]="Income",Tbl_Transactions[[#This Row],[Amount]]*'Lookup Values'!$H$3,Tbl_Transactions[[#This Row],[Amount]]*'Lookup Values'!$H$2)</f>
        <v>4.3987499999999997</v>
      </c>
    </row>
    <row r="310" spans="1:15" x14ac:dyDescent="0.25">
      <c r="A310" s="78">
        <v>309</v>
      </c>
      <c r="B310" s="79">
        <v>39699</v>
      </c>
      <c r="C310" s="78" t="str">
        <f>IF(Tbl_Transactions[[#This Row],[Category]]="Income","Income","Expense")</f>
        <v>Expense</v>
      </c>
      <c r="D310" s="80">
        <f>YEAR(Tbl_Transactions[[#This Row],[Transaction Date]])</f>
        <v>2008</v>
      </c>
      <c r="E310" s="80">
        <f>MONTH(Tbl_Transactions[[#This Row],[Transaction Date]])</f>
        <v>9</v>
      </c>
      <c r="F310" s="80" t="str">
        <f>VLOOKUP(Tbl_Transactions[[#This Row],[Month Num]],Tbl_Lookup_Month[],2)</f>
        <v>Sep</v>
      </c>
      <c r="G310" s="80">
        <f>DAY(Tbl_Transactions[[#This Row],[Transaction Date]])</f>
        <v>8</v>
      </c>
      <c r="H310" s="82">
        <f>WEEKDAY(Tbl_Transactions[[#This Row],[Transaction Date]])</f>
        <v>2</v>
      </c>
      <c r="I310" s="82" t="str">
        <f>VLOOKUP(Tbl_Transactions[[#This Row],[Weekday Num]], Tbl_Lookup_Weekday[], 2)</f>
        <v>Mon</v>
      </c>
      <c r="J310" s="78" t="s">
        <v>27</v>
      </c>
      <c r="K310" s="78" t="s">
        <v>28</v>
      </c>
      <c r="L310" s="78" t="s">
        <v>26</v>
      </c>
      <c r="M310" s="78" t="s">
        <v>20</v>
      </c>
      <c r="N310" s="81">
        <v>16</v>
      </c>
      <c r="O310" s="91">
        <f>IF(Tbl_Transactions[[#This Row],[Type]]="Income",Tbl_Transactions[[#This Row],[Amount]]*'Lookup Values'!$H$3,Tbl_Transactions[[#This Row],[Amount]]*'Lookup Values'!$H$2)</f>
        <v>1.38</v>
      </c>
    </row>
    <row r="311" spans="1:15" x14ac:dyDescent="0.25">
      <c r="A311" s="78">
        <v>310</v>
      </c>
      <c r="B311" s="79">
        <v>39700</v>
      </c>
      <c r="C311" s="78" t="str">
        <f>IF(Tbl_Transactions[[#This Row],[Category]]="Income","Income","Expense")</f>
        <v>Expense</v>
      </c>
      <c r="D311" s="80">
        <f>YEAR(Tbl_Transactions[[#This Row],[Transaction Date]])</f>
        <v>2008</v>
      </c>
      <c r="E311" s="80">
        <f>MONTH(Tbl_Transactions[[#This Row],[Transaction Date]])</f>
        <v>9</v>
      </c>
      <c r="F311" s="80" t="str">
        <f>VLOOKUP(Tbl_Transactions[[#This Row],[Month Num]],Tbl_Lookup_Month[],2)</f>
        <v>Sep</v>
      </c>
      <c r="G311" s="80">
        <f>DAY(Tbl_Transactions[[#This Row],[Transaction Date]])</f>
        <v>9</v>
      </c>
      <c r="H311" s="82">
        <f>WEEKDAY(Tbl_Transactions[[#This Row],[Transaction Date]])</f>
        <v>3</v>
      </c>
      <c r="I311" s="82" t="str">
        <f>VLOOKUP(Tbl_Transactions[[#This Row],[Weekday Num]], Tbl_Lookup_Weekday[], 2)</f>
        <v>Tue</v>
      </c>
      <c r="J311" s="78" t="s">
        <v>8</v>
      </c>
      <c r="K311" s="78" t="s">
        <v>22</v>
      </c>
      <c r="L311" s="78" t="s">
        <v>21</v>
      </c>
      <c r="M311" s="78" t="s">
        <v>10</v>
      </c>
      <c r="N311" s="81">
        <v>337</v>
      </c>
      <c r="O311" s="91">
        <f>IF(Tbl_Transactions[[#This Row],[Type]]="Income",Tbl_Transactions[[#This Row],[Amount]]*'Lookup Values'!$H$3,Tbl_Transactions[[#This Row],[Amount]]*'Lookup Values'!$H$2)</f>
        <v>29.066249999999997</v>
      </c>
    </row>
    <row r="312" spans="1:15" x14ac:dyDescent="0.25">
      <c r="A312" s="78">
        <v>311</v>
      </c>
      <c r="B312" s="79">
        <v>39705</v>
      </c>
      <c r="C312" s="78" t="str">
        <f>IF(Tbl_Transactions[[#This Row],[Category]]="Income","Income","Expense")</f>
        <v>Expense</v>
      </c>
      <c r="D312" s="80">
        <f>YEAR(Tbl_Transactions[[#This Row],[Transaction Date]])</f>
        <v>2008</v>
      </c>
      <c r="E312" s="80">
        <f>MONTH(Tbl_Transactions[[#This Row],[Transaction Date]])</f>
        <v>9</v>
      </c>
      <c r="F312" s="80" t="str">
        <f>VLOOKUP(Tbl_Transactions[[#This Row],[Month Num]],Tbl_Lookup_Month[],2)</f>
        <v>Sep</v>
      </c>
      <c r="G312" s="80">
        <f>DAY(Tbl_Transactions[[#This Row],[Transaction Date]])</f>
        <v>14</v>
      </c>
      <c r="H312" s="82">
        <f>WEEKDAY(Tbl_Transactions[[#This Row],[Transaction Date]])</f>
        <v>1</v>
      </c>
      <c r="I312" s="82" t="str">
        <f>VLOOKUP(Tbl_Transactions[[#This Row],[Weekday Num]], Tbl_Lookup_Weekday[], 2)</f>
        <v>Sun</v>
      </c>
      <c r="J312" s="78" t="s">
        <v>27</v>
      </c>
      <c r="K312" s="78" t="s">
        <v>28</v>
      </c>
      <c r="L312" s="78" t="s">
        <v>26</v>
      </c>
      <c r="M312" s="78" t="s">
        <v>10</v>
      </c>
      <c r="N312" s="81">
        <v>147</v>
      </c>
      <c r="O312" s="91">
        <f>IF(Tbl_Transactions[[#This Row],[Type]]="Income",Tbl_Transactions[[#This Row],[Amount]]*'Lookup Values'!$H$3,Tbl_Transactions[[#This Row],[Amount]]*'Lookup Values'!$H$2)</f>
        <v>12.678749999999999</v>
      </c>
    </row>
    <row r="313" spans="1:15" x14ac:dyDescent="0.25">
      <c r="A313" s="78">
        <v>312</v>
      </c>
      <c r="B313" s="79">
        <v>39705</v>
      </c>
      <c r="C313" s="78" t="str">
        <f>IF(Tbl_Transactions[[#This Row],[Category]]="Income","Income","Expense")</f>
        <v>Expense</v>
      </c>
      <c r="D313" s="80">
        <f>YEAR(Tbl_Transactions[[#This Row],[Transaction Date]])</f>
        <v>2008</v>
      </c>
      <c r="E313" s="80">
        <f>MONTH(Tbl_Transactions[[#This Row],[Transaction Date]])</f>
        <v>9</v>
      </c>
      <c r="F313" s="80" t="str">
        <f>VLOOKUP(Tbl_Transactions[[#This Row],[Month Num]],Tbl_Lookup_Month[],2)</f>
        <v>Sep</v>
      </c>
      <c r="G313" s="80">
        <f>DAY(Tbl_Transactions[[#This Row],[Transaction Date]])</f>
        <v>14</v>
      </c>
      <c r="H313" s="82">
        <f>WEEKDAY(Tbl_Transactions[[#This Row],[Transaction Date]])</f>
        <v>1</v>
      </c>
      <c r="I313" s="82" t="str">
        <f>VLOOKUP(Tbl_Transactions[[#This Row],[Weekday Num]], Tbl_Lookup_Weekday[], 2)</f>
        <v>Sun</v>
      </c>
      <c r="J313" s="78" t="s">
        <v>32</v>
      </c>
      <c r="K313" s="78" t="s">
        <v>33</v>
      </c>
      <c r="L313" s="78" t="s">
        <v>31</v>
      </c>
      <c r="M313" s="78" t="s">
        <v>10</v>
      </c>
      <c r="N313" s="81">
        <v>69</v>
      </c>
      <c r="O313" s="91">
        <f>IF(Tbl_Transactions[[#This Row],[Type]]="Income",Tbl_Transactions[[#This Row],[Amount]]*'Lookup Values'!$H$3,Tbl_Transactions[[#This Row],[Amount]]*'Lookup Values'!$H$2)</f>
        <v>5.9512499999999999</v>
      </c>
    </row>
    <row r="314" spans="1:15" x14ac:dyDescent="0.25">
      <c r="A314" s="78">
        <v>313</v>
      </c>
      <c r="B314" s="79">
        <v>39705</v>
      </c>
      <c r="C314" s="78" t="str">
        <f>IF(Tbl_Transactions[[#This Row],[Category]]="Income","Income","Expense")</f>
        <v>Expense</v>
      </c>
      <c r="D314" s="80">
        <f>YEAR(Tbl_Transactions[[#This Row],[Transaction Date]])</f>
        <v>2008</v>
      </c>
      <c r="E314" s="80">
        <f>MONTH(Tbl_Transactions[[#This Row],[Transaction Date]])</f>
        <v>9</v>
      </c>
      <c r="F314" s="80" t="str">
        <f>VLOOKUP(Tbl_Transactions[[#This Row],[Month Num]],Tbl_Lookup_Month[],2)</f>
        <v>Sep</v>
      </c>
      <c r="G314" s="80">
        <f>DAY(Tbl_Transactions[[#This Row],[Transaction Date]])</f>
        <v>14</v>
      </c>
      <c r="H314" s="82">
        <f>WEEKDAY(Tbl_Transactions[[#This Row],[Transaction Date]])</f>
        <v>1</v>
      </c>
      <c r="I314" s="82" t="str">
        <f>VLOOKUP(Tbl_Transactions[[#This Row],[Weekday Num]], Tbl_Lookup_Weekday[], 2)</f>
        <v>Sun</v>
      </c>
      <c r="J314" s="78" t="s">
        <v>39</v>
      </c>
      <c r="K314" s="78" t="s">
        <v>40</v>
      </c>
      <c r="L314" s="78" t="s">
        <v>38</v>
      </c>
      <c r="M314" s="78" t="s">
        <v>20</v>
      </c>
      <c r="N314" s="81">
        <v>84</v>
      </c>
      <c r="O314" s="91">
        <f>IF(Tbl_Transactions[[#This Row],[Type]]="Income",Tbl_Transactions[[#This Row],[Amount]]*'Lookup Values'!$H$3,Tbl_Transactions[[#This Row],[Amount]]*'Lookup Values'!$H$2)</f>
        <v>7.2449999999999992</v>
      </c>
    </row>
    <row r="315" spans="1:15" x14ac:dyDescent="0.25">
      <c r="A315" s="78">
        <v>314</v>
      </c>
      <c r="B315" s="79">
        <v>39709</v>
      </c>
      <c r="C315" s="78" t="str">
        <f>IF(Tbl_Transactions[[#This Row],[Category]]="Income","Income","Expense")</f>
        <v>Expense</v>
      </c>
      <c r="D315" s="80">
        <f>YEAR(Tbl_Transactions[[#This Row],[Transaction Date]])</f>
        <v>2008</v>
      </c>
      <c r="E315" s="80">
        <f>MONTH(Tbl_Transactions[[#This Row],[Transaction Date]])</f>
        <v>9</v>
      </c>
      <c r="F315" s="80" t="str">
        <f>VLOOKUP(Tbl_Transactions[[#This Row],[Month Num]],Tbl_Lookup_Month[],2)</f>
        <v>Sep</v>
      </c>
      <c r="G315" s="80">
        <f>DAY(Tbl_Transactions[[#This Row],[Transaction Date]])</f>
        <v>18</v>
      </c>
      <c r="H315" s="82">
        <f>WEEKDAY(Tbl_Transactions[[#This Row],[Transaction Date]])</f>
        <v>5</v>
      </c>
      <c r="I315" s="82" t="str">
        <f>VLOOKUP(Tbl_Transactions[[#This Row],[Weekday Num]], Tbl_Lookup_Weekday[], 2)</f>
        <v>Thu</v>
      </c>
      <c r="J315" s="78" t="s">
        <v>15</v>
      </c>
      <c r="K315" s="78" t="s">
        <v>35</v>
      </c>
      <c r="L315" s="78" t="s">
        <v>34</v>
      </c>
      <c r="M315" s="78" t="s">
        <v>23</v>
      </c>
      <c r="N315" s="81">
        <v>248</v>
      </c>
      <c r="O315" s="91">
        <f>IF(Tbl_Transactions[[#This Row],[Type]]="Income",Tbl_Transactions[[#This Row],[Amount]]*'Lookup Values'!$H$3,Tbl_Transactions[[#This Row],[Amount]]*'Lookup Values'!$H$2)</f>
        <v>21.389999999999997</v>
      </c>
    </row>
    <row r="316" spans="1:15" x14ac:dyDescent="0.25">
      <c r="A316" s="78">
        <v>315</v>
      </c>
      <c r="B316" s="79">
        <v>39709</v>
      </c>
      <c r="C316" s="78" t="str">
        <f>IF(Tbl_Transactions[[#This Row],[Category]]="Income","Income","Expense")</f>
        <v>Expense</v>
      </c>
      <c r="D316" s="80">
        <f>YEAR(Tbl_Transactions[[#This Row],[Transaction Date]])</f>
        <v>2008</v>
      </c>
      <c r="E316" s="80">
        <f>MONTH(Tbl_Transactions[[#This Row],[Transaction Date]])</f>
        <v>9</v>
      </c>
      <c r="F316" s="80" t="str">
        <f>VLOOKUP(Tbl_Transactions[[#This Row],[Month Num]],Tbl_Lookup_Month[],2)</f>
        <v>Sep</v>
      </c>
      <c r="G316" s="80">
        <f>DAY(Tbl_Transactions[[#This Row],[Transaction Date]])</f>
        <v>18</v>
      </c>
      <c r="H316" s="82">
        <f>WEEKDAY(Tbl_Transactions[[#This Row],[Transaction Date]])</f>
        <v>5</v>
      </c>
      <c r="I316" s="82" t="str">
        <f>VLOOKUP(Tbl_Transactions[[#This Row],[Weekday Num]], Tbl_Lookup_Weekday[], 2)</f>
        <v>Thu</v>
      </c>
      <c r="J316" s="78" t="s">
        <v>8</v>
      </c>
      <c r="K316" s="78" t="s">
        <v>22</v>
      </c>
      <c r="L316" s="78" t="s">
        <v>21</v>
      </c>
      <c r="M316" s="78" t="s">
        <v>20</v>
      </c>
      <c r="N316" s="81">
        <v>76</v>
      </c>
      <c r="O316" s="91">
        <f>IF(Tbl_Transactions[[#This Row],[Type]]="Income",Tbl_Transactions[[#This Row],[Amount]]*'Lookup Values'!$H$3,Tbl_Transactions[[#This Row],[Amount]]*'Lookup Values'!$H$2)</f>
        <v>6.5549999999999997</v>
      </c>
    </row>
    <row r="317" spans="1:15" x14ac:dyDescent="0.25">
      <c r="A317" s="78">
        <v>316</v>
      </c>
      <c r="B317" s="79">
        <v>39714</v>
      </c>
      <c r="C317" s="78" t="str">
        <f>IF(Tbl_Transactions[[#This Row],[Category]]="Income","Income","Expense")</f>
        <v>Expense</v>
      </c>
      <c r="D317" s="80">
        <f>YEAR(Tbl_Transactions[[#This Row],[Transaction Date]])</f>
        <v>2008</v>
      </c>
      <c r="E317" s="80">
        <f>MONTH(Tbl_Transactions[[#This Row],[Transaction Date]])</f>
        <v>9</v>
      </c>
      <c r="F317" s="80" t="str">
        <f>VLOOKUP(Tbl_Transactions[[#This Row],[Month Num]],Tbl_Lookup_Month[],2)</f>
        <v>Sep</v>
      </c>
      <c r="G317" s="80">
        <f>DAY(Tbl_Transactions[[#This Row],[Transaction Date]])</f>
        <v>23</v>
      </c>
      <c r="H317" s="82">
        <f>WEEKDAY(Tbl_Transactions[[#This Row],[Transaction Date]])</f>
        <v>3</v>
      </c>
      <c r="I317" s="82" t="str">
        <f>VLOOKUP(Tbl_Transactions[[#This Row],[Weekday Num]], Tbl_Lookup_Weekday[], 2)</f>
        <v>Tue</v>
      </c>
      <c r="J317" s="78" t="s">
        <v>8</v>
      </c>
      <c r="K317" s="78" t="s">
        <v>9</v>
      </c>
      <c r="L317" s="78" t="s">
        <v>7</v>
      </c>
      <c r="M317" s="78" t="s">
        <v>23</v>
      </c>
      <c r="N317" s="81">
        <v>283</v>
      </c>
      <c r="O317" s="91">
        <f>IF(Tbl_Transactions[[#This Row],[Type]]="Income",Tbl_Transactions[[#This Row],[Amount]]*'Lookup Values'!$H$3,Tbl_Transactions[[#This Row],[Amount]]*'Lookup Values'!$H$2)</f>
        <v>24.408749999999998</v>
      </c>
    </row>
    <row r="318" spans="1:15" x14ac:dyDescent="0.25">
      <c r="A318" s="78">
        <v>317</v>
      </c>
      <c r="B318" s="79">
        <v>39717</v>
      </c>
      <c r="C318" s="78" t="str">
        <f>IF(Tbl_Transactions[[#This Row],[Category]]="Income","Income","Expense")</f>
        <v>Expense</v>
      </c>
      <c r="D318" s="80">
        <f>YEAR(Tbl_Transactions[[#This Row],[Transaction Date]])</f>
        <v>2008</v>
      </c>
      <c r="E318" s="80">
        <f>MONTH(Tbl_Transactions[[#This Row],[Transaction Date]])</f>
        <v>9</v>
      </c>
      <c r="F318" s="80" t="str">
        <f>VLOOKUP(Tbl_Transactions[[#This Row],[Month Num]],Tbl_Lookup_Month[],2)</f>
        <v>Sep</v>
      </c>
      <c r="G318" s="80">
        <f>DAY(Tbl_Transactions[[#This Row],[Transaction Date]])</f>
        <v>26</v>
      </c>
      <c r="H318" s="82">
        <f>WEEKDAY(Tbl_Transactions[[#This Row],[Transaction Date]])</f>
        <v>6</v>
      </c>
      <c r="I318" s="82" t="str">
        <f>VLOOKUP(Tbl_Transactions[[#This Row],[Weekday Num]], Tbl_Lookup_Weekday[], 2)</f>
        <v>Fri</v>
      </c>
      <c r="J318" s="78" t="s">
        <v>15</v>
      </c>
      <c r="K318" s="78" t="s">
        <v>16</v>
      </c>
      <c r="L318" s="78" t="s">
        <v>14</v>
      </c>
      <c r="M318" s="78" t="s">
        <v>10</v>
      </c>
      <c r="N318" s="81">
        <v>9</v>
      </c>
      <c r="O318" s="91">
        <f>IF(Tbl_Transactions[[#This Row],[Type]]="Income",Tbl_Transactions[[#This Row],[Amount]]*'Lookup Values'!$H$3,Tbl_Transactions[[#This Row],[Amount]]*'Lookup Values'!$H$2)</f>
        <v>0.77624999999999988</v>
      </c>
    </row>
    <row r="319" spans="1:15" x14ac:dyDescent="0.25">
      <c r="A319" s="78">
        <v>318</v>
      </c>
      <c r="B319" s="79">
        <v>39718</v>
      </c>
      <c r="C319" s="78" t="str">
        <f>IF(Tbl_Transactions[[#This Row],[Category]]="Income","Income","Expense")</f>
        <v>Income</v>
      </c>
      <c r="D319" s="80">
        <f>YEAR(Tbl_Transactions[[#This Row],[Transaction Date]])</f>
        <v>2008</v>
      </c>
      <c r="E319" s="80">
        <f>MONTH(Tbl_Transactions[[#This Row],[Transaction Date]])</f>
        <v>9</v>
      </c>
      <c r="F319" s="80" t="str">
        <f>VLOOKUP(Tbl_Transactions[[#This Row],[Month Num]],Tbl_Lookup_Month[],2)</f>
        <v>Sep</v>
      </c>
      <c r="G319" s="80">
        <f>DAY(Tbl_Transactions[[#This Row],[Transaction Date]])</f>
        <v>27</v>
      </c>
      <c r="H319" s="82">
        <f>WEEKDAY(Tbl_Transactions[[#This Row],[Transaction Date]])</f>
        <v>7</v>
      </c>
      <c r="I319" s="82" t="str">
        <f>VLOOKUP(Tbl_Transactions[[#This Row],[Weekday Num]], Tbl_Lookup_Weekday[], 2)</f>
        <v>Sat</v>
      </c>
      <c r="J319" s="78" t="s">
        <v>47</v>
      </c>
      <c r="K319" s="78" t="s">
        <v>76</v>
      </c>
      <c r="L319" s="78" t="s">
        <v>77</v>
      </c>
      <c r="M319" s="78" t="s">
        <v>20</v>
      </c>
      <c r="N319" s="81">
        <v>376</v>
      </c>
      <c r="O319" s="91">
        <f>IF(Tbl_Transactions[[#This Row],[Type]]="Income",Tbl_Transactions[[#This Row],[Amount]]*'Lookup Values'!$H$3,Tbl_Transactions[[#This Row],[Amount]]*'Lookup Values'!$H$2)</f>
        <v>142.88</v>
      </c>
    </row>
    <row r="320" spans="1:15" x14ac:dyDescent="0.25">
      <c r="A320" s="78">
        <v>319</v>
      </c>
      <c r="B320" s="79">
        <v>39727</v>
      </c>
      <c r="C320" s="78" t="str">
        <f>IF(Tbl_Transactions[[#This Row],[Category]]="Income","Income","Expense")</f>
        <v>Expense</v>
      </c>
      <c r="D320" s="80">
        <f>YEAR(Tbl_Transactions[[#This Row],[Transaction Date]])</f>
        <v>2008</v>
      </c>
      <c r="E320" s="80">
        <f>MONTH(Tbl_Transactions[[#This Row],[Transaction Date]])</f>
        <v>10</v>
      </c>
      <c r="F320" s="80" t="str">
        <f>VLOOKUP(Tbl_Transactions[[#This Row],[Month Num]],Tbl_Lookup_Month[],2)</f>
        <v>Oct</v>
      </c>
      <c r="G320" s="80">
        <f>DAY(Tbl_Transactions[[#This Row],[Transaction Date]])</f>
        <v>6</v>
      </c>
      <c r="H320" s="82">
        <f>WEEKDAY(Tbl_Transactions[[#This Row],[Transaction Date]])</f>
        <v>2</v>
      </c>
      <c r="I320" s="82" t="str">
        <f>VLOOKUP(Tbl_Transactions[[#This Row],[Weekday Num]], Tbl_Lookup_Weekday[], 2)</f>
        <v>Mon</v>
      </c>
      <c r="J320" s="78" t="s">
        <v>27</v>
      </c>
      <c r="K320" s="78" t="s">
        <v>28</v>
      </c>
      <c r="L320" s="78" t="s">
        <v>26</v>
      </c>
      <c r="M320" s="78" t="s">
        <v>10</v>
      </c>
      <c r="N320" s="81">
        <v>35</v>
      </c>
      <c r="O320" s="91">
        <f>IF(Tbl_Transactions[[#This Row],[Type]]="Income",Tbl_Transactions[[#This Row],[Amount]]*'Lookup Values'!$H$3,Tbl_Transactions[[#This Row],[Amount]]*'Lookup Values'!$H$2)</f>
        <v>3.0187499999999998</v>
      </c>
    </row>
    <row r="321" spans="1:15" x14ac:dyDescent="0.25">
      <c r="A321" s="78">
        <v>320</v>
      </c>
      <c r="B321" s="79">
        <v>39728</v>
      </c>
      <c r="C321" s="78" t="str">
        <f>IF(Tbl_Transactions[[#This Row],[Category]]="Income","Income","Expense")</f>
        <v>Expense</v>
      </c>
      <c r="D321" s="80">
        <f>YEAR(Tbl_Transactions[[#This Row],[Transaction Date]])</f>
        <v>2008</v>
      </c>
      <c r="E321" s="80">
        <f>MONTH(Tbl_Transactions[[#This Row],[Transaction Date]])</f>
        <v>10</v>
      </c>
      <c r="F321" s="80" t="str">
        <f>VLOOKUP(Tbl_Transactions[[#This Row],[Month Num]],Tbl_Lookup_Month[],2)</f>
        <v>Oct</v>
      </c>
      <c r="G321" s="80">
        <f>DAY(Tbl_Transactions[[#This Row],[Transaction Date]])</f>
        <v>7</v>
      </c>
      <c r="H321" s="82">
        <f>WEEKDAY(Tbl_Transactions[[#This Row],[Transaction Date]])</f>
        <v>3</v>
      </c>
      <c r="I321" s="82" t="str">
        <f>VLOOKUP(Tbl_Transactions[[#This Row],[Weekday Num]], Tbl_Lookup_Weekday[], 2)</f>
        <v>Tue</v>
      </c>
      <c r="J321" s="78" t="s">
        <v>15</v>
      </c>
      <c r="K321" s="78" t="s">
        <v>16</v>
      </c>
      <c r="L321" s="78" t="s">
        <v>14</v>
      </c>
      <c r="M321" s="78" t="s">
        <v>23</v>
      </c>
      <c r="N321" s="81">
        <v>277</v>
      </c>
      <c r="O321" s="91">
        <f>IF(Tbl_Transactions[[#This Row],[Type]]="Income",Tbl_Transactions[[#This Row],[Amount]]*'Lookup Values'!$H$3,Tbl_Transactions[[#This Row],[Amount]]*'Lookup Values'!$H$2)</f>
        <v>23.891249999999999</v>
      </c>
    </row>
    <row r="322" spans="1:15" x14ac:dyDescent="0.25">
      <c r="A322" s="78">
        <v>321</v>
      </c>
      <c r="B322" s="79">
        <v>39732</v>
      </c>
      <c r="C322" s="78" t="str">
        <f>IF(Tbl_Transactions[[#This Row],[Category]]="Income","Income","Expense")</f>
        <v>Income</v>
      </c>
      <c r="D322" s="80">
        <f>YEAR(Tbl_Transactions[[#This Row],[Transaction Date]])</f>
        <v>2008</v>
      </c>
      <c r="E322" s="80">
        <f>MONTH(Tbl_Transactions[[#This Row],[Transaction Date]])</f>
        <v>10</v>
      </c>
      <c r="F322" s="80" t="str">
        <f>VLOOKUP(Tbl_Transactions[[#This Row],[Month Num]],Tbl_Lookup_Month[],2)</f>
        <v>Oct</v>
      </c>
      <c r="G322" s="80">
        <f>DAY(Tbl_Transactions[[#This Row],[Transaction Date]])</f>
        <v>11</v>
      </c>
      <c r="H322" s="82">
        <f>WEEKDAY(Tbl_Transactions[[#This Row],[Transaction Date]])</f>
        <v>7</v>
      </c>
      <c r="I322" s="82" t="str">
        <f>VLOOKUP(Tbl_Transactions[[#This Row],[Weekday Num]], Tbl_Lookup_Weekday[], 2)</f>
        <v>Sat</v>
      </c>
      <c r="J322" s="78" t="s">
        <v>47</v>
      </c>
      <c r="K322" s="78" t="s">
        <v>76</v>
      </c>
      <c r="L322" s="78" t="s">
        <v>77</v>
      </c>
      <c r="M322" s="78" t="s">
        <v>20</v>
      </c>
      <c r="N322" s="81">
        <v>90</v>
      </c>
      <c r="O322" s="91">
        <f>IF(Tbl_Transactions[[#This Row],[Type]]="Income",Tbl_Transactions[[#This Row],[Amount]]*'Lookup Values'!$H$3,Tbl_Transactions[[#This Row],[Amount]]*'Lookup Values'!$H$2)</f>
        <v>34.200000000000003</v>
      </c>
    </row>
    <row r="323" spans="1:15" x14ac:dyDescent="0.25">
      <c r="A323" s="78">
        <v>322</v>
      </c>
      <c r="B323" s="79">
        <v>39732</v>
      </c>
      <c r="C323" s="78" t="str">
        <f>IF(Tbl_Transactions[[#This Row],[Category]]="Income","Income","Expense")</f>
        <v>Expense</v>
      </c>
      <c r="D323" s="80">
        <f>YEAR(Tbl_Transactions[[#This Row],[Transaction Date]])</f>
        <v>2008</v>
      </c>
      <c r="E323" s="80">
        <f>MONTH(Tbl_Transactions[[#This Row],[Transaction Date]])</f>
        <v>10</v>
      </c>
      <c r="F323" s="80" t="str">
        <f>VLOOKUP(Tbl_Transactions[[#This Row],[Month Num]],Tbl_Lookup_Month[],2)</f>
        <v>Oct</v>
      </c>
      <c r="G323" s="80">
        <f>DAY(Tbl_Transactions[[#This Row],[Transaction Date]])</f>
        <v>11</v>
      </c>
      <c r="H323" s="82">
        <f>WEEKDAY(Tbl_Transactions[[#This Row],[Transaction Date]])</f>
        <v>7</v>
      </c>
      <c r="I323" s="82" t="str">
        <f>VLOOKUP(Tbl_Transactions[[#This Row],[Weekday Num]], Tbl_Lookup_Weekday[], 2)</f>
        <v>Sat</v>
      </c>
      <c r="J323" s="78" t="s">
        <v>42</v>
      </c>
      <c r="K323" s="78" t="s">
        <v>43</v>
      </c>
      <c r="L323" s="78" t="s">
        <v>41</v>
      </c>
      <c r="M323" s="78" t="s">
        <v>20</v>
      </c>
      <c r="N323" s="81">
        <v>499</v>
      </c>
      <c r="O323" s="91">
        <f>IF(Tbl_Transactions[[#This Row],[Type]]="Income",Tbl_Transactions[[#This Row],[Amount]]*'Lookup Values'!$H$3,Tbl_Transactions[[#This Row],[Amount]]*'Lookup Values'!$H$2)</f>
        <v>43.038749999999993</v>
      </c>
    </row>
    <row r="324" spans="1:15" x14ac:dyDescent="0.25">
      <c r="A324" s="78">
        <v>323</v>
      </c>
      <c r="B324" s="79">
        <v>39740</v>
      </c>
      <c r="C324" s="78" t="str">
        <f>IF(Tbl_Transactions[[#This Row],[Category]]="Income","Income","Expense")</f>
        <v>Expense</v>
      </c>
      <c r="D324" s="80">
        <f>YEAR(Tbl_Transactions[[#This Row],[Transaction Date]])</f>
        <v>2008</v>
      </c>
      <c r="E324" s="80">
        <f>MONTH(Tbl_Transactions[[#This Row],[Transaction Date]])</f>
        <v>10</v>
      </c>
      <c r="F324" s="80" t="str">
        <f>VLOOKUP(Tbl_Transactions[[#This Row],[Month Num]],Tbl_Lookup_Month[],2)</f>
        <v>Oct</v>
      </c>
      <c r="G324" s="80">
        <f>DAY(Tbl_Transactions[[#This Row],[Transaction Date]])</f>
        <v>19</v>
      </c>
      <c r="H324" s="82">
        <f>WEEKDAY(Tbl_Transactions[[#This Row],[Transaction Date]])</f>
        <v>1</v>
      </c>
      <c r="I324" s="82" t="str">
        <f>VLOOKUP(Tbl_Transactions[[#This Row],[Weekday Num]], Tbl_Lookup_Weekday[], 2)</f>
        <v>Sun</v>
      </c>
      <c r="J324" s="78" t="s">
        <v>12</v>
      </c>
      <c r="K324" s="78" t="s">
        <v>13</v>
      </c>
      <c r="L324" s="78" t="s">
        <v>11</v>
      </c>
      <c r="M324" s="78" t="s">
        <v>10</v>
      </c>
      <c r="N324" s="81">
        <v>475</v>
      </c>
      <c r="O324" s="91">
        <f>IF(Tbl_Transactions[[#This Row],[Type]]="Income",Tbl_Transactions[[#This Row],[Amount]]*'Lookup Values'!$H$3,Tbl_Transactions[[#This Row],[Amount]]*'Lookup Values'!$H$2)</f>
        <v>40.96875</v>
      </c>
    </row>
    <row r="325" spans="1:15" x14ac:dyDescent="0.25">
      <c r="A325" s="78">
        <v>324</v>
      </c>
      <c r="B325" s="79">
        <v>39746</v>
      </c>
      <c r="C325" s="78" t="str">
        <f>IF(Tbl_Transactions[[#This Row],[Category]]="Income","Income","Expense")</f>
        <v>Expense</v>
      </c>
      <c r="D325" s="80">
        <f>YEAR(Tbl_Transactions[[#This Row],[Transaction Date]])</f>
        <v>2008</v>
      </c>
      <c r="E325" s="80">
        <f>MONTH(Tbl_Transactions[[#This Row],[Transaction Date]])</f>
        <v>10</v>
      </c>
      <c r="F325" s="80" t="str">
        <f>VLOOKUP(Tbl_Transactions[[#This Row],[Month Num]],Tbl_Lookup_Month[],2)</f>
        <v>Oct</v>
      </c>
      <c r="G325" s="80">
        <f>DAY(Tbl_Transactions[[#This Row],[Transaction Date]])</f>
        <v>25</v>
      </c>
      <c r="H325" s="82">
        <f>WEEKDAY(Tbl_Transactions[[#This Row],[Transaction Date]])</f>
        <v>7</v>
      </c>
      <c r="I325" s="82" t="str">
        <f>VLOOKUP(Tbl_Transactions[[#This Row],[Weekday Num]], Tbl_Lookup_Weekday[], 2)</f>
        <v>Sat</v>
      </c>
      <c r="J325" s="78" t="s">
        <v>42</v>
      </c>
      <c r="K325" s="78" t="s">
        <v>43</v>
      </c>
      <c r="L325" s="78" t="s">
        <v>41</v>
      </c>
      <c r="M325" s="78" t="s">
        <v>23</v>
      </c>
      <c r="N325" s="81">
        <v>318</v>
      </c>
      <c r="O325" s="91">
        <f>IF(Tbl_Transactions[[#This Row],[Type]]="Income",Tbl_Transactions[[#This Row],[Amount]]*'Lookup Values'!$H$3,Tbl_Transactions[[#This Row],[Amount]]*'Lookup Values'!$H$2)</f>
        <v>27.427499999999998</v>
      </c>
    </row>
    <row r="326" spans="1:15" x14ac:dyDescent="0.25">
      <c r="A326" s="78">
        <v>325</v>
      </c>
      <c r="B326" s="79">
        <v>39746</v>
      </c>
      <c r="C326" s="78" t="str">
        <f>IF(Tbl_Transactions[[#This Row],[Category]]="Income","Income","Expense")</f>
        <v>Income</v>
      </c>
      <c r="D326" s="80">
        <f>YEAR(Tbl_Transactions[[#This Row],[Transaction Date]])</f>
        <v>2008</v>
      </c>
      <c r="E326" s="80">
        <f>MONTH(Tbl_Transactions[[#This Row],[Transaction Date]])</f>
        <v>10</v>
      </c>
      <c r="F326" s="80" t="str">
        <f>VLOOKUP(Tbl_Transactions[[#This Row],[Month Num]],Tbl_Lookup_Month[],2)</f>
        <v>Oct</v>
      </c>
      <c r="G326" s="80">
        <f>DAY(Tbl_Transactions[[#This Row],[Transaction Date]])</f>
        <v>25</v>
      </c>
      <c r="H326" s="82">
        <f>WEEKDAY(Tbl_Transactions[[#This Row],[Transaction Date]])</f>
        <v>7</v>
      </c>
      <c r="I326" s="82" t="str">
        <f>VLOOKUP(Tbl_Transactions[[#This Row],[Weekday Num]], Tbl_Lookup_Weekday[], 2)</f>
        <v>Sat</v>
      </c>
      <c r="J326" s="78" t="s">
        <v>47</v>
      </c>
      <c r="K326" s="78" t="s">
        <v>76</v>
      </c>
      <c r="L326" s="78" t="s">
        <v>77</v>
      </c>
      <c r="M326" s="78" t="s">
        <v>10</v>
      </c>
      <c r="N326" s="81">
        <v>441</v>
      </c>
      <c r="O326" s="91">
        <f>IF(Tbl_Transactions[[#This Row],[Type]]="Income",Tbl_Transactions[[#This Row],[Amount]]*'Lookup Values'!$H$3,Tbl_Transactions[[#This Row],[Amount]]*'Lookup Values'!$H$2)</f>
        <v>167.58</v>
      </c>
    </row>
    <row r="327" spans="1:15" x14ac:dyDescent="0.25">
      <c r="A327" s="78">
        <v>326</v>
      </c>
      <c r="B327" s="79">
        <v>39747</v>
      </c>
      <c r="C327" s="78" t="str">
        <f>IF(Tbl_Transactions[[#This Row],[Category]]="Income","Income","Expense")</f>
        <v>Expense</v>
      </c>
      <c r="D327" s="80">
        <f>YEAR(Tbl_Transactions[[#This Row],[Transaction Date]])</f>
        <v>2008</v>
      </c>
      <c r="E327" s="80">
        <f>MONTH(Tbl_Transactions[[#This Row],[Transaction Date]])</f>
        <v>10</v>
      </c>
      <c r="F327" s="80" t="str">
        <f>VLOOKUP(Tbl_Transactions[[#This Row],[Month Num]],Tbl_Lookup_Month[],2)</f>
        <v>Oct</v>
      </c>
      <c r="G327" s="80">
        <f>DAY(Tbl_Transactions[[#This Row],[Transaction Date]])</f>
        <v>26</v>
      </c>
      <c r="H327" s="82">
        <f>WEEKDAY(Tbl_Transactions[[#This Row],[Transaction Date]])</f>
        <v>1</v>
      </c>
      <c r="I327" s="82" t="str">
        <f>VLOOKUP(Tbl_Transactions[[#This Row],[Weekday Num]], Tbl_Lookup_Weekday[], 2)</f>
        <v>Sun</v>
      </c>
      <c r="J327" s="78" t="s">
        <v>27</v>
      </c>
      <c r="K327" s="78" t="s">
        <v>28</v>
      </c>
      <c r="L327" s="78" t="s">
        <v>26</v>
      </c>
      <c r="M327" s="78" t="s">
        <v>23</v>
      </c>
      <c r="N327" s="81">
        <v>34</v>
      </c>
      <c r="O327" s="91">
        <f>IF(Tbl_Transactions[[#This Row],[Type]]="Income",Tbl_Transactions[[#This Row],[Amount]]*'Lookup Values'!$H$3,Tbl_Transactions[[#This Row],[Amount]]*'Lookup Values'!$H$2)</f>
        <v>2.9324999999999997</v>
      </c>
    </row>
    <row r="328" spans="1:15" x14ac:dyDescent="0.25">
      <c r="A328" s="78">
        <v>327</v>
      </c>
      <c r="B328" s="79">
        <v>39749</v>
      </c>
      <c r="C328" s="78" t="str">
        <f>IF(Tbl_Transactions[[#This Row],[Category]]="Income","Income","Expense")</f>
        <v>Expense</v>
      </c>
      <c r="D328" s="80">
        <f>YEAR(Tbl_Transactions[[#This Row],[Transaction Date]])</f>
        <v>2008</v>
      </c>
      <c r="E328" s="80">
        <f>MONTH(Tbl_Transactions[[#This Row],[Transaction Date]])</f>
        <v>10</v>
      </c>
      <c r="F328" s="80" t="str">
        <f>VLOOKUP(Tbl_Transactions[[#This Row],[Month Num]],Tbl_Lookup_Month[],2)</f>
        <v>Oct</v>
      </c>
      <c r="G328" s="80">
        <f>DAY(Tbl_Transactions[[#This Row],[Transaction Date]])</f>
        <v>28</v>
      </c>
      <c r="H328" s="82">
        <f>WEEKDAY(Tbl_Transactions[[#This Row],[Transaction Date]])</f>
        <v>3</v>
      </c>
      <c r="I328" s="82" t="str">
        <f>VLOOKUP(Tbl_Transactions[[#This Row],[Weekday Num]], Tbl_Lookup_Weekday[], 2)</f>
        <v>Tue</v>
      </c>
      <c r="J328" s="78" t="s">
        <v>32</v>
      </c>
      <c r="K328" s="78" t="s">
        <v>33</v>
      </c>
      <c r="L328" s="78" t="s">
        <v>31</v>
      </c>
      <c r="M328" s="78" t="s">
        <v>10</v>
      </c>
      <c r="N328" s="81">
        <v>254</v>
      </c>
      <c r="O328" s="91">
        <f>IF(Tbl_Transactions[[#This Row],[Type]]="Income",Tbl_Transactions[[#This Row],[Amount]]*'Lookup Values'!$H$3,Tbl_Transactions[[#This Row],[Amount]]*'Lookup Values'!$H$2)</f>
        <v>21.907499999999999</v>
      </c>
    </row>
    <row r="329" spans="1:15" x14ac:dyDescent="0.25">
      <c r="A329" s="78">
        <v>328</v>
      </c>
      <c r="B329" s="79">
        <v>39752</v>
      </c>
      <c r="C329" s="78" t="str">
        <f>IF(Tbl_Transactions[[#This Row],[Category]]="Income","Income","Expense")</f>
        <v>Expense</v>
      </c>
      <c r="D329" s="80">
        <f>YEAR(Tbl_Transactions[[#This Row],[Transaction Date]])</f>
        <v>2008</v>
      </c>
      <c r="E329" s="80">
        <f>MONTH(Tbl_Transactions[[#This Row],[Transaction Date]])</f>
        <v>10</v>
      </c>
      <c r="F329" s="80" t="str">
        <f>VLOOKUP(Tbl_Transactions[[#This Row],[Month Num]],Tbl_Lookup_Month[],2)</f>
        <v>Oct</v>
      </c>
      <c r="G329" s="80">
        <f>DAY(Tbl_Transactions[[#This Row],[Transaction Date]])</f>
        <v>31</v>
      </c>
      <c r="H329" s="82">
        <f>WEEKDAY(Tbl_Transactions[[#This Row],[Transaction Date]])</f>
        <v>6</v>
      </c>
      <c r="I329" s="82" t="str">
        <f>VLOOKUP(Tbl_Transactions[[#This Row],[Weekday Num]], Tbl_Lookup_Weekday[], 2)</f>
        <v>Fri</v>
      </c>
      <c r="J329" s="78" t="s">
        <v>18</v>
      </c>
      <c r="K329" s="78" t="s">
        <v>19</v>
      </c>
      <c r="L329" s="78" t="s">
        <v>17</v>
      </c>
      <c r="M329" s="78" t="s">
        <v>20</v>
      </c>
      <c r="N329" s="81">
        <v>129</v>
      </c>
      <c r="O329" s="91">
        <f>IF(Tbl_Transactions[[#This Row],[Type]]="Income",Tbl_Transactions[[#This Row],[Amount]]*'Lookup Values'!$H$3,Tbl_Transactions[[#This Row],[Amount]]*'Lookup Values'!$H$2)</f>
        <v>11.126249999999999</v>
      </c>
    </row>
    <row r="330" spans="1:15" x14ac:dyDescent="0.25">
      <c r="A330" s="78">
        <v>329</v>
      </c>
      <c r="B330" s="79">
        <v>39753</v>
      </c>
      <c r="C330" s="78" t="str">
        <f>IF(Tbl_Transactions[[#This Row],[Category]]="Income","Income","Expense")</f>
        <v>Expense</v>
      </c>
      <c r="D330" s="80">
        <f>YEAR(Tbl_Transactions[[#This Row],[Transaction Date]])</f>
        <v>2008</v>
      </c>
      <c r="E330" s="80">
        <f>MONTH(Tbl_Transactions[[#This Row],[Transaction Date]])</f>
        <v>11</v>
      </c>
      <c r="F330" s="80" t="str">
        <f>VLOOKUP(Tbl_Transactions[[#This Row],[Month Num]],Tbl_Lookup_Month[],2)</f>
        <v>Nov</v>
      </c>
      <c r="G330" s="80">
        <f>DAY(Tbl_Transactions[[#This Row],[Transaction Date]])</f>
        <v>1</v>
      </c>
      <c r="H330" s="82">
        <f>WEEKDAY(Tbl_Transactions[[#This Row],[Transaction Date]])</f>
        <v>7</v>
      </c>
      <c r="I330" s="82" t="str">
        <f>VLOOKUP(Tbl_Transactions[[#This Row],[Weekday Num]], Tbl_Lookup_Weekday[], 2)</f>
        <v>Sat</v>
      </c>
      <c r="J330" s="78" t="s">
        <v>12</v>
      </c>
      <c r="K330" s="78" t="s">
        <v>13</v>
      </c>
      <c r="L330" s="78" t="s">
        <v>11</v>
      </c>
      <c r="M330" s="78" t="s">
        <v>10</v>
      </c>
      <c r="N330" s="81">
        <v>210</v>
      </c>
      <c r="O330" s="91">
        <f>IF(Tbl_Transactions[[#This Row],[Type]]="Income",Tbl_Transactions[[#This Row],[Amount]]*'Lookup Values'!$H$3,Tbl_Transactions[[#This Row],[Amount]]*'Lookup Values'!$H$2)</f>
        <v>18.112499999999997</v>
      </c>
    </row>
    <row r="331" spans="1:15" x14ac:dyDescent="0.25">
      <c r="A331" s="78">
        <v>330</v>
      </c>
      <c r="B331" s="79">
        <v>39753</v>
      </c>
      <c r="C331" s="78" t="str">
        <f>IF(Tbl_Transactions[[#This Row],[Category]]="Income","Income","Expense")</f>
        <v>Expense</v>
      </c>
      <c r="D331" s="80">
        <f>YEAR(Tbl_Transactions[[#This Row],[Transaction Date]])</f>
        <v>2008</v>
      </c>
      <c r="E331" s="80">
        <f>MONTH(Tbl_Transactions[[#This Row],[Transaction Date]])</f>
        <v>11</v>
      </c>
      <c r="F331" s="80" t="str">
        <f>VLOOKUP(Tbl_Transactions[[#This Row],[Month Num]],Tbl_Lookup_Month[],2)</f>
        <v>Nov</v>
      </c>
      <c r="G331" s="80">
        <f>DAY(Tbl_Transactions[[#This Row],[Transaction Date]])</f>
        <v>1</v>
      </c>
      <c r="H331" s="82">
        <f>WEEKDAY(Tbl_Transactions[[#This Row],[Transaction Date]])</f>
        <v>7</v>
      </c>
      <c r="I331" s="82" t="str">
        <f>VLOOKUP(Tbl_Transactions[[#This Row],[Weekday Num]], Tbl_Lookup_Weekday[], 2)</f>
        <v>Sat</v>
      </c>
      <c r="J331" s="78" t="s">
        <v>39</v>
      </c>
      <c r="K331" s="78" t="s">
        <v>40</v>
      </c>
      <c r="L331" s="78" t="s">
        <v>38</v>
      </c>
      <c r="M331" s="78" t="s">
        <v>10</v>
      </c>
      <c r="N331" s="81">
        <v>406</v>
      </c>
      <c r="O331" s="91">
        <f>IF(Tbl_Transactions[[#This Row],[Type]]="Income",Tbl_Transactions[[#This Row],[Amount]]*'Lookup Values'!$H$3,Tbl_Transactions[[#This Row],[Amount]]*'Lookup Values'!$H$2)</f>
        <v>35.017499999999998</v>
      </c>
    </row>
    <row r="332" spans="1:15" x14ac:dyDescent="0.25">
      <c r="A332" s="78">
        <v>331</v>
      </c>
      <c r="B332" s="79">
        <v>39754</v>
      </c>
      <c r="C332" s="78" t="str">
        <f>IF(Tbl_Transactions[[#This Row],[Category]]="Income","Income","Expense")</f>
        <v>Income</v>
      </c>
      <c r="D332" s="80">
        <f>YEAR(Tbl_Transactions[[#This Row],[Transaction Date]])</f>
        <v>2008</v>
      </c>
      <c r="E332" s="80">
        <f>MONTH(Tbl_Transactions[[#This Row],[Transaction Date]])</f>
        <v>11</v>
      </c>
      <c r="F332" s="80" t="str">
        <f>VLOOKUP(Tbl_Transactions[[#This Row],[Month Num]],Tbl_Lookup_Month[],2)</f>
        <v>Nov</v>
      </c>
      <c r="G332" s="80">
        <f>DAY(Tbl_Transactions[[#This Row],[Transaction Date]])</f>
        <v>2</v>
      </c>
      <c r="H332" s="82">
        <f>WEEKDAY(Tbl_Transactions[[#This Row],[Transaction Date]])</f>
        <v>1</v>
      </c>
      <c r="I332" s="82" t="str">
        <f>VLOOKUP(Tbl_Transactions[[#This Row],[Weekday Num]], Tbl_Lookup_Weekday[], 2)</f>
        <v>Sun</v>
      </c>
      <c r="J332" s="78" t="s">
        <v>47</v>
      </c>
      <c r="K332" s="78" t="s">
        <v>76</v>
      </c>
      <c r="L332" s="78" t="s">
        <v>77</v>
      </c>
      <c r="M332" s="78" t="s">
        <v>10</v>
      </c>
      <c r="N332" s="81">
        <v>33</v>
      </c>
      <c r="O332" s="91">
        <f>IF(Tbl_Transactions[[#This Row],[Type]]="Income",Tbl_Transactions[[#This Row],[Amount]]*'Lookup Values'!$H$3,Tbl_Transactions[[#This Row],[Amount]]*'Lookup Values'!$H$2)</f>
        <v>12.540000000000001</v>
      </c>
    </row>
    <row r="333" spans="1:15" x14ac:dyDescent="0.25">
      <c r="A333" s="78">
        <v>332</v>
      </c>
      <c r="B333" s="79">
        <v>39756</v>
      </c>
      <c r="C333" s="78" t="str">
        <f>IF(Tbl_Transactions[[#This Row],[Category]]="Income","Income","Expense")</f>
        <v>Expense</v>
      </c>
      <c r="D333" s="80">
        <f>YEAR(Tbl_Transactions[[#This Row],[Transaction Date]])</f>
        <v>2008</v>
      </c>
      <c r="E333" s="80">
        <f>MONTH(Tbl_Transactions[[#This Row],[Transaction Date]])</f>
        <v>11</v>
      </c>
      <c r="F333" s="80" t="str">
        <f>VLOOKUP(Tbl_Transactions[[#This Row],[Month Num]],Tbl_Lookup_Month[],2)</f>
        <v>Nov</v>
      </c>
      <c r="G333" s="80">
        <f>DAY(Tbl_Transactions[[#This Row],[Transaction Date]])</f>
        <v>4</v>
      </c>
      <c r="H333" s="82">
        <f>WEEKDAY(Tbl_Transactions[[#This Row],[Transaction Date]])</f>
        <v>3</v>
      </c>
      <c r="I333" s="82" t="str">
        <f>VLOOKUP(Tbl_Transactions[[#This Row],[Weekday Num]], Tbl_Lookup_Weekday[], 2)</f>
        <v>Tue</v>
      </c>
      <c r="J333" s="78" t="s">
        <v>32</v>
      </c>
      <c r="K333" s="78" t="s">
        <v>33</v>
      </c>
      <c r="L333" s="78" t="s">
        <v>31</v>
      </c>
      <c r="M333" s="78" t="s">
        <v>23</v>
      </c>
      <c r="N333" s="81">
        <v>473</v>
      </c>
      <c r="O333" s="91">
        <f>IF(Tbl_Transactions[[#This Row],[Type]]="Income",Tbl_Transactions[[#This Row],[Amount]]*'Lookup Values'!$H$3,Tbl_Transactions[[#This Row],[Amount]]*'Lookup Values'!$H$2)</f>
        <v>40.796249999999993</v>
      </c>
    </row>
    <row r="334" spans="1:15" x14ac:dyDescent="0.25">
      <c r="A334" s="78">
        <v>333</v>
      </c>
      <c r="B334" s="79">
        <v>39757</v>
      </c>
      <c r="C334" s="78" t="str">
        <f>IF(Tbl_Transactions[[#This Row],[Category]]="Income","Income","Expense")</f>
        <v>Expense</v>
      </c>
      <c r="D334" s="80">
        <f>YEAR(Tbl_Transactions[[#This Row],[Transaction Date]])</f>
        <v>2008</v>
      </c>
      <c r="E334" s="80">
        <f>MONTH(Tbl_Transactions[[#This Row],[Transaction Date]])</f>
        <v>11</v>
      </c>
      <c r="F334" s="80" t="str">
        <f>VLOOKUP(Tbl_Transactions[[#This Row],[Month Num]],Tbl_Lookup_Month[],2)</f>
        <v>Nov</v>
      </c>
      <c r="G334" s="80">
        <f>DAY(Tbl_Transactions[[#This Row],[Transaction Date]])</f>
        <v>5</v>
      </c>
      <c r="H334" s="82">
        <f>WEEKDAY(Tbl_Transactions[[#This Row],[Transaction Date]])</f>
        <v>4</v>
      </c>
      <c r="I334" s="82" t="str">
        <f>VLOOKUP(Tbl_Transactions[[#This Row],[Weekday Num]], Tbl_Lookup_Weekday[], 2)</f>
        <v>Wed</v>
      </c>
      <c r="J334" s="78" t="s">
        <v>15</v>
      </c>
      <c r="K334" s="78" t="s">
        <v>35</v>
      </c>
      <c r="L334" s="78" t="s">
        <v>34</v>
      </c>
      <c r="M334" s="78" t="s">
        <v>20</v>
      </c>
      <c r="N334" s="81">
        <v>274</v>
      </c>
      <c r="O334" s="91">
        <f>IF(Tbl_Transactions[[#This Row],[Type]]="Income",Tbl_Transactions[[#This Row],[Amount]]*'Lookup Values'!$H$3,Tbl_Transactions[[#This Row],[Amount]]*'Lookup Values'!$H$2)</f>
        <v>23.632499999999997</v>
      </c>
    </row>
    <row r="335" spans="1:15" x14ac:dyDescent="0.25">
      <c r="A335" s="78">
        <v>334</v>
      </c>
      <c r="B335" s="79">
        <v>39761</v>
      </c>
      <c r="C335" s="78" t="str">
        <f>IF(Tbl_Transactions[[#This Row],[Category]]="Income","Income","Expense")</f>
        <v>Expense</v>
      </c>
      <c r="D335" s="80">
        <f>YEAR(Tbl_Transactions[[#This Row],[Transaction Date]])</f>
        <v>2008</v>
      </c>
      <c r="E335" s="80">
        <f>MONTH(Tbl_Transactions[[#This Row],[Transaction Date]])</f>
        <v>11</v>
      </c>
      <c r="F335" s="80" t="str">
        <f>VLOOKUP(Tbl_Transactions[[#This Row],[Month Num]],Tbl_Lookup_Month[],2)</f>
        <v>Nov</v>
      </c>
      <c r="G335" s="80">
        <f>DAY(Tbl_Transactions[[#This Row],[Transaction Date]])</f>
        <v>9</v>
      </c>
      <c r="H335" s="82">
        <f>WEEKDAY(Tbl_Transactions[[#This Row],[Transaction Date]])</f>
        <v>1</v>
      </c>
      <c r="I335" s="82" t="str">
        <f>VLOOKUP(Tbl_Transactions[[#This Row],[Weekday Num]], Tbl_Lookup_Weekday[], 2)</f>
        <v>Sun</v>
      </c>
      <c r="J335" s="78" t="s">
        <v>18</v>
      </c>
      <c r="K335" s="78" t="s">
        <v>19</v>
      </c>
      <c r="L335" s="78" t="s">
        <v>17</v>
      </c>
      <c r="M335" s="78" t="s">
        <v>20</v>
      </c>
      <c r="N335" s="81">
        <v>104</v>
      </c>
      <c r="O335" s="91">
        <f>IF(Tbl_Transactions[[#This Row],[Type]]="Income",Tbl_Transactions[[#This Row],[Amount]]*'Lookup Values'!$H$3,Tbl_Transactions[[#This Row],[Amount]]*'Lookup Values'!$H$2)</f>
        <v>8.9699999999999989</v>
      </c>
    </row>
    <row r="336" spans="1:15" x14ac:dyDescent="0.25">
      <c r="A336" s="78">
        <v>335</v>
      </c>
      <c r="B336" s="79">
        <v>39762</v>
      </c>
      <c r="C336" s="78" t="str">
        <f>IF(Tbl_Transactions[[#This Row],[Category]]="Income","Income","Expense")</f>
        <v>Expense</v>
      </c>
      <c r="D336" s="80">
        <f>YEAR(Tbl_Transactions[[#This Row],[Transaction Date]])</f>
        <v>2008</v>
      </c>
      <c r="E336" s="80">
        <f>MONTH(Tbl_Transactions[[#This Row],[Transaction Date]])</f>
        <v>11</v>
      </c>
      <c r="F336" s="80" t="str">
        <f>VLOOKUP(Tbl_Transactions[[#This Row],[Month Num]],Tbl_Lookup_Month[],2)</f>
        <v>Nov</v>
      </c>
      <c r="G336" s="80">
        <f>DAY(Tbl_Transactions[[#This Row],[Transaction Date]])</f>
        <v>10</v>
      </c>
      <c r="H336" s="82">
        <f>WEEKDAY(Tbl_Transactions[[#This Row],[Transaction Date]])</f>
        <v>2</v>
      </c>
      <c r="I336" s="82" t="str">
        <f>VLOOKUP(Tbl_Transactions[[#This Row],[Weekday Num]], Tbl_Lookup_Weekday[], 2)</f>
        <v>Mon</v>
      </c>
      <c r="J336" s="78" t="s">
        <v>12</v>
      </c>
      <c r="K336" s="78" t="s">
        <v>37</v>
      </c>
      <c r="L336" s="78" t="s">
        <v>36</v>
      </c>
      <c r="M336" s="78" t="s">
        <v>23</v>
      </c>
      <c r="N336" s="81">
        <v>176</v>
      </c>
      <c r="O336" s="91">
        <f>IF(Tbl_Transactions[[#This Row],[Type]]="Income",Tbl_Transactions[[#This Row],[Amount]]*'Lookup Values'!$H$3,Tbl_Transactions[[#This Row],[Amount]]*'Lookup Values'!$H$2)</f>
        <v>15.18</v>
      </c>
    </row>
    <row r="337" spans="1:15" x14ac:dyDescent="0.25">
      <c r="A337" s="78">
        <v>336</v>
      </c>
      <c r="B337" s="79">
        <v>39764</v>
      </c>
      <c r="C337" s="78" t="str">
        <f>IF(Tbl_Transactions[[#This Row],[Category]]="Income","Income","Expense")</f>
        <v>Expense</v>
      </c>
      <c r="D337" s="80">
        <f>YEAR(Tbl_Transactions[[#This Row],[Transaction Date]])</f>
        <v>2008</v>
      </c>
      <c r="E337" s="80">
        <f>MONTH(Tbl_Transactions[[#This Row],[Transaction Date]])</f>
        <v>11</v>
      </c>
      <c r="F337" s="80" t="str">
        <f>VLOOKUP(Tbl_Transactions[[#This Row],[Month Num]],Tbl_Lookup_Month[],2)</f>
        <v>Nov</v>
      </c>
      <c r="G337" s="80">
        <f>DAY(Tbl_Transactions[[#This Row],[Transaction Date]])</f>
        <v>12</v>
      </c>
      <c r="H337" s="82">
        <f>WEEKDAY(Tbl_Transactions[[#This Row],[Transaction Date]])</f>
        <v>4</v>
      </c>
      <c r="I337" s="82" t="str">
        <f>VLOOKUP(Tbl_Transactions[[#This Row],[Weekday Num]], Tbl_Lookup_Weekday[], 2)</f>
        <v>Wed</v>
      </c>
      <c r="J337" s="78" t="s">
        <v>27</v>
      </c>
      <c r="K337" s="78" t="s">
        <v>28</v>
      </c>
      <c r="L337" s="78" t="s">
        <v>26</v>
      </c>
      <c r="M337" s="78" t="s">
        <v>20</v>
      </c>
      <c r="N337" s="81">
        <v>216</v>
      </c>
      <c r="O337" s="91">
        <f>IF(Tbl_Transactions[[#This Row],[Type]]="Income",Tbl_Transactions[[#This Row],[Amount]]*'Lookup Values'!$H$3,Tbl_Transactions[[#This Row],[Amount]]*'Lookup Values'!$H$2)</f>
        <v>18.63</v>
      </c>
    </row>
    <row r="338" spans="1:15" x14ac:dyDescent="0.25">
      <c r="A338" s="78">
        <v>337</v>
      </c>
      <c r="B338" s="79">
        <v>39765</v>
      </c>
      <c r="C338" s="78" t="str">
        <f>IF(Tbl_Transactions[[#This Row],[Category]]="Income","Income","Expense")</f>
        <v>Expense</v>
      </c>
      <c r="D338" s="80">
        <f>YEAR(Tbl_Transactions[[#This Row],[Transaction Date]])</f>
        <v>2008</v>
      </c>
      <c r="E338" s="80">
        <f>MONTH(Tbl_Transactions[[#This Row],[Transaction Date]])</f>
        <v>11</v>
      </c>
      <c r="F338" s="80" t="str">
        <f>VLOOKUP(Tbl_Transactions[[#This Row],[Month Num]],Tbl_Lookup_Month[],2)</f>
        <v>Nov</v>
      </c>
      <c r="G338" s="80">
        <f>DAY(Tbl_Transactions[[#This Row],[Transaction Date]])</f>
        <v>13</v>
      </c>
      <c r="H338" s="82">
        <f>WEEKDAY(Tbl_Transactions[[#This Row],[Transaction Date]])</f>
        <v>5</v>
      </c>
      <c r="I338" s="82" t="str">
        <f>VLOOKUP(Tbl_Transactions[[#This Row],[Weekday Num]], Tbl_Lookup_Weekday[], 2)</f>
        <v>Thu</v>
      </c>
      <c r="J338" s="78" t="s">
        <v>15</v>
      </c>
      <c r="K338" s="78" t="s">
        <v>16</v>
      </c>
      <c r="L338" s="78" t="s">
        <v>14</v>
      </c>
      <c r="M338" s="78" t="s">
        <v>10</v>
      </c>
      <c r="N338" s="81">
        <v>91</v>
      </c>
      <c r="O338" s="91">
        <f>IF(Tbl_Transactions[[#This Row],[Type]]="Income",Tbl_Transactions[[#This Row],[Amount]]*'Lookup Values'!$H$3,Tbl_Transactions[[#This Row],[Amount]]*'Lookup Values'!$H$2)</f>
        <v>7.848749999999999</v>
      </c>
    </row>
    <row r="339" spans="1:15" x14ac:dyDescent="0.25">
      <c r="A339" s="78">
        <v>338</v>
      </c>
      <c r="B339" s="79">
        <v>39765</v>
      </c>
      <c r="C339" s="78" t="str">
        <f>IF(Tbl_Transactions[[#This Row],[Category]]="Income","Income","Expense")</f>
        <v>Expense</v>
      </c>
      <c r="D339" s="80">
        <f>YEAR(Tbl_Transactions[[#This Row],[Transaction Date]])</f>
        <v>2008</v>
      </c>
      <c r="E339" s="80">
        <f>MONTH(Tbl_Transactions[[#This Row],[Transaction Date]])</f>
        <v>11</v>
      </c>
      <c r="F339" s="80" t="str">
        <f>VLOOKUP(Tbl_Transactions[[#This Row],[Month Num]],Tbl_Lookup_Month[],2)</f>
        <v>Nov</v>
      </c>
      <c r="G339" s="80">
        <f>DAY(Tbl_Transactions[[#This Row],[Transaction Date]])</f>
        <v>13</v>
      </c>
      <c r="H339" s="82">
        <f>WEEKDAY(Tbl_Transactions[[#This Row],[Transaction Date]])</f>
        <v>5</v>
      </c>
      <c r="I339" s="82" t="str">
        <f>VLOOKUP(Tbl_Transactions[[#This Row],[Weekday Num]], Tbl_Lookup_Weekday[], 2)</f>
        <v>Thu</v>
      </c>
      <c r="J339" s="78" t="s">
        <v>18</v>
      </c>
      <c r="K339" s="78" t="s">
        <v>30</v>
      </c>
      <c r="L339" s="78" t="s">
        <v>29</v>
      </c>
      <c r="M339" s="78" t="s">
        <v>20</v>
      </c>
      <c r="N339" s="81">
        <v>471</v>
      </c>
      <c r="O339" s="91">
        <f>IF(Tbl_Transactions[[#This Row],[Type]]="Income",Tbl_Transactions[[#This Row],[Amount]]*'Lookup Values'!$H$3,Tbl_Transactions[[#This Row],[Amount]]*'Lookup Values'!$H$2)</f>
        <v>40.623749999999994</v>
      </c>
    </row>
    <row r="340" spans="1:15" x14ac:dyDescent="0.25">
      <c r="A340" s="78">
        <v>339</v>
      </c>
      <c r="B340" s="79">
        <v>39766</v>
      </c>
      <c r="C340" s="78" t="str">
        <f>IF(Tbl_Transactions[[#This Row],[Category]]="Income","Income","Expense")</f>
        <v>Expense</v>
      </c>
      <c r="D340" s="80">
        <f>YEAR(Tbl_Transactions[[#This Row],[Transaction Date]])</f>
        <v>2008</v>
      </c>
      <c r="E340" s="80">
        <f>MONTH(Tbl_Transactions[[#This Row],[Transaction Date]])</f>
        <v>11</v>
      </c>
      <c r="F340" s="80" t="str">
        <f>VLOOKUP(Tbl_Transactions[[#This Row],[Month Num]],Tbl_Lookup_Month[],2)</f>
        <v>Nov</v>
      </c>
      <c r="G340" s="80">
        <f>DAY(Tbl_Transactions[[#This Row],[Transaction Date]])</f>
        <v>14</v>
      </c>
      <c r="H340" s="82">
        <f>WEEKDAY(Tbl_Transactions[[#This Row],[Transaction Date]])</f>
        <v>6</v>
      </c>
      <c r="I340" s="82" t="str">
        <f>VLOOKUP(Tbl_Transactions[[#This Row],[Weekday Num]], Tbl_Lookup_Weekday[], 2)</f>
        <v>Fri</v>
      </c>
      <c r="J340" s="78" t="s">
        <v>12</v>
      </c>
      <c r="K340" s="78" t="s">
        <v>25</v>
      </c>
      <c r="L340" s="78" t="s">
        <v>24</v>
      </c>
      <c r="M340" s="78" t="s">
        <v>20</v>
      </c>
      <c r="N340" s="81">
        <v>471</v>
      </c>
      <c r="O340" s="91">
        <f>IF(Tbl_Transactions[[#This Row],[Type]]="Income",Tbl_Transactions[[#This Row],[Amount]]*'Lookup Values'!$H$3,Tbl_Transactions[[#This Row],[Amount]]*'Lookup Values'!$H$2)</f>
        <v>40.623749999999994</v>
      </c>
    </row>
    <row r="341" spans="1:15" x14ac:dyDescent="0.25">
      <c r="A341" s="78">
        <v>340</v>
      </c>
      <c r="B341" s="79">
        <v>39767</v>
      </c>
      <c r="C341" s="78" t="str">
        <f>IF(Tbl_Transactions[[#This Row],[Category]]="Income","Income","Expense")</f>
        <v>Expense</v>
      </c>
      <c r="D341" s="80">
        <f>YEAR(Tbl_Transactions[[#This Row],[Transaction Date]])</f>
        <v>2008</v>
      </c>
      <c r="E341" s="80">
        <f>MONTH(Tbl_Transactions[[#This Row],[Transaction Date]])</f>
        <v>11</v>
      </c>
      <c r="F341" s="80" t="str">
        <f>VLOOKUP(Tbl_Transactions[[#This Row],[Month Num]],Tbl_Lookup_Month[],2)</f>
        <v>Nov</v>
      </c>
      <c r="G341" s="80">
        <f>DAY(Tbl_Transactions[[#This Row],[Transaction Date]])</f>
        <v>15</v>
      </c>
      <c r="H341" s="82">
        <f>WEEKDAY(Tbl_Transactions[[#This Row],[Transaction Date]])</f>
        <v>7</v>
      </c>
      <c r="I341" s="82" t="str">
        <f>VLOOKUP(Tbl_Transactions[[#This Row],[Weekday Num]], Tbl_Lookup_Weekday[], 2)</f>
        <v>Sat</v>
      </c>
      <c r="J341" s="78" t="s">
        <v>8</v>
      </c>
      <c r="K341" s="78" t="s">
        <v>9</v>
      </c>
      <c r="L341" s="78" t="s">
        <v>7</v>
      </c>
      <c r="M341" s="78" t="s">
        <v>20</v>
      </c>
      <c r="N341" s="81">
        <v>484</v>
      </c>
      <c r="O341" s="91">
        <f>IF(Tbl_Transactions[[#This Row],[Type]]="Income",Tbl_Transactions[[#This Row],[Amount]]*'Lookup Values'!$H$3,Tbl_Transactions[[#This Row],[Amount]]*'Lookup Values'!$H$2)</f>
        <v>41.744999999999997</v>
      </c>
    </row>
    <row r="342" spans="1:15" x14ac:dyDescent="0.25">
      <c r="A342" s="78">
        <v>341</v>
      </c>
      <c r="B342" s="79">
        <v>39770</v>
      </c>
      <c r="C342" s="78" t="str">
        <f>IF(Tbl_Transactions[[#This Row],[Category]]="Income","Income","Expense")</f>
        <v>Income</v>
      </c>
      <c r="D342" s="80">
        <f>YEAR(Tbl_Transactions[[#This Row],[Transaction Date]])</f>
        <v>2008</v>
      </c>
      <c r="E342" s="80">
        <f>MONTH(Tbl_Transactions[[#This Row],[Transaction Date]])</f>
        <v>11</v>
      </c>
      <c r="F342" s="80" t="str">
        <f>VLOOKUP(Tbl_Transactions[[#This Row],[Month Num]],Tbl_Lookup_Month[],2)</f>
        <v>Nov</v>
      </c>
      <c r="G342" s="80">
        <f>DAY(Tbl_Transactions[[#This Row],[Transaction Date]])</f>
        <v>18</v>
      </c>
      <c r="H342" s="82">
        <f>WEEKDAY(Tbl_Transactions[[#This Row],[Transaction Date]])</f>
        <v>3</v>
      </c>
      <c r="I342" s="82" t="str">
        <f>VLOOKUP(Tbl_Transactions[[#This Row],[Weekday Num]], Tbl_Lookup_Weekday[], 2)</f>
        <v>Tue</v>
      </c>
      <c r="J342" s="78" t="s">
        <v>47</v>
      </c>
      <c r="K342" s="78" t="s">
        <v>80</v>
      </c>
      <c r="L342" s="78" t="s">
        <v>81</v>
      </c>
      <c r="M342" s="78" t="s">
        <v>10</v>
      </c>
      <c r="N342" s="81">
        <v>305</v>
      </c>
      <c r="O342" s="91">
        <f>IF(Tbl_Transactions[[#This Row],[Type]]="Income",Tbl_Transactions[[#This Row],[Amount]]*'Lookup Values'!$H$3,Tbl_Transactions[[#This Row],[Amount]]*'Lookup Values'!$H$2)</f>
        <v>115.9</v>
      </c>
    </row>
    <row r="343" spans="1:15" x14ac:dyDescent="0.25">
      <c r="A343" s="78">
        <v>342</v>
      </c>
      <c r="B343" s="79">
        <v>39773</v>
      </c>
      <c r="C343" s="78" t="str">
        <f>IF(Tbl_Transactions[[#This Row],[Category]]="Income","Income","Expense")</f>
        <v>Income</v>
      </c>
      <c r="D343" s="80">
        <f>YEAR(Tbl_Transactions[[#This Row],[Transaction Date]])</f>
        <v>2008</v>
      </c>
      <c r="E343" s="80">
        <f>MONTH(Tbl_Transactions[[#This Row],[Transaction Date]])</f>
        <v>11</v>
      </c>
      <c r="F343" s="80" t="str">
        <f>VLOOKUP(Tbl_Transactions[[#This Row],[Month Num]],Tbl_Lookup_Month[],2)</f>
        <v>Nov</v>
      </c>
      <c r="G343" s="80">
        <f>DAY(Tbl_Transactions[[#This Row],[Transaction Date]])</f>
        <v>21</v>
      </c>
      <c r="H343" s="82">
        <f>WEEKDAY(Tbl_Transactions[[#This Row],[Transaction Date]])</f>
        <v>6</v>
      </c>
      <c r="I343" s="82" t="str">
        <f>VLOOKUP(Tbl_Transactions[[#This Row],[Weekday Num]], Tbl_Lookup_Weekday[], 2)</f>
        <v>Fri</v>
      </c>
      <c r="J343" s="78" t="s">
        <v>47</v>
      </c>
      <c r="K343" s="78" t="s">
        <v>76</v>
      </c>
      <c r="L343" s="78" t="s">
        <v>77</v>
      </c>
      <c r="M343" s="78" t="s">
        <v>10</v>
      </c>
      <c r="N343" s="81">
        <v>191</v>
      </c>
      <c r="O343" s="91">
        <f>IF(Tbl_Transactions[[#This Row],[Type]]="Income",Tbl_Transactions[[#This Row],[Amount]]*'Lookup Values'!$H$3,Tbl_Transactions[[#This Row],[Amount]]*'Lookup Values'!$H$2)</f>
        <v>72.58</v>
      </c>
    </row>
    <row r="344" spans="1:15" x14ac:dyDescent="0.25">
      <c r="A344" s="78">
        <v>343</v>
      </c>
      <c r="B344" s="79">
        <v>39774</v>
      </c>
      <c r="C344" s="78" t="str">
        <f>IF(Tbl_Transactions[[#This Row],[Category]]="Income","Income","Expense")</f>
        <v>Income</v>
      </c>
      <c r="D344" s="80">
        <f>YEAR(Tbl_Transactions[[#This Row],[Transaction Date]])</f>
        <v>2008</v>
      </c>
      <c r="E344" s="80">
        <f>MONTH(Tbl_Transactions[[#This Row],[Transaction Date]])</f>
        <v>11</v>
      </c>
      <c r="F344" s="80" t="str">
        <f>VLOOKUP(Tbl_Transactions[[#This Row],[Month Num]],Tbl_Lookup_Month[],2)</f>
        <v>Nov</v>
      </c>
      <c r="G344" s="80">
        <f>DAY(Tbl_Transactions[[#This Row],[Transaction Date]])</f>
        <v>22</v>
      </c>
      <c r="H344" s="82">
        <f>WEEKDAY(Tbl_Transactions[[#This Row],[Transaction Date]])</f>
        <v>7</v>
      </c>
      <c r="I344" s="82" t="str">
        <f>VLOOKUP(Tbl_Transactions[[#This Row],[Weekday Num]], Tbl_Lookup_Weekday[], 2)</f>
        <v>Sat</v>
      </c>
      <c r="J344" s="78" t="s">
        <v>47</v>
      </c>
      <c r="K344" s="78" t="s">
        <v>80</v>
      </c>
      <c r="L344" s="78" t="s">
        <v>81</v>
      </c>
      <c r="M344" s="78" t="s">
        <v>23</v>
      </c>
      <c r="N344" s="81">
        <v>134</v>
      </c>
      <c r="O344" s="91">
        <f>IF(Tbl_Transactions[[#This Row],[Type]]="Income",Tbl_Transactions[[#This Row],[Amount]]*'Lookup Values'!$H$3,Tbl_Transactions[[#This Row],[Amount]]*'Lookup Values'!$H$2)</f>
        <v>50.92</v>
      </c>
    </row>
    <row r="345" spans="1:15" x14ac:dyDescent="0.25">
      <c r="A345" s="78">
        <v>344</v>
      </c>
      <c r="B345" s="79">
        <v>39775</v>
      </c>
      <c r="C345" s="78" t="str">
        <f>IF(Tbl_Transactions[[#This Row],[Category]]="Income","Income","Expense")</f>
        <v>Expense</v>
      </c>
      <c r="D345" s="80">
        <f>YEAR(Tbl_Transactions[[#This Row],[Transaction Date]])</f>
        <v>2008</v>
      </c>
      <c r="E345" s="80">
        <f>MONTH(Tbl_Transactions[[#This Row],[Transaction Date]])</f>
        <v>11</v>
      </c>
      <c r="F345" s="80" t="str">
        <f>VLOOKUP(Tbl_Transactions[[#This Row],[Month Num]],Tbl_Lookup_Month[],2)</f>
        <v>Nov</v>
      </c>
      <c r="G345" s="80">
        <f>DAY(Tbl_Transactions[[#This Row],[Transaction Date]])</f>
        <v>23</v>
      </c>
      <c r="H345" s="82">
        <f>WEEKDAY(Tbl_Transactions[[#This Row],[Transaction Date]])</f>
        <v>1</v>
      </c>
      <c r="I345" s="82" t="str">
        <f>VLOOKUP(Tbl_Transactions[[#This Row],[Weekday Num]], Tbl_Lookup_Weekday[], 2)</f>
        <v>Sun</v>
      </c>
      <c r="J345" s="78" t="s">
        <v>18</v>
      </c>
      <c r="K345" s="78" t="s">
        <v>19</v>
      </c>
      <c r="L345" s="78" t="s">
        <v>17</v>
      </c>
      <c r="M345" s="78" t="s">
        <v>20</v>
      </c>
      <c r="N345" s="81">
        <v>346</v>
      </c>
      <c r="O345" s="91">
        <f>IF(Tbl_Transactions[[#This Row],[Type]]="Income",Tbl_Transactions[[#This Row],[Amount]]*'Lookup Values'!$H$3,Tbl_Transactions[[#This Row],[Amount]]*'Lookup Values'!$H$2)</f>
        <v>29.842499999999998</v>
      </c>
    </row>
    <row r="346" spans="1:15" x14ac:dyDescent="0.25">
      <c r="A346" s="78">
        <v>345</v>
      </c>
      <c r="B346" s="79">
        <v>39777</v>
      </c>
      <c r="C346" s="78" t="str">
        <f>IF(Tbl_Transactions[[#This Row],[Category]]="Income","Income","Expense")</f>
        <v>Income</v>
      </c>
      <c r="D346" s="80">
        <f>YEAR(Tbl_Transactions[[#This Row],[Transaction Date]])</f>
        <v>2008</v>
      </c>
      <c r="E346" s="80">
        <f>MONTH(Tbl_Transactions[[#This Row],[Transaction Date]])</f>
        <v>11</v>
      </c>
      <c r="F346" s="80" t="str">
        <f>VLOOKUP(Tbl_Transactions[[#This Row],[Month Num]],Tbl_Lookup_Month[],2)</f>
        <v>Nov</v>
      </c>
      <c r="G346" s="80">
        <f>DAY(Tbl_Transactions[[#This Row],[Transaction Date]])</f>
        <v>25</v>
      </c>
      <c r="H346" s="82">
        <f>WEEKDAY(Tbl_Transactions[[#This Row],[Transaction Date]])</f>
        <v>3</v>
      </c>
      <c r="I346" s="82" t="str">
        <f>VLOOKUP(Tbl_Transactions[[#This Row],[Weekday Num]], Tbl_Lookup_Weekday[], 2)</f>
        <v>Tue</v>
      </c>
      <c r="J346" s="78" t="s">
        <v>47</v>
      </c>
      <c r="K346" s="78" t="s">
        <v>80</v>
      </c>
      <c r="L346" s="78" t="s">
        <v>81</v>
      </c>
      <c r="M346" s="78" t="s">
        <v>20</v>
      </c>
      <c r="N346" s="81">
        <v>193</v>
      </c>
      <c r="O346" s="91">
        <f>IF(Tbl_Transactions[[#This Row],[Type]]="Income",Tbl_Transactions[[#This Row],[Amount]]*'Lookup Values'!$H$3,Tbl_Transactions[[#This Row],[Amount]]*'Lookup Values'!$H$2)</f>
        <v>73.34</v>
      </c>
    </row>
    <row r="347" spans="1:15" x14ac:dyDescent="0.25">
      <c r="A347" s="78">
        <v>346</v>
      </c>
      <c r="B347" s="79">
        <v>39778</v>
      </c>
      <c r="C347" s="78" t="str">
        <f>IF(Tbl_Transactions[[#This Row],[Category]]="Income","Income","Expense")</f>
        <v>Expense</v>
      </c>
      <c r="D347" s="80">
        <f>YEAR(Tbl_Transactions[[#This Row],[Transaction Date]])</f>
        <v>2008</v>
      </c>
      <c r="E347" s="80">
        <f>MONTH(Tbl_Transactions[[#This Row],[Transaction Date]])</f>
        <v>11</v>
      </c>
      <c r="F347" s="80" t="str">
        <f>VLOOKUP(Tbl_Transactions[[#This Row],[Month Num]],Tbl_Lookup_Month[],2)</f>
        <v>Nov</v>
      </c>
      <c r="G347" s="80">
        <f>DAY(Tbl_Transactions[[#This Row],[Transaction Date]])</f>
        <v>26</v>
      </c>
      <c r="H347" s="82">
        <f>WEEKDAY(Tbl_Transactions[[#This Row],[Transaction Date]])</f>
        <v>4</v>
      </c>
      <c r="I347" s="82" t="str">
        <f>VLOOKUP(Tbl_Transactions[[#This Row],[Weekday Num]], Tbl_Lookup_Weekday[], 2)</f>
        <v>Wed</v>
      </c>
      <c r="J347" s="78" t="s">
        <v>8</v>
      </c>
      <c r="K347" s="78" t="s">
        <v>9</v>
      </c>
      <c r="L347" s="78" t="s">
        <v>7</v>
      </c>
      <c r="M347" s="78" t="s">
        <v>20</v>
      </c>
      <c r="N347" s="81">
        <v>321</v>
      </c>
      <c r="O347" s="91">
        <f>IF(Tbl_Transactions[[#This Row],[Type]]="Income",Tbl_Transactions[[#This Row],[Amount]]*'Lookup Values'!$H$3,Tbl_Transactions[[#This Row],[Amount]]*'Lookup Values'!$H$2)</f>
        <v>27.686249999999998</v>
      </c>
    </row>
    <row r="348" spans="1:15" x14ac:dyDescent="0.25">
      <c r="A348" s="78">
        <v>347</v>
      </c>
      <c r="B348" s="79">
        <v>39786</v>
      </c>
      <c r="C348" s="78" t="str">
        <f>IF(Tbl_Transactions[[#This Row],[Category]]="Income","Income","Expense")</f>
        <v>Expense</v>
      </c>
      <c r="D348" s="80">
        <f>YEAR(Tbl_Transactions[[#This Row],[Transaction Date]])</f>
        <v>2008</v>
      </c>
      <c r="E348" s="80">
        <f>MONTH(Tbl_Transactions[[#This Row],[Transaction Date]])</f>
        <v>12</v>
      </c>
      <c r="F348" s="80" t="str">
        <f>VLOOKUP(Tbl_Transactions[[#This Row],[Month Num]],Tbl_Lookup_Month[],2)</f>
        <v>Dec</v>
      </c>
      <c r="G348" s="80">
        <f>DAY(Tbl_Transactions[[#This Row],[Transaction Date]])</f>
        <v>4</v>
      </c>
      <c r="H348" s="82">
        <f>WEEKDAY(Tbl_Transactions[[#This Row],[Transaction Date]])</f>
        <v>5</v>
      </c>
      <c r="I348" s="82" t="str">
        <f>VLOOKUP(Tbl_Transactions[[#This Row],[Weekday Num]], Tbl_Lookup_Weekday[], 2)</f>
        <v>Thu</v>
      </c>
      <c r="J348" s="78" t="s">
        <v>12</v>
      </c>
      <c r="K348" s="78" t="s">
        <v>37</v>
      </c>
      <c r="L348" s="78" t="s">
        <v>36</v>
      </c>
      <c r="M348" s="78" t="s">
        <v>10</v>
      </c>
      <c r="N348" s="81">
        <v>383</v>
      </c>
      <c r="O348" s="91">
        <f>IF(Tbl_Transactions[[#This Row],[Type]]="Income",Tbl_Transactions[[#This Row],[Amount]]*'Lookup Values'!$H$3,Tbl_Transactions[[#This Row],[Amount]]*'Lookup Values'!$H$2)</f>
        <v>33.033749999999998</v>
      </c>
    </row>
    <row r="349" spans="1:15" x14ac:dyDescent="0.25">
      <c r="A349" s="78">
        <v>348</v>
      </c>
      <c r="B349" s="79">
        <v>39793</v>
      </c>
      <c r="C349" s="78" t="str">
        <f>IF(Tbl_Transactions[[#This Row],[Category]]="Income","Income","Expense")</f>
        <v>Expense</v>
      </c>
      <c r="D349" s="80">
        <f>YEAR(Tbl_Transactions[[#This Row],[Transaction Date]])</f>
        <v>2008</v>
      </c>
      <c r="E349" s="80">
        <f>MONTH(Tbl_Transactions[[#This Row],[Transaction Date]])</f>
        <v>12</v>
      </c>
      <c r="F349" s="80" t="str">
        <f>VLOOKUP(Tbl_Transactions[[#This Row],[Month Num]],Tbl_Lookup_Month[],2)</f>
        <v>Dec</v>
      </c>
      <c r="G349" s="80">
        <f>DAY(Tbl_Transactions[[#This Row],[Transaction Date]])</f>
        <v>11</v>
      </c>
      <c r="H349" s="82">
        <f>WEEKDAY(Tbl_Transactions[[#This Row],[Transaction Date]])</f>
        <v>5</v>
      </c>
      <c r="I349" s="82" t="str">
        <f>VLOOKUP(Tbl_Transactions[[#This Row],[Weekday Num]], Tbl_Lookup_Weekday[], 2)</f>
        <v>Thu</v>
      </c>
      <c r="J349" s="78" t="s">
        <v>12</v>
      </c>
      <c r="K349" s="78" t="s">
        <v>37</v>
      </c>
      <c r="L349" s="78" t="s">
        <v>36</v>
      </c>
      <c r="M349" s="78" t="s">
        <v>20</v>
      </c>
      <c r="N349" s="81">
        <v>378</v>
      </c>
      <c r="O349" s="91">
        <f>IF(Tbl_Transactions[[#This Row],[Type]]="Income",Tbl_Transactions[[#This Row],[Amount]]*'Lookup Values'!$H$3,Tbl_Transactions[[#This Row],[Amount]]*'Lookup Values'!$H$2)</f>
        <v>32.602499999999999</v>
      </c>
    </row>
    <row r="350" spans="1:15" x14ac:dyDescent="0.25">
      <c r="A350" s="78">
        <v>349</v>
      </c>
      <c r="B350" s="79">
        <v>39794</v>
      </c>
      <c r="C350" s="78" t="str">
        <f>IF(Tbl_Transactions[[#This Row],[Category]]="Income","Income","Expense")</f>
        <v>Expense</v>
      </c>
      <c r="D350" s="80">
        <f>YEAR(Tbl_Transactions[[#This Row],[Transaction Date]])</f>
        <v>2008</v>
      </c>
      <c r="E350" s="80">
        <f>MONTH(Tbl_Transactions[[#This Row],[Transaction Date]])</f>
        <v>12</v>
      </c>
      <c r="F350" s="80" t="str">
        <f>VLOOKUP(Tbl_Transactions[[#This Row],[Month Num]],Tbl_Lookup_Month[],2)</f>
        <v>Dec</v>
      </c>
      <c r="G350" s="80">
        <f>DAY(Tbl_Transactions[[#This Row],[Transaction Date]])</f>
        <v>12</v>
      </c>
      <c r="H350" s="82">
        <f>WEEKDAY(Tbl_Transactions[[#This Row],[Transaction Date]])</f>
        <v>6</v>
      </c>
      <c r="I350" s="82" t="str">
        <f>VLOOKUP(Tbl_Transactions[[#This Row],[Weekday Num]], Tbl_Lookup_Weekday[], 2)</f>
        <v>Fri</v>
      </c>
      <c r="J350" s="78" t="s">
        <v>8</v>
      </c>
      <c r="K350" s="78" t="s">
        <v>9</v>
      </c>
      <c r="L350" s="78" t="s">
        <v>7</v>
      </c>
      <c r="M350" s="78" t="s">
        <v>20</v>
      </c>
      <c r="N350" s="81">
        <v>111</v>
      </c>
      <c r="O350" s="91">
        <f>IF(Tbl_Transactions[[#This Row],[Type]]="Income",Tbl_Transactions[[#This Row],[Amount]]*'Lookup Values'!$H$3,Tbl_Transactions[[#This Row],[Amount]]*'Lookup Values'!$H$2)</f>
        <v>9.5737499999999986</v>
      </c>
    </row>
    <row r="351" spans="1:15" x14ac:dyDescent="0.25">
      <c r="A351" s="78">
        <v>350</v>
      </c>
      <c r="B351" s="79">
        <v>39794</v>
      </c>
      <c r="C351" s="78" t="str">
        <f>IF(Tbl_Transactions[[#This Row],[Category]]="Income","Income","Expense")</f>
        <v>Expense</v>
      </c>
      <c r="D351" s="80">
        <f>YEAR(Tbl_Transactions[[#This Row],[Transaction Date]])</f>
        <v>2008</v>
      </c>
      <c r="E351" s="80">
        <f>MONTH(Tbl_Transactions[[#This Row],[Transaction Date]])</f>
        <v>12</v>
      </c>
      <c r="F351" s="80" t="str">
        <f>VLOOKUP(Tbl_Transactions[[#This Row],[Month Num]],Tbl_Lookup_Month[],2)</f>
        <v>Dec</v>
      </c>
      <c r="G351" s="80">
        <f>DAY(Tbl_Transactions[[#This Row],[Transaction Date]])</f>
        <v>12</v>
      </c>
      <c r="H351" s="82">
        <f>WEEKDAY(Tbl_Transactions[[#This Row],[Transaction Date]])</f>
        <v>6</v>
      </c>
      <c r="I351" s="82" t="str">
        <f>VLOOKUP(Tbl_Transactions[[#This Row],[Weekday Num]], Tbl_Lookup_Weekday[], 2)</f>
        <v>Fri</v>
      </c>
      <c r="J351" s="78" t="s">
        <v>12</v>
      </c>
      <c r="K351" s="78" t="s">
        <v>25</v>
      </c>
      <c r="L351" s="78" t="s">
        <v>24</v>
      </c>
      <c r="M351" s="78" t="s">
        <v>23</v>
      </c>
      <c r="N351" s="81">
        <v>479</v>
      </c>
      <c r="O351" s="91">
        <f>IF(Tbl_Transactions[[#This Row],[Type]]="Income",Tbl_Transactions[[#This Row],[Amount]]*'Lookup Values'!$H$3,Tbl_Transactions[[#This Row],[Amount]]*'Lookup Values'!$H$2)</f>
        <v>41.313749999999999</v>
      </c>
    </row>
    <row r="352" spans="1:15" x14ac:dyDescent="0.25">
      <c r="A352" s="78">
        <v>351</v>
      </c>
      <c r="B352" s="79">
        <v>39796</v>
      </c>
      <c r="C352" s="78" t="str">
        <f>IF(Tbl_Transactions[[#This Row],[Category]]="Income","Income","Expense")</f>
        <v>Expense</v>
      </c>
      <c r="D352" s="80">
        <f>YEAR(Tbl_Transactions[[#This Row],[Transaction Date]])</f>
        <v>2008</v>
      </c>
      <c r="E352" s="80">
        <f>MONTH(Tbl_Transactions[[#This Row],[Transaction Date]])</f>
        <v>12</v>
      </c>
      <c r="F352" s="80" t="str">
        <f>VLOOKUP(Tbl_Transactions[[#This Row],[Month Num]],Tbl_Lookup_Month[],2)</f>
        <v>Dec</v>
      </c>
      <c r="G352" s="80">
        <f>DAY(Tbl_Transactions[[#This Row],[Transaction Date]])</f>
        <v>14</v>
      </c>
      <c r="H352" s="82">
        <f>WEEKDAY(Tbl_Transactions[[#This Row],[Transaction Date]])</f>
        <v>1</v>
      </c>
      <c r="I352" s="82" t="str">
        <f>VLOOKUP(Tbl_Transactions[[#This Row],[Weekday Num]], Tbl_Lookup_Weekday[], 2)</f>
        <v>Sun</v>
      </c>
      <c r="J352" s="78" t="s">
        <v>42</v>
      </c>
      <c r="K352" s="78" t="s">
        <v>43</v>
      </c>
      <c r="L352" s="78" t="s">
        <v>41</v>
      </c>
      <c r="M352" s="78" t="s">
        <v>10</v>
      </c>
      <c r="N352" s="81">
        <v>22</v>
      </c>
      <c r="O352" s="91">
        <f>IF(Tbl_Transactions[[#This Row],[Type]]="Income",Tbl_Transactions[[#This Row],[Amount]]*'Lookup Values'!$H$3,Tbl_Transactions[[#This Row],[Amount]]*'Lookup Values'!$H$2)</f>
        <v>1.8975</v>
      </c>
    </row>
    <row r="353" spans="1:15" x14ac:dyDescent="0.25">
      <c r="A353" s="78">
        <v>352</v>
      </c>
      <c r="B353" s="79">
        <v>39799</v>
      </c>
      <c r="C353" s="78" t="str">
        <f>IF(Tbl_Transactions[[#This Row],[Category]]="Income","Income","Expense")</f>
        <v>Expense</v>
      </c>
      <c r="D353" s="80">
        <f>YEAR(Tbl_Transactions[[#This Row],[Transaction Date]])</f>
        <v>2008</v>
      </c>
      <c r="E353" s="80">
        <f>MONTH(Tbl_Transactions[[#This Row],[Transaction Date]])</f>
        <v>12</v>
      </c>
      <c r="F353" s="80" t="str">
        <f>VLOOKUP(Tbl_Transactions[[#This Row],[Month Num]],Tbl_Lookup_Month[],2)</f>
        <v>Dec</v>
      </c>
      <c r="G353" s="80">
        <f>DAY(Tbl_Transactions[[#This Row],[Transaction Date]])</f>
        <v>17</v>
      </c>
      <c r="H353" s="82">
        <f>WEEKDAY(Tbl_Transactions[[#This Row],[Transaction Date]])</f>
        <v>4</v>
      </c>
      <c r="I353" s="82" t="str">
        <f>VLOOKUP(Tbl_Transactions[[#This Row],[Weekday Num]], Tbl_Lookup_Weekday[], 2)</f>
        <v>Wed</v>
      </c>
      <c r="J353" s="78" t="s">
        <v>12</v>
      </c>
      <c r="K353" s="78" t="s">
        <v>37</v>
      </c>
      <c r="L353" s="78" t="s">
        <v>36</v>
      </c>
      <c r="M353" s="78" t="s">
        <v>23</v>
      </c>
      <c r="N353" s="81">
        <v>403</v>
      </c>
      <c r="O353" s="91">
        <f>IF(Tbl_Transactions[[#This Row],[Type]]="Income",Tbl_Transactions[[#This Row],[Amount]]*'Lookup Values'!$H$3,Tbl_Transactions[[#This Row],[Amount]]*'Lookup Values'!$H$2)</f>
        <v>34.758749999999999</v>
      </c>
    </row>
    <row r="354" spans="1:15" x14ac:dyDescent="0.25">
      <c r="A354" s="78">
        <v>353</v>
      </c>
      <c r="B354" s="79">
        <v>39799</v>
      </c>
      <c r="C354" s="78" t="str">
        <f>IF(Tbl_Transactions[[#This Row],[Category]]="Income","Income","Expense")</f>
        <v>Expense</v>
      </c>
      <c r="D354" s="80">
        <f>YEAR(Tbl_Transactions[[#This Row],[Transaction Date]])</f>
        <v>2008</v>
      </c>
      <c r="E354" s="80">
        <f>MONTH(Tbl_Transactions[[#This Row],[Transaction Date]])</f>
        <v>12</v>
      </c>
      <c r="F354" s="80" t="str">
        <f>VLOOKUP(Tbl_Transactions[[#This Row],[Month Num]],Tbl_Lookup_Month[],2)</f>
        <v>Dec</v>
      </c>
      <c r="G354" s="80">
        <f>DAY(Tbl_Transactions[[#This Row],[Transaction Date]])</f>
        <v>17</v>
      </c>
      <c r="H354" s="82">
        <f>WEEKDAY(Tbl_Transactions[[#This Row],[Transaction Date]])</f>
        <v>4</v>
      </c>
      <c r="I354" s="82" t="str">
        <f>VLOOKUP(Tbl_Transactions[[#This Row],[Weekday Num]], Tbl_Lookup_Weekday[], 2)</f>
        <v>Wed</v>
      </c>
      <c r="J354" s="78" t="s">
        <v>39</v>
      </c>
      <c r="K354" s="78" t="s">
        <v>40</v>
      </c>
      <c r="L354" s="78" t="s">
        <v>38</v>
      </c>
      <c r="M354" s="78" t="s">
        <v>20</v>
      </c>
      <c r="N354" s="81">
        <v>89</v>
      </c>
      <c r="O354" s="91">
        <f>IF(Tbl_Transactions[[#This Row],[Type]]="Income",Tbl_Transactions[[#This Row],[Amount]]*'Lookup Values'!$H$3,Tbl_Transactions[[#This Row],[Amount]]*'Lookup Values'!$H$2)</f>
        <v>7.6762499999999996</v>
      </c>
    </row>
    <row r="355" spans="1:15" x14ac:dyDescent="0.25">
      <c r="A355" s="78">
        <v>354</v>
      </c>
      <c r="B355" s="79">
        <v>39800</v>
      </c>
      <c r="C355" s="78" t="str">
        <f>IF(Tbl_Transactions[[#This Row],[Category]]="Income","Income","Expense")</f>
        <v>Expense</v>
      </c>
      <c r="D355" s="80">
        <f>YEAR(Tbl_Transactions[[#This Row],[Transaction Date]])</f>
        <v>2008</v>
      </c>
      <c r="E355" s="80">
        <f>MONTH(Tbl_Transactions[[#This Row],[Transaction Date]])</f>
        <v>12</v>
      </c>
      <c r="F355" s="80" t="str">
        <f>VLOOKUP(Tbl_Transactions[[#This Row],[Month Num]],Tbl_Lookup_Month[],2)</f>
        <v>Dec</v>
      </c>
      <c r="G355" s="80">
        <f>DAY(Tbl_Transactions[[#This Row],[Transaction Date]])</f>
        <v>18</v>
      </c>
      <c r="H355" s="82">
        <f>WEEKDAY(Tbl_Transactions[[#This Row],[Transaction Date]])</f>
        <v>5</v>
      </c>
      <c r="I355" s="82" t="str">
        <f>VLOOKUP(Tbl_Transactions[[#This Row],[Weekday Num]], Tbl_Lookup_Weekday[], 2)</f>
        <v>Thu</v>
      </c>
      <c r="J355" s="78" t="s">
        <v>42</v>
      </c>
      <c r="K355" s="78" t="s">
        <v>43</v>
      </c>
      <c r="L355" s="78" t="s">
        <v>41</v>
      </c>
      <c r="M355" s="78" t="s">
        <v>20</v>
      </c>
      <c r="N355" s="81">
        <v>72</v>
      </c>
      <c r="O355" s="91">
        <f>IF(Tbl_Transactions[[#This Row],[Type]]="Income",Tbl_Transactions[[#This Row],[Amount]]*'Lookup Values'!$H$3,Tbl_Transactions[[#This Row],[Amount]]*'Lookup Values'!$H$2)</f>
        <v>6.2099999999999991</v>
      </c>
    </row>
    <row r="356" spans="1:15" x14ac:dyDescent="0.25">
      <c r="A356" s="78">
        <v>355</v>
      </c>
      <c r="B356" s="79">
        <v>39804</v>
      </c>
      <c r="C356" s="78" t="str">
        <f>IF(Tbl_Transactions[[#This Row],[Category]]="Income","Income","Expense")</f>
        <v>Expense</v>
      </c>
      <c r="D356" s="80">
        <f>YEAR(Tbl_Transactions[[#This Row],[Transaction Date]])</f>
        <v>2008</v>
      </c>
      <c r="E356" s="80">
        <f>MONTH(Tbl_Transactions[[#This Row],[Transaction Date]])</f>
        <v>12</v>
      </c>
      <c r="F356" s="80" t="str">
        <f>VLOOKUP(Tbl_Transactions[[#This Row],[Month Num]],Tbl_Lookup_Month[],2)</f>
        <v>Dec</v>
      </c>
      <c r="G356" s="80">
        <f>DAY(Tbl_Transactions[[#This Row],[Transaction Date]])</f>
        <v>22</v>
      </c>
      <c r="H356" s="82">
        <f>WEEKDAY(Tbl_Transactions[[#This Row],[Transaction Date]])</f>
        <v>2</v>
      </c>
      <c r="I356" s="82" t="str">
        <f>VLOOKUP(Tbl_Transactions[[#This Row],[Weekday Num]], Tbl_Lookup_Weekday[], 2)</f>
        <v>Mon</v>
      </c>
      <c r="J356" s="78" t="s">
        <v>8</v>
      </c>
      <c r="K356" s="78" t="s">
        <v>9</v>
      </c>
      <c r="L356" s="78" t="s">
        <v>7</v>
      </c>
      <c r="M356" s="78" t="s">
        <v>20</v>
      </c>
      <c r="N356" s="81">
        <v>472</v>
      </c>
      <c r="O356" s="91">
        <f>IF(Tbl_Transactions[[#This Row],[Type]]="Income",Tbl_Transactions[[#This Row],[Amount]]*'Lookup Values'!$H$3,Tbl_Transactions[[#This Row],[Amount]]*'Lookup Values'!$H$2)</f>
        <v>40.709999999999994</v>
      </c>
    </row>
    <row r="357" spans="1:15" x14ac:dyDescent="0.25">
      <c r="A357" s="78">
        <v>356</v>
      </c>
      <c r="B357" s="79">
        <v>39808</v>
      </c>
      <c r="C357" s="78" t="str">
        <f>IF(Tbl_Transactions[[#This Row],[Category]]="Income","Income","Expense")</f>
        <v>Income</v>
      </c>
      <c r="D357" s="80">
        <f>YEAR(Tbl_Transactions[[#This Row],[Transaction Date]])</f>
        <v>2008</v>
      </c>
      <c r="E357" s="80">
        <f>MONTH(Tbl_Transactions[[#This Row],[Transaction Date]])</f>
        <v>12</v>
      </c>
      <c r="F357" s="80" t="str">
        <f>VLOOKUP(Tbl_Transactions[[#This Row],[Month Num]],Tbl_Lookup_Month[],2)</f>
        <v>Dec</v>
      </c>
      <c r="G357" s="80">
        <f>DAY(Tbl_Transactions[[#This Row],[Transaction Date]])</f>
        <v>26</v>
      </c>
      <c r="H357" s="82">
        <f>WEEKDAY(Tbl_Transactions[[#This Row],[Transaction Date]])</f>
        <v>6</v>
      </c>
      <c r="I357" s="82" t="str">
        <f>VLOOKUP(Tbl_Transactions[[#This Row],[Weekday Num]], Tbl_Lookup_Weekday[], 2)</f>
        <v>Fri</v>
      </c>
      <c r="J357" s="78" t="s">
        <v>47</v>
      </c>
      <c r="K357" s="78" t="s">
        <v>80</v>
      </c>
      <c r="L357" s="78" t="s">
        <v>81</v>
      </c>
      <c r="M357" s="78" t="s">
        <v>10</v>
      </c>
      <c r="N357" s="81">
        <v>34</v>
      </c>
      <c r="O357" s="91">
        <f>IF(Tbl_Transactions[[#This Row],[Type]]="Income",Tbl_Transactions[[#This Row],[Amount]]*'Lookup Values'!$H$3,Tbl_Transactions[[#This Row],[Amount]]*'Lookup Values'!$H$2)</f>
        <v>12.92</v>
      </c>
    </row>
    <row r="358" spans="1:15" x14ac:dyDescent="0.25">
      <c r="A358" s="78">
        <v>357</v>
      </c>
      <c r="B358" s="79">
        <v>39809</v>
      </c>
      <c r="C358" s="78" t="str">
        <f>IF(Tbl_Transactions[[#This Row],[Category]]="Income","Income","Expense")</f>
        <v>Expense</v>
      </c>
      <c r="D358" s="80">
        <f>YEAR(Tbl_Transactions[[#This Row],[Transaction Date]])</f>
        <v>2008</v>
      </c>
      <c r="E358" s="80">
        <f>MONTH(Tbl_Transactions[[#This Row],[Transaction Date]])</f>
        <v>12</v>
      </c>
      <c r="F358" s="80" t="str">
        <f>VLOOKUP(Tbl_Transactions[[#This Row],[Month Num]],Tbl_Lookup_Month[],2)</f>
        <v>Dec</v>
      </c>
      <c r="G358" s="80">
        <f>DAY(Tbl_Transactions[[#This Row],[Transaction Date]])</f>
        <v>27</v>
      </c>
      <c r="H358" s="82">
        <f>WEEKDAY(Tbl_Transactions[[#This Row],[Transaction Date]])</f>
        <v>7</v>
      </c>
      <c r="I358" s="82" t="str">
        <f>VLOOKUP(Tbl_Transactions[[#This Row],[Weekday Num]], Tbl_Lookup_Weekday[], 2)</f>
        <v>Sat</v>
      </c>
      <c r="J358" s="78" t="s">
        <v>12</v>
      </c>
      <c r="K358" s="78" t="s">
        <v>13</v>
      </c>
      <c r="L358" s="78" t="s">
        <v>11</v>
      </c>
      <c r="M358" s="78" t="s">
        <v>23</v>
      </c>
      <c r="N358" s="81">
        <v>340</v>
      </c>
      <c r="O358" s="91">
        <f>IF(Tbl_Transactions[[#This Row],[Type]]="Income",Tbl_Transactions[[#This Row],[Amount]]*'Lookup Values'!$H$3,Tbl_Transactions[[#This Row],[Amount]]*'Lookup Values'!$H$2)</f>
        <v>29.324999999999999</v>
      </c>
    </row>
    <row r="359" spans="1:15" x14ac:dyDescent="0.25">
      <c r="A359" s="78">
        <v>358</v>
      </c>
      <c r="B359" s="79">
        <v>39810</v>
      </c>
      <c r="C359" s="78" t="str">
        <f>IF(Tbl_Transactions[[#This Row],[Category]]="Income","Income","Expense")</f>
        <v>Income</v>
      </c>
      <c r="D359" s="80">
        <f>YEAR(Tbl_Transactions[[#This Row],[Transaction Date]])</f>
        <v>2008</v>
      </c>
      <c r="E359" s="80">
        <f>MONTH(Tbl_Transactions[[#This Row],[Transaction Date]])</f>
        <v>12</v>
      </c>
      <c r="F359" s="80" t="str">
        <f>VLOOKUP(Tbl_Transactions[[#This Row],[Month Num]],Tbl_Lookup_Month[],2)</f>
        <v>Dec</v>
      </c>
      <c r="G359" s="80">
        <f>DAY(Tbl_Transactions[[#This Row],[Transaction Date]])</f>
        <v>28</v>
      </c>
      <c r="H359" s="82">
        <f>WEEKDAY(Tbl_Transactions[[#This Row],[Transaction Date]])</f>
        <v>1</v>
      </c>
      <c r="I359" s="82" t="str">
        <f>VLOOKUP(Tbl_Transactions[[#This Row],[Weekday Num]], Tbl_Lookup_Weekday[], 2)</f>
        <v>Sun</v>
      </c>
      <c r="J359" s="78" t="s">
        <v>47</v>
      </c>
      <c r="K359" s="78" t="s">
        <v>78</v>
      </c>
      <c r="L359" s="78" t="s">
        <v>79</v>
      </c>
      <c r="M359" s="78" t="s">
        <v>23</v>
      </c>
      <c r="N359" s="81">
        <v>275</v>
      </c>
      <c r="O359" s="91">
        <f>IF(Tbl_Transactions[[#This Row],[Type]]="Income",Tbl_Transactions[[#This Row],[Amount]]*'Lookup Values'!$H$3,Tbl_Transactions[[#This Row],[Amount]]*'Lookup Values'!$H$2)</f>
        <v>104.5</v>
      </c>
    </row>
    <row r="360" spans="1:15" x14ac:dyDescent="0.25">
      <c r="A360" s="78">
        <v>359</v>
      </c>
      <c r="B360" s="79">
        <v>39812</v>
      </c>
      <c r="C360" s="78" t="str">
        <f>IF(Tbl_Transactions[[#This Row],[Category]]="Income","Income","Expense")</f>
        <v>Expense</v>
      </c>
      <c r="D360" s="80">
        <f>YEAR(Tbl_Transactions[[#This Row],[Transaction Date]])</f>
        <v>2008</v>
      </c>
      <c r="E360" s="80">
        <f>MONTH(Tbl_Transactions[[#This Row],[Transaction Date]])</f>
        <v>12</v>
      </c>
      <c r="F360" s="80" t="str">
        <f>VLOOKUP(Tbl_Transactions[[#This Row],[Month Num]],Tbl_Lookup_Month[],2)</f>
        <v>Dec</v>
      </c>
      <c r="G360" s="80">
        <f>DAY(Tbl_Transactions[[#This Row],[Transaction Date]])</f>
        <v>30</v>
      </c>
      <c r="H360" s="82">
        <f>WEEKDAY(Tbl_Transactions[[#This Row],[Transaction Date]])</f>
        <v>3</v>
      </c>
      <c r="I360" s="82" t="str">
        <f>VLOOKUP(Tbl_Transactions[[#This Row],[Weekday Num]], Tbl_Lookup_Weekday[], 2)</f>
        <v>Tue</v>
      </c>
      <c r="J360" s="78" t="s">
        <v>8</v>
      </c>
      <c r="K360" s="78" t="s">
        <v>22</v>
      </c>
      <c r="L360" s="78" t="s">
        <v>21</v>
      </c>
      <c r="M360" s="78" t="s">
        <v>10</v>
      </c>
      <c r="N360" s="81">
        <v>58</v>
      </c>
      <c r="O360" s="91">
        <f>IF(Tbl_Transactions[[#This Row],[Type]]="Income",Tbl_Transactions[[#This Row],[Amount]]*'Lookup Values'!$H$3,Tbl_Transactions[[#This Row],[Amount]]*'Lookup Values'!$H$2)</f>
        <v>5.0024999999999995</v>
      </c>
    </row>
    <row r="361" spans="1:15" x14ac:dyDescent="0.25">
      <c r="A361" s="78">
        <v>360</v>
      </c>
      <c r="B361" s="79">
        <v>39817</v>
      </c>
      <c r="C361" s="78" t="str">
        <f>IF(Tbl_Transactions[[#This Row],[Category]]="Income","Income","Expense")</f>
        <v>Expense</v>
      </c>
      <c r="D361" s="80">
        <f>YEAR(Tbl_Transactions[[#This Row],[Transaction Date]])</f>
        <v>2009</v>
      </c>
      <c r="E361" s="80">
        <f>MONTH(Tbl_Transactions[[#This Row],[Transaction Date]])</f>
        <v>1</v>
      </c>
      <c r="F361" s="80" t="str">
        <f>VLOOKUP(Tbl_Transactions[[#This Row],[Month Num]],Tbl_Lookup_Month[],2)</f>
        <v>Jan</v>
      </c>
      <c r="G361" s="80">
        <f>DAY(Tbl_Transactions[[#This Row],[Transaction Date]])</f>
        <v>4</v>
      </c>
      <c r="H361" s="82">
        <f>WEEKDAY(Tbl_Transactions[[#This Row],[Transaction Date]])</f>
        <v>1</v>
      </c>
      <c r="I361" s="82" t="str">
        <f>VLOOKUP(Tbl_Transactions[[#This Row],[Weekday Num]], Tbl_Lookup_Weekday[], 2)</f>
        <v>Sun</v>
      </c>
      <c r="J361" s="78" t="s">
        <v>15</v>
      </c>
      <c r="K361" s="78" t="s">
        <v>35</v>
      </c>
      <c r="L361" s="78" t="s">
        <v>34</v>
      </c>
      <c r="M361" s="78" t="s">
        <v>23</v>
      </c>
      <c r="N361" s="81">
        <v>311</v>
      </c>
      <c r="O361" s="91">
        <f>IF(Tbl_Transactions[[#This Row],[Type]]="Income",Tbl_Transactions[[#This Row],[Amount]]*'Lookup Values'!$H$3,Tbl_Transactions[[#This Row],[Amount]]*'Lookup Values'!$H$2)</f>
        <v>26.823749999999997</v>
      </c>
    </row>
    <row r="362" spans="1:15" x14ac:dyDescent="0.25">
      <c r="A362" s="78">
        <v>361</v>
      </c>
      <c r="B362" s="79">
        <v>39818</v>
      </c>
      <c r="C362" s="78" t="str">
        <f>IF(Tbl_Transactions[[#This Row],[Category]]="Income","Income","Expense")</f>
        <v>Expense</v>
      </c>
      <c r="D362" s="80">
        <f>YEAR(Tbl_Transactions[[#This Row],[Transaction Date]])</f>
        <v>2009</v>
      </c>
      <c r="E362" s="80">
        <f>MONTH(Tbl_Transactions[[#This Row],[Transaction Date]])</f>
        <v>1</v>
      </c>
      <c r="F362" s="80" t="str">
        <f>VLOOKUP(Tbl_Transactions[[#This Row],[Month Num]],Tbl_Lookup_Month[],2)</f>
        <v>Jan</v>
      </c>
      <c r="G362" s="80">
        <f>DAY(Tbl_Transactions[[#This Row],[Transaction Date]])</f>
        <v>5</v>
      </c>
      <c r="H362" s="82">
        <f>WEEKDAY(Tbl_Transactions[[#This Row],[Transaction Date]])</f>
        <v>2</v>
      </c>
      <c r="I362" s="82" t="str">
        <f>VLOOKUP(Tbl_Transactions[[#This Row],[Weekday Num]], Tbl_Lookup_Weekday[], 2)</f>
        <v>Mon</v>
      </c>
      <c r="J362" s="78" t="s">
        <v>18</v>
      </c>
      <c r="K362" s="78" t="s">
        <v>30</v>
      </c>
      <c r="L362" s="78" t="s">
        <v>29</v>
      </c>
      <c r="M362" s="78" t="s">
        <v>10</v>
      </c>
      <c r="N362" s="81">
        <v>381</v>
      </c>
      <c r="O362" s="91">
        <f>IF(Tbl_Transactions[[#This Row],[Type]]="Income",Tbl_Transactions[[#This Row],[Amount]]*'Lookup Values'!$H$3,Tbl_Transactions[[#This Row],[Amount]]*'Lookup Values'!$H$2)</f>
        <v>32.861249999999998</v>
      </c>
    </row>
    <row r="363" spans="1:15" x14ac:dyDescent="0.25">
      <c r="A363" s="78">
        <v>362</v>
      </c>
      <c r="B363" s="79">
        <v>39820</v>
      </c>
      <c r="C363" s="78" t="str">
        <f>IF(Tbl_Transactions[[#This Row],[Category]]="Income","Income","Expense")</f>
        <v>Expense</v>
      </c>
      <c r="D363" s="80">
        <f>YEAR(Tbl_Transactions[[#This Row],[Transaction Date]])</f>
        <v>2009</v>
      </c>
      <c r="E363" s="80">
        <f>MONTH(Tbl_Transactions[[#This Row],[Transaction Date]])</f>
        <v>1</v>
      </c>
      <c r="F363" s="80" t="str">
        <f>VLOOKUP(Tbl_Transactions[[#This Row],[Month Num]],Tbl_Lookup_Month[],2)</f>
        <v>Jan</v>
      </c>
      <c r="G363" s="80">
        <f>DAY(Tbl_Transactions[[#This Row],[Transaction Date]])</f>
        <v>7</v>
      </c>
      <c r="H363" s="82">
        <f>WEEKDAY(Tbl_Transactions[[#This Row],[Transaction Date]])</f>
        <v>4</v>
      </c>
      <c r="I363" s="82" t="str">
        <f>VLOOKUP(Tbl_Transactions[[#This Row],[Weekday Num]], Tbl_Lookup_Weekday[], 2)</f>
        <v>Wed</v>
      </c>
      <c r="J363" s="78" t="s">
        <v>12</v>
      </c>
      <c r="K363" s="78" t="s">
        <v>25</v>
      </c>
      <c r="L363" s="78" t="s">
        <v>24</v>
      </c>
      <c r="M363" s="78" t="s">
        <v>20</v>
      </c>
      <c r="N363" s="81">
        <v>270</v>
      </c>
      <c r="O363" s="91">
        <f>IF(Tbl_Transactions[[#This Row],[Type]]="Income",Tbl_Transactions[[#This Row],[Amount]]*'Lookup Values'!$H$3,Tbl_Transactions[[#This Row],[Amount]]*'Lookup Values'!$H$2)</f>
        <v>23.287499999999998</v>
      </c>
    </row>
    <row r="364" spans="1:15" x14ac:dyDescent="0.25">
      <c r="A364" s="78">
        <v>363</v>
      </c>
      <c r="B364" s="79">
        <v>39821</v>
      </c>
      <c r="C364" s="78" t="str">
        <f>IF(Tbl_Transactions[[#This Row],[Category]]="Income","Income","Expense")</f>
        <v>Expense</v>
      </c>
      <c r="D364" s="80">
        <f>YEAR(Tbl_Transactions[[#This Row],[Transaction Date]])</f>
        <v>2009</v>
      </c>
      <c r="E364" s="80">
        <f>MONTH(Tbl_Transactions[[#This Row],[Transaction Date]])</f>
        <v>1</v>
      </c>
      <c r="F364" s="80" t="str">
        <f>VLOOKUP(Tbl_Transactions[[#This Row],[Month Num]],Tbl_Lookup_Month[],2)</f>
        <v>Jan</v>
      </c>
      <c r="G364" s="80">
        <f>DAY(Tbl_Transactions[[#This Row],[Transaction Date]])</f>
        <v>8</v>
      </c>
      <c r="H364" s="82">
        <f>WEEKDAY(Tbl_Transactions[[#This Row],[Transaction Date]])</f>
        <v>5</v>
      </c>
      <c r="I364" s="82" t="str">
        <f>VLOOKUP(Tbl_Transactions[[#This Row],[Weekday Num]], Tbl_Lookup_Weekday[], 2)</f>
        <v>Thu</v>
      </c>
      <c r="J364" s="78" t="s">
        <v>39</v>
      </c>
      <c r="K364" s="78" t="s">
        <v>40</v>
      </c>
      <c r="L364" s="78" t="s">
        <v>38</v>
      </c>
      <c r="M364" s="78" t="s">
        <v>20</v>
      </c>
      <c r="N364" s="81">
        <v>444</v>
      </c>
      <c r="O364" s="91">
        <f>IF(Tbl_Transactions[[#This Row],[Type]]="Income",Tbl_Transactions[[#This Row],[Amount]]*'Lookup Values'!$H$3,Tbl_Transactions[[#This Row],[Amount]]*'Lookup Values'!$H$2)</f>
        <v>38.294999999999995</v>
      </c>
    </row>
    <row r="365" spans="1:15" x14ac:dyDescent="0.25">
      <c r="A365" s="78">
        <v>364</v>
      </c>
      <c r="B365" s="79">
        <v>39825</v>
      </c>
      <c r="C365" s="78" t="str">
        <f>IF(Tbl_Transactions[[#This Row],[Category]]="Income","Income","Expense")</f>
        <v>Expense</v>
      </c>
      <c r="D365" s="80">
        <f>YEAR(Tbl_Transactions[[#This Row],[Transaction Date]])</f>
        <v>2009</v>
      </c>
      <c r="E365" s="80">
        <f>MONTH(Tbl_Transactions[[#This Row],[Transaction Date]])</f>
        <v>1</v>
      </c>
      <c r="F365" s="80" t="str">
        <f>VLOOKUP(Tbl_Transactions[[#This Row],[Month Num]],Tbl_Lookup_Month[],2)</f>
        <v>Jan</v>
      </c>
      <c r="G365" s="80">
        <f>DAY(Tbl_Transactions[[#This Row],[Transaction Date]])</f>
        <v>12</v>
      </c>
      <c r="H365" s="82">
        <f>WEEKDAY(Tbl_Transactions[[#This Row],[Transaction Date]])</f>
        <v>2</v>
      </c>
      <c r="I365" s="82" t="str">
        <f>VLOOKUP(Tbl_Transactions[[#This Row],[Weekday Num]], Tbl_Lookup_Weekday[], 2)</f>
        <v>Mon</v>
      </c>
      <c r="J365" s="78" t="s">
        <v>18</v>
      </c>
      <c r="K365" s="78" t="s">
        <v>19</v>
      </c>
      <c r="L365" s="78" t="s">
        <v>17</v>
      </c>
      <c r="M365" s="78" t="s">
        <v>20</v>
      </c>
      <c r="N365" s="81">
        <v>389</v>
      </c>
      <c r="O365" s="91">
        <f>IF(Tbl_Transactions[[#This Row],[Type]]="Income",Tbl_Transactions[[#This Row],[Amount]]*'Lookup Values'!$H$3,Tbl_Transactions[[#This Row],[Amount]]*'Lookup Values'!$H$2)</f>
        <v>33.551249999999996</v>
      </c>
    </row>
    <row r="366" spans="1:15" x14ac:dyDescent="0.25">
      <c r="A366" s="78">
        <v>365</v>
      </c>
      <c r="B366" s="79">
        <v>39837</v>
      </c>
      <c r="C366" s="78" t="str">
        <f>IF(Tbl_Transactions[[#This Row],[Category]]="Income","Income","Expense")</f>
        <v>Expense</v>
      </c>
      <c r="D366" s="80">
        <f>YEAR(Tbl_Transactions[[#This Row],[Transaction Date]])</f>
        <v>2009</v>
      </c>
      <c r="E366" s="80">
        <f>MONTH(Tbl_Transactions[[#This Row],[Transaction Date]])</f>
        <v>1</v>
      </c>
      <c r="F366" s="80" t="str">
        <f>VLOOKUP(Tbl_Transactions[[#This Row],[Month Num]],Tbl_Lookup_Month[],2)</f>
        <v>Jan</v>
      </c>
      <c r="G366" s="80">
        <f>DAY(Tbl_Transactions[[#This Row],[Transaction Date]])</f>
        <v>24</v>
      </c>
      <c r="H366" s="82">
        <f>WEEKDAY(Tbl_Transactions[[#This Row],[Transaction Date]])</f>
        <v>7</v>
      </c>
      <c r="I366" s="82" t="str">
        <f>VLOOKUP(Tbl_Transactions[[#This Row],[Weekday Num]], Tbl_Lookup_Weekday[], 2)</f>
        <v>Sat</v>
      </c>
      <c r="J366" s="78" t="s">
        <v>39</v>
      </c>
      <c r="K366" s="78" t="s">
        <v>40</v>
      </c>
      <c r="L366" s="78" t="s">
        <v>38</v>
      </c>
      <c r="M366" s="78" t="s">
        <v>20</v>
      </c>
      <c r="N366" s="81">
        <v>65</v>
      </c>
      <c r="O366" s="91">
        <f>IF(Tbl_Transactions[[#This Row],[Type]]="Income",Tbl_Transactions[[#This Row],[Amount]]*'Lookup Values'!$H$3,Tbl_Transactions[[#This Row],[Amount]]*'Lookup Values'!$H$2)</f>
        <v>5.6062499999999993</v>
      </c>
    </row>
    <row r="367" spans="1:15" x14ac:dyDescent="0.25">
      <c r="A367" s="78">
        <v>366</v>
      </c>
      <c r="B367" s="79">
        <v>39837</v>
      </c>
      <c r="C367" s="78" t="str">
        <f>IF(Tbl_Transactions[[#This Row],[Category]]="Income","Income","Expense")</f>
        <v>Expense</v>
      </c>
      <c r="D367" s="80">
        <f>YEAR(Tbl_Transactions[[#This Row],[Transaction Date]])</f>
        <v>2009</v>
      </c>
      <c r="E367" s="80">
        <f>MONTH(Tbl_Transactions[[#This Row],[Transaction Date]])</f>
        <v>1</v>
      </c>
      <c r="F367" s="80" t="str">
        <f>VLOOKUP(Tbl_Transactions[[#This Row],[Month Num]],Tbl_Lookup_Month[],2)</f>
        <v>Jan</v>
      </c>
      <c r="G367" s="80">
        <f>DAY(Tbl_Transactions[[#This Row],[Transaction Date]])</f>
        <v>24</v>
      </c>
      <c r="H367" s="82">
        <f>WEEKDAY(Tbl_Transactions[[#This Row],[Transaction Date]])</f>
        <v>7</v>
      </c>
      <c r="I367" s="82" t="str">
        <f>VLOOKUP(Tbl_Transactions[[#This Row],[Weekday Num]], Tbl_Lookup_Weekday[], 2)</f>
        <v>Sat</v>
      </c>
      <c r="J367" s="78" t="s">
        <v>18</v>
      </c>
      <c r="K367" s="78" t="s">
        <v>19</v>
      </c>
      <c r="L367" s="78" t="s">
        <v>17</v>
      </c>
      <c r="M367" s="78" t="s">
        <v>10</v>
      </c>
      <c r="N367" s="81">
        <v>195</v>
      </c>
      <c r="O367" s="91">
        <f>IF(Tbl_Transactions[[#This Row],[Type]]="Income",Tbl_Transactions[[#This Row],[Amount]]*'Lookup Values'!$H$3,Tbl_Transactions[[#This Row],[Amount]]*'Lookup Values'!$H$2)</f>
        <v>16.818749999999998</v>
      </c>
    </row>
    <row r="368" spans="1:15" x14ac:dyDescent="0.25">
      <c r="A368" s="78">
        <v>367</v>
      </c>
      <c r="B368" s="79">
        <v>39842</v>
      </c>
      <c r="C368" s="78" t="str">
        <f>IF(Tbl_Transactions[[#This Row],[Category]]="Income","Income","Expense")</f>
        <v>Expense</v>
      </c>
      <c r="D368" s="80">
        <f>YEAR(Tbl_Transactions[[#This Row],[Transaction Date]])</f>
        <v>2009</v>
      </c>
      <c r="E368" s="80">
        <f>MONTH(Tbl_Transactions[[#This Row],[Transaction Date]])</f>
        <v>1</v>
      </c>
      <c r="F368" s="80" t="str">
        <f>VLOOKUP(Tbl_Transactions[[#This Row],[Month Num]],Tbl_Lookup_Month[],2)</f>
        <v>Jan</v>
      </c>
      <c r="G368" s="80">
        <f>DAY(Tbl_Transactions[[#This Row],[Transaction Date]])</f>
        <v>29</v>
      </c>
      <c r="H368" s="82">
        <f>WEEKDAY(Tbl_Transactions[[#This Row],[Transaction Date]])</f>
        <v>5</v>
      </c>
      <c r="I368" s="82" t="str">
        <f>VLOOKUP(Tbl_Transactions[[#This Row],[Weekday Num]], Tbl_Lookup_Weekday[], 2)</f>
        <v>Thu</v>
      </c>
      <c r="J368" s="78" t="s">
        <v>8</v>
      </c>
      <c r="K368" s="78" t="s">
        <v>9</v>
      </c>
      <c r="L368" s="78" t="s">
        <v>7</v>
      </c>
      <c r="M368" s="78" t="s">
        <v>23</v>
      </c>
      <c r="N368" s="81">
        <v>259</v>
      </c>
      <c r="O368" s="91">
        <f>IF(Tbl_Transactions[[#This Row],[Type]]="Income",Tbl_Transactions[[#This Row],[Amount]]*'Lookup Values'!$H$3,Tbl_Transactions[[#This Row],[Amount]]*'Lookup Values'!$H$2)</f>
        <v>22.338749999999997</v>
      </c>
    </row>
    <row r="369" spans="1:15" x14ac:dyDescent="0.25">
      <c r="A369" s="78">
        <v>368</v>
      </c>
      <c r="B369" s="79">
        <v>39845</v>
      </c>
      <c r="C369" s="78" t="str">
        <f>IF(Tbl_Transactions[[#This Row],[Category]]="Income","Income","Expense")</f>
        <v>Income</v>
      </c>
      <c r="D369" s="80">
        <f>YEAR(Tbl_Transactions[[#This Row],[Transaction Date]])</f>
        <v>2009</v>
      </c>
      <c r="E369" s="80">
        <f>MONTH(Tbl_Transactions[[#This Row],[Transaction Date]])</f>
        <v>2</v>
      </c>
      <c r="F369" s="80" t="str">
        <f>VLOOKUP(Tbl_Transactions[[#This Row],[Month Num]],Tbl_Lookup_Month[],2)</f>
        <v>Feb</v>
      </c>
      <c r="G369" s="80">
        <f>DAY(Tbl_Transactions[[#This Row],[Transaction Date]])</f>
        <v>1</v>
      </c>
      <c r="H369" s="82">
        <f>WEEKDAY(Tbl_Transactions[[#This Row],[Transaction Date]])</f>
        <v>1</v>
      </c>
      <c r="I369" s="82" t="str">
        <f>VLOOKUP(Tbl_Transactions[[#This Row],[Weekday Num]], Tbl_Lookup_Weekday[], 2)</f>
        <v>Sun</v>
      </c>
      <c r="J369" s="78" t="s">
        <v>47</v>
      </c>
      <c r="K369" s="78" t="s">
        <v>76</v>
      </c>
      <c r="L369" s="78" t="s">
        <v>77</v>
      </c>
      <c r="M369" s="78" t="s">
        <v>10</v>
      </c>
      <c r="N369" s="81">
        <v>407</v>
      </c>
      <c r="O369" s="91">
        <f>IF(Tbl_Transactions[[#This Row],[Type]]="Income",Tbl_Transactions[[#This Row],[Amount]]*'Lookup Values'!$H$3,Tbl_Transactions[[#This Row],[Amount]]*'Lookup Values'!$H$2)</f>
        <v>154.66</v>
      </c>
    </row>
    <row r="370" spans="1:15" x14ac:dyDescent="0.25">
      <c r="A370" s="78">
        <v>369</v>
      </c>
      <c r="B370" s="79">
        <v>39848</v>
      </c>
      <c r="C370" s="78" t="str">
        <f>IF(Tbl_Transactions[[#This Row],[Category]]="Income","Income","Expense")</f>
        <v>Income</v>
      </c>
      <c r="D370" s="80">
        <f>YEAR(Tbl_Transactions[[#This Row],[Transaction Date]])</f>
        <v>2009</v>
      </c>
      <c r="E370" s="80">
        <f>MONTH(Tbl_Transactions[[#This Row],[Transaction Date]])</f>
        <v>2</v>
      </c>
      <c r="F370" s="80" t="str">
        <f>VLOOKUP(Tbl_Transactions[[#This Row],[Month Num]],Tbl_Lookup_Month[],2)</f>
        <v>Feb</v>
      </c>
      <c r="G370" s="80">
        <f>DAY(Tbl_Transactions[[#This Row],[Transaction Date]])</f>
        <v>4</v>
      </c>
      <c r="H370" s="82">
        <f>WEEKDAY(Tbl_Transactions[[#This Row],[Transaction Date]])</f>
        <v>4</v>
      </c>
      <c r="I370" s="82" t="str">
        <f>VLOOKUP(Tbl_Transactions[[#This Row],[Weekday Num]], Tbl_Lookup_Weekday[], 2)</f>
        <v>Wed</v>
      </c>
      <c r="J370" s="78" t="s">
        <v>47</v>
      </c>
      <c r="K370" s="78" t="s">
        <v>78</v>
      </c>
      <c r="L370" s="78" t="s">
        <v>79</v>
      </c>
      <c r="M370" s="78" t="s">
        <v>10</v>
      </c>
      <c r="N370" s="81">
        <v>109</v>
      </c>
      <c r="O370" s="91">
        <f>IF(Tbl_Transactions[[#This Row],[Type]]="Income",Tbl_Transactions[[#This Row],[Amount]]*'Lookup Values'!$H$3,Tbl_Transactions[[#This Row],[Amount]]*'Lookup Values'!$H$2)</f>
        <v>41.42</v>
      </c>
    </row>
    <row r="371" spans="1:15" x14ac:dyDescent="0.25">
      <c r="A371" s="78">
        <v>370</v>
      </c>
      <c r="B371" s="79">
        <v>39852</v>
      </c>
      <c r="C371" s="78" t="str">
        <f>IF(Tbl_Transactions[[#This Row],[Category]]="Income","Income","Expense")</f>
        <v>Expense</v>
      </c>
      <c r="D371" s="80">
        <f>YEAR(Tbl_Transactions[[#This Row],[Transaction Date]])</f>
        <v>2009</v>
      </c>
      <c r="E371" s="80">
        <f>MONTH(Tbl_Transactions[[#This Row],[Transaction Date]])</f>
        <v>2</v>
      </c>
      <c r="F371" s="80" t="str">
        <f>VLOOKUP(Tbl_Transactions[[#This Row],[Month Num]],Tbl_Lookup_Month[],2)</f>
        <v>Feb</v>
      </c>
      <c r="G371" s="80">
        <f>DAY(Tbl_Transactions[[#This Row],[Transaction Date]])</f>
        <v>8</v>
      </c>
      <c r="H371" s="82">
        <f>WEEKDAY(Tbl_Transactions[[#This Row],[Transaction Date]])</f>
        <v>1</v>
      </c>
      <c r="I371" s="82" t="str">
        <f>VLOOKUP(Tbl_Transactions[[#This Row],[Weekday Num]], Tbl_Lookup_Weekday[], 2)</f>
        <v>Sun</v>
      </c>
      <c r="J371" s="78" t="s">
        <v>8</v>
      </c>
      <c r="K371" s="78" t="s">
        <v>22</v>
      </c>
      <c r="L371" s="78" t="s">
        <v>21</v>
      </c>
      <c r="M371" s="78" t="s">
        <v>20</v>
      </c>
      <c r="N371" s="81">
        <v>230</v>
      </c>
      <c r="O371" s="91">
        <f>IF(Tbl_Transactions[[#This Row],[Type]]="Income",Tbl_Transactions[[#This Row],[Amount]]*'Lookup Values'!$H$3,Tbl_Transactions[[#This Row],[Amount]]*'Lookup Values'!$H$2)</f>
        <v>19.837499999999999</v>
      </c>
    </row>
    <row r="372" spans="1:15" x14ac:dyDescent="0.25">
      <c r="A372" s="78">
        <v>371</v>
      </c>
      <c r="B372" s="79">
        <v>39852</v>
      </c>
      <c r="C372" s="78" t="str">
        <f>IF(Tbl_Transactions[[#This Row],[Category]]="Income","Income","Expense")</f>
        <v>Expense</v>
      </c>
      <c r="D372" s="80">
        <f>YEAR(Tbl_Transactions[[#This Row],[Transaction Date]])</f>
        <v>2009</v>
      </c>
      <c r="E372" s="80">
        <f>MONTH(Tbl_Transactions[[#This Row],[Transaction Date]])</f>
        <v>2</v>
      </c>
      <c r="F372" s="80" t="str">
        <f>VLOOKUP(Tbl_Transactions[[#This Row],[Month Num]],Tbl_Lookup_Month[],2)</f>
        <v>Feb</v>
      </c>
      <c r="G372" s="80">
        <f>DAY(Tbl_Transactions[[#This Row],[Transaction Date]])</f>
        <v>8</v>
      </c>
      <c r="H372" s="82">
        <f>WEEKDAY(Tbl_Transactions[[#This Row],[Transaction Date]])</f>
        <v>1</v>
      </c>
      <c r="I372" s="82" t="str">
        <f>VLOOKUP(Tbl_Transactions[[#This Row],[Weekday Num]], Tbl_Lookup_Weekday[], 2)</f>
        <v>Sun</v>
      </c>
      <c r="J372" s="78" t="s">
        <v>12</v>
      </c>
      <c r="K372" s="78" t="s">
        <v>25</v>
      </c>
      <c r="L372" s="78" t="s">
        <v>24</v>
      </c>
      <c r="M372" s="78" t="s">
        <v>23</v>
      </c>
      <c r="N372" s="81">
        <v>329</v>
      </c>
      <c r="O372" s="91">
        <f>IF(Tbl_Transactions[[#This Row],[Type]]="Income",Tbl_Transactions[[#This Row],[Amount]]*'Lookup Values'!$H$3,Tbl_Transactions[[#This Row],[Amount]]*'Lookup Values'!$H$2)</f>
        <v>28.376249999999999</v>
      </c>
    </row>
    <row r="373" spans="1:15" x14ac:dyDescent="0.25">
      <c r="A373" s="78">
        <v>372</v>
      </c>
      <c r="B373" s="79">
        <v>39853</v>
      </c>
      <c r="C373" s="78" t="str">
        <f>IF(Tbl_Transactions[[#This Row],[Category]]="Income","Income","Expense")</f>
        <v>Expense</v>
      </c>
      <c r="D373" s="80">
        <f>YEAR(Tbl_Transactions[[#This Row],[Transaction Date]])</f>
        <v>2009</v>
      </c>
      <c r="E373" s="80">
        <f>MONTH(Tbl_Transactions[[#This Row],[Transaction Date]])</f>
        <v>2</v>
      </c>
      <c r="F373" s="80" t="str">
        <f>VLOOKUP(Tbl_Transactions[[#This Row],[Month Num]],Tbl_Lookup_Month[],2)</f>
        <v>Feb</v>
      </c>
      <c r="G373" s="80">
        <f>DAY(Tbl_Transactions[[#This Row],[Transaction Date]])</f>
        <v>9</v>
      </c>
      <c r="H373" s="82">
        <f>WEEKDAY(Tbl_Transactions[[#This Row],[Transaction Date]])</f>
        <v>2</v>
      </c>
      <c r="I373" s="82" t="str">
        <f>VLOOKUP(Tbl_Transactions[[#This Row],[Weekday Num]], Tbl_Lookup_Weekday[], 2)</f>
        <v>Mon</v>
      </c>
      <c r="J373" s="78" t="s">
        <v>39</v>
      </c>
      <c r="K373" s="78" t="s">
        <v>40</v>
      </c>
      <c r="L373" s="78" t="s">
        <v>38</v>
      </c>
      <c r="M373" s="78" t="s">
        <v>10</v>
      </c>
      <c r="N373" s="81">
        <v>373</v>
      </c>
      <c r="O373" s="91">
        <f>IF(Tbl_Transactions[[#This Row],[Type]]="Income",Tbl_Transactions[[#This Row],[Amount]]*'Lookup Values'!$H$3,Tbl_Transactions[[#This Row],[Amount]]*'Lookup Values'!$H$2)</f>
        <v>32.171250000000001</v>
      </c>
    </row>
    <row r="374" spans="1:15" x14ac:dyDescent="0.25">
      <c r="A374" s="78">
        <v>373</v>
      </c>
      <c r="B374" s="79">
        <v>39855</v>
      </c>
      <c r="C374" s="78" t="str">
        <f>IF(Tbl_Transactions[[#This Row],[Category]]="Income","Income","Expense")</f>
        <v>Income</v>
      </c>
      <c r="D374" s="80">
        <f>YEAR(Tbl_Transactions[[#This Row],[Transaction Date]])</f>
        <v>2009</v>
      </c>
      <c r="E374" s="80">
        <f>MONTH(Tbl_Transactions[[#This Row],[Transaction Date]])</f>
        <v>2</v>
      </c>
      <c r="F374" s="80" t="str">
        <f>VLOOKUP(Tbl_Transactions[[#This Row],[Month Num]],Tbl_Lookup_Month[],2)</f>
        <v>Feb</v>
      </c>
      <c r="G374" s="80">
        <f>DAY(Tbl_Transactions[[#This Row],[Transaction Date]])</f>
        <v>11</v>
      </c>
      <c r="H374" s="82">
        <f>WEEKDAY(Tbl_Transactions[[#This Row],[Transaction Date]])</f>
        <v>4</v>
      </c>
      <c r="I374" s="82" t="str">
        <f>VLOOKUP(Tbl_Transactions[[#This Row],[Weekday Num]], Tbl_Lookup_Weekday[], 2)</f>
        <v>Wed</v>
      </c>
      <c r="J374" s="78" t="s">
        <v>47</v>
      </c>
      <c r="K374" s="78" t="s">
        <v>76</v>
      </c>
      <c r="L374" s="78" t="s">
        <v>77</v>
      </c>
      <c r="M374" s="78" t="s">
        <v>10</v>
      </c>
      <c r="N374" s="81">
        <v>60</v>
      </c>
      <c r="O374" s="91">
        <f>IF(Tbl_Transactions[[#This Row],[Type]]="Income",Tbl_Transactions[[#This Row],[Amount]]*'Lookup Values'!$H$3,Tbl_Transactions[[#This Row],[Amount]]*'Lookup Values'!$H$2)</f>
        <v>22.8</v>
      </c>
    </row>
    <row r="375" spans="1:15" x14ac:dyDescent="0.25">
      <c r="A375" s="78">
        <v>374</v>
      </c>
      <c r="B375" s="79">
        <v>39863</v>
      </c>
      <c r="C375" s="78" t="str">
        <f>IF(Tbl_Transactions[[#This Row],[Category]]="Income","Income","Expense")</f>
        <v>Expense</v>
      </c>
      <c r="D375" s="80">
        <f>YEAR(Tbl_Transactions[[#This Row],[Transaction Date]])</f>
        <v>2009</v>
      </c>
      <c r="E375" s="80">
        <f>MONTH(Tbl_Transactions[[#This Row],[Transaction Date]])</f>
        <v>2</v>
      </c>
      <c r="F375" s="80" t="str">
        <f>VLOOKUP(Tbl_Transactions[[#This Row],[Month Num]],Tbl_Lookup_Month[],2)</f>
        <v>Feb</v>
      </c>
      <c r="G375" s="80">
        <f>DAY(Tbl_Transactions[[#This Row],[Transaction Date]])</f>
        <v>19</v>
      </c>
      <c r="H375" s="82">
        <f>WEEKDAY(Tbl_Transactions[[#This Row],[Transaction Date]])</f>
        <v>5</v>
      </c>
      <c r="I375" s="82" t="str">
        <f>VLOOKUP(Tbl_Transactions[[#This Row],[Weekday Num]], Tbl_Lookup_Weekday[], 2)</f>
        <v>Thu</v>
      </c>
      <c r="J375" s="78" t="s">
        <v>32</v>
      </c>
      <c r="K375" s="78" t="s">
        <v>33</v>
      </c>
      <c r="L375" s="78" t="s">
        <v>31</v>
      </c>
      <c r="M375" s="78" t="s">
        <v>23</v>
      </c>
      <c r="N375" s="81">
        <v>342</v>
      </c>
      <c r="O375" s="91">
        <f>IF(Tbl_Transactions[[#This Row],[Type]]="Income",Tbl_Transactions[[#This Row],[Amount]]*'Lookup Values'!$H$3,Tbl_Transactions[[#This Row],[Amount]]*'Lookup Values'!$H$2)</f>
        <v>29.497499999999999</v>
      </c>
    </row>
    <row r="376" spans="1:15" x14ac:dyDescent="0.25">
      <c r="A376" s="78">
        <v>375</v>
      </c>
      <c r="B376" s="79">
        <v>39865</v>
      </c>
      <c r="C376" s="78" t="str">
        <f>IF(Tbl_Transactions[[#This Row],[Category]]="Income","Income","Expense")</f>
        <v>Expense</v>
      </c>
      <c r="D376" s="80">
        <f>YEAR(Tbl_Transactions[[#This Row],[Transaction Date]])</f>
        <v>2009</v>
      </c>
      <c r="E376" s="80">
        <f>MONTH(Tbl_Transactions[[#This Row],[Transaction Date]])</f>
        <v>2</v>
      </c>
      <c r="F376" s="80" t="str">
        <f>VLOOKUP(Tbl_Transactions[[#This Row],[Month Num]],Tbl_Lookup_Month[],2)</f>
        <v>Feb</v>
      </c>
      <c r="G376" s="80">
        <f>DAY(Tbl_Transactions[[#This Row],[Transaction Date]])</f>
        <v>21</v>
      </c>
      <c r="H376" s="82">
        <f>WEEKDAY(Tbl_Transactions[[#This Row],[Transaction Date]])</f>
        <v>7</v>
      </c>
      <c r="I376" s="82" t="str">
        <f>VLOOKUP(Tbl_Transactions[[#This Row],[Weekday Num]], Tbl_Lookup_Weekday[], 2)</f>
        <v>Sat</v>
      </c>
      <c r="J376" s="78" t="s">
        <v>18</v>
      </c>
      <c r="K376" s="78" t="s">
        <v>30</v>
      </c>
      <c r="L376" s="78" t="s">
        <v>29</v>
      </c>
      <c r="M376" s="78" t="s">
        <v>20</v>
      </c>
      <c r="N376" s="81">
        <v>413</v>
      </c>
      <c r="O376" s="91">
        <f>IF(Tbl_Transactions[[#This Row],[Type]]="Income",Tbl_Transactions[[#This Row],[Amount]]*'Lookup Values'!$H$3,Tbl_Transactions[[#This Row],[Amount]]*'Lookup Values'!$H$2)</f>
        <v>35.621249999999996</v>
      </c>
    </row>
    <row r="377" spans="1:15" x14ac:dyDescent="0.25">
      <c r="A377" s="78">
        <v>376</v>
      </c>
      <c r="B377" s="79">
        <v>39869</v>
      </c>
      <c r="C377" s="78" t="str">
        <f>IF(Tbl_Transactions[[#This Row],[Category]]="Income","Income","Expense")</f>
        <v>Expense</v>
      </c>
      <c r="D377" s="80">
        <f>YEAR(Tbl_Transactions[[#This Row],[Transaction Date]])</f>
        <v>2009</v>
      </c>
      <c r="E377" s="80">
        <f>MONTH(Tbl_Transactions[[#This Row],[Transaction Date]])</f>
        <v>2</v>
      </c>
      <c r="F377" s="80" t="str">
        <f>VLOOKUP(Tbl_Transactions[[#This Row],[Month Num]],Tbl_Lookup_Month[],2)</f>
        <v>Feb</v>
      </c>
      <c r="G377" s="80">
        <f>DAY(Tbl_Transactions[[#This Row],[Transaction Date]])</f>
        <v>25</v>
      </c>
      <c r="H377" s="82">
        <f>WEEKDAY(Tbl_Transactions[[#This Row],[Transaction Date]])</f>
        <v>4</v>
      </c>
      <c r="I377" s="82" t="str">
        <f>VLOOKUP(Tbl_Transactions[[#This Row],[Weekday Num]], Tbl_Lookup_Weekday[], 2)</f>
        <v>Wed</v>
      </c>
      <c r="J377" s="78" t="s">
        <v>42</v>
      </c>
      <c r="K377" s="78" t="s">
        <v>43</v>
      </c>
      <c r="L377" s="78" t="s">
        <v>41</v>
      </c>
      <c r="M377" s="78" t="s">
        <v>20</v>
      </c>
      <c r="N377" s="81">
        <v>460</v>
      </c>
      <c r="O377" s="91">
        <f>IF(Tbl_Transactions[[#This Row],[Type]]="Income",Tbl_Transactions[[#This Row],[Amount]]*'Lookup Values'!$H$3,Tbl_Transactions[[#This Row],[Amount]]*'Lookup Values'!$H$2)</f>
        <v>39.674999999999997</v>
      </c>
    </row>
    <row r="378" spans="1:15" x14ac:dyDescent="0.25">
      <c r="A378" s="78">
        <v>377</v>
      </c>
      <c r="B378" s="79">
        <v>39870</v>
      </c>
      <c r="C378" s="78" t="str">
        <f>IF(Tbl_Transactions[[#This Row],[Category]]="Income","Income","Expense")</f>
        <v>Expense</v>
      </c>
      <c r="D378" s="80">
        <f>YEAR(Tbl_Transactions[[#This Row],[Transaction Date]])</f>
        <v>2009</v>
      </c>
      <c r="E378" s="80">
        <f>MONTH(Tbl_Transactions[[#This Row],[Transaction Date]])</f>
        <v>2</v>
      </c>
      <c r="F378" s="80" t="str">
        <f>VLOOKUP(Tbl_Transactions[[#This Row],[Month Num]],Tbl_Lookup_Month[],2)</f>
        <v>Feb</v>
      </c>
      <c r="G378" s="80">
        <f>DAY(Tbl_Transactions[[#This Row],[Transaction Date]])</f>
        <v>26</v>
      </c>
      <c r="H378" s="82">
        <f>WEEKDAY(Tbl_Transactions[[#This Row],[Transaction Date]])</f>
        <v>5</v>
      </c>
      <c r="I378" s="82" t="str">
        <f>VLOOKUP(Tbl_Transactions[[#This Row],[Weekday Num]], Tbl_Lookup_Weekday[], 2)</f>
        <v>Thu</v>
      </c>
      <c r="J378" s="78" t="s">
        <v>32</v>
      </c>
      <c r="K378" s="78" t="s">
        <v>33</v>
      </c>
      <c r="L378" s="78" t="s">
        <v>31</v>
      </c>
      <c r="M378" s="78" t="s">
        <v>10</v>
      </c>
      <c r="N378" s="81">
        <v>156</v>
      </c>
      <c r="O378" s="91">
        <f>IF(Tbl_Transactions[[#This Row],[Type]]="Income",Tbl_Transactions[[#This Row],[Amount]]*'Lookup Values'!$H$3,Tbl_Transactions[[#This Row],[Amount]]*'Lookup Values'!$H$2)</f>
        <v>13.454999999999998</v>
      </c>
    </row>
    <row r="379" spans="1:15" x14ac:dyDescent="0.25">
      <c r="A379" s="78">
        <v>378</v>
      </c>
      <c r="B379" s="79">
        <v>39870</v>
      </c>
      <c r="C379" s="78" t="str">
        <f>IF(Tbl_Transactions[[#This Row],[Category]]="Income","Income","Expense")</f>
        <v>Expense</v>
      </c>
      <c r="D379" s="80">
        <f>YEAR(Tbl_Transactions[[#This Row],[Transaction Date]])</f>
        <v>2009</v>
      </c>
      <c r="E379" s="80">
        <f>MONTH(Tbl_Transactions[[#This Row],[Transaction Date]])</f>
        <v>2</v>
      </c>
      <c r="F379" s="80" t="str">
        <f>VLOOKUP(Tbl_Transactions[[#This Row],[Month Num]],Tbl_Lookup_Month[],2)</f>
        <v>Feb</v>
      </c>
      <c r="G379" s="80">
        <f>DAY(Tbl_Transactions[[#This Row],[Transaction Date]])</f>
        <v>26</v>
      </c>
      <c r="H379" s="82">
        <f>WEEKDAY(Tbl_Transactions[[#This Row],[Transaction Date]])</f>
        <v>5</v>
      </c>
      <c r="I379" s="82" t="str">
        <f>VLOOKUP(Tbl_Transactions[[#This Row],[Weekday Num]], Tbl_Lookup_Weekday[], 2)</f>
        <v>Thu</v>
      </c>
      <c r="J379" s="78" t="s">
        <v>8</v>
      </c>
      <c r="K379" s="78" t="s">
        <v>9</v>
      </c>
      <c r="L379" s="78" t="s">
        <v>7</v>
      </c>
      <c r="M379" s="78" t="s">
        <v>20</v>
      </c>
      <c r="N379" s="81">
        <v>462</v>
      </c>
      <c r="O379" s="91">
        <f>IF(Tbl_Transactions[[#This Row],[Type]]="Income",Tbl_Transactions[[#This Row],[Amount]]*'Lookup Values'!$H$3,Tbl_Transactions[[#This Row],[Amount]]*'Lookup Values'!$H$2)</f>
        <v>39.847499999999997</v>
      </c>
    </row>
    <row r="380" spans="1:15" x14ac:dyDescent="0.25">
      <c r="A380" s="78">
        <v>379</v>
      </c>
      <c r="B380" s="79">
        <v>39872</v>
      </c>
      <c r="C380" s="78" t="str">
        <f>IF(Tbl_Transactions[[#This Row],[Category]]="Income","Income","Expense")</f>
        <v>Expense</v>
      </c>
      <c r="D380" s="80">
        <f>YEAR(Tbl_Transactions[[#This Row],[Transaction Date]])</f>
        <v>2009</v>
      </c>
      <c r="E380" s="80">
        <f>MONTH(Tbl_Transactions[[#This Row],[Transaction Date]])</f>
        <v>2</v>
      </c>
      <c r="F380" s="80" t="str">
        <f>VLOOKUP(Tbl_Transactions[[#This Row],[Month Num]],Tbl_Lookup_Month[],2)</f>
        <v>Feb</v>
      </c>
      <c r="G380" s="80">
        <f>DAY(Tbl_Transactions[[#This Row],[Transaction Date]])</f>
        <v>28</v>
      </c>
      <c r="H380" s="82">
        <f>WEEKDAY(Tbl_Transactions[[#This Row],[Transaction Date]])</f>
        <v>7</v>
      </c>
      <c r="I380" s="82" t="str">
        <f>VLOOKUP(Tbl_Transactions[[#This Row],[Weekday Num]], Tbl_Lookup_Weekday[], 2)</f>
        <v>Sat</v>
      </c>
      <c r="J380" s="78" t="s">
        <v>39</v>
      </c>
      <c r="K380" s="78" t="s">
        <v>40</v>
      </c>
      <c r="L380" s="78" t="s">
        <v>38</v>
      </c>
      <c r="M380" s="78" t="s">
        <v>20</v>
      </c>
      <c r="N380" s="81">
        <v>177</v>
      </c>
      <c r="O380" s="91">
        <f>IF(Tbl_Transactions[[#This Row],[Type]]="Income",Tbl_Transactions[[#This Row],[Amount]]*'Lookup Values'!$H$3,Tbl_Transactions[[#This Row],[Amount]]*'Lookup Values'!$H$2)</f>
        <v>15.266249999999999</v>
      </c>
    </row>
    <row r="381" spans="1:15" x14ac:dyDescent="0.25">
      <c r="A381" s="78">
        <v>380</v>
      </c>
      <c r="B381" s="79">
        <v>39879</v>
      </c>
      <c r="C381" s="78" t="str">
        <f>IF(Tbl_Transactions[[#This Row],[Category]]="Income","Income","Expense")</f>
        <v>Expense</v>
      </c>
      <c r="D381" s="80">
        <f>YEAR(Tbl_Transactions[[#This Row],[Transaction Date]])</f>
        <v>2009</v>
      </c>
      <c r="E381" s="80">
        <f>MONTH(Tbl_Transactions[[#This Row],[Transaction Date]])</f>
        <v>3</v>
      </c>
      <c r="F381" s="80" t="str">
        <f>VLOOKUP(Tbl_Transactions[[#This Row],[Month Num]],Tbl_Lookup_Month[],2)</f>
        <v>Mar</v>
      </c>
      <c r="G381" s="80">
        <f>DAY(Tbl_Transactions[[#This Row],[Transaction Date]])</f>
        <v>7</v>
      </c>
      <c r="H381" s="82">
        <f>WEEKDAY(Tbl_Transactions[[#This Row],[Transaction Date]])</f>
        <v>7</v>
      </c>
      <c r="I381" s="82" t="str">
        <f>VLOOKUP(Tbl_Transactions[[#This Row],[Weekday Num]], Tbl_Lookup_Weekday[], 2)</f>
        <v>Sat</v>
      </c>
      <c r="J381" s="78" t="s">
        <v>8</v>
      </c>
      <c r="K381" s="78" t="s">
        <v>22</v>
      </c>
      <c r="L381" s="78" t="s">
        <v>21</v>
      </c>
      <c r="M381" s="78" t="s">
        <v>10</v>
      </c>
      <c r="N381" s="81">
        <v>180</v>
      </c>
      <c r="O381" s="91">
        <f>IF(Tbl_Transactions[[#This Row],[Type]]="Income",Tbl_Transactions[[#This Row],[Amount]]*'Lookup Values'!$H$3,Tbl_Transactions[[#This Row],[Amount]]*'Lookup Values'!$H$2)</f>
        <v>15.524999999999999</v>
      </c>
    </row>
    <row r="382" spans="1:15" x14ac:dyDescent="0.25">
      <c r="A382" s="78">
        <v>381</v>
      </c>
      <c r="B382" s="79">
        <v>39879</v>
      </c>
      <c r="C382" s="78" t="str">
        <f>IF(Tbl_Transactions[[#This Row],[Category]]="Income","Income","Expense")</f>
        <v>Expense</v>
      </c>
      <c r="D382" s="80">
        <f>YEAR(Tbl_Transactions[[#This Row],[Transaction Date]])</f>
        <v>2009</v>
      </c>
      <c r="E382" s="80">
        <f>MONTH(Tbl_Transactions[[#This Row],[Transaction Date]])</f>
        <v>3</v>
      </c>
      <c r="F382" s="80" t="str">
        <f>VLOOKUP(Tbl_Transactions[[#This Row],[Month Num]],Tbl_Lookup_Month[],2)</f>
        <v>Mar</v>
      </c>
      <c r="G382" s="80">
        <f>DAY(Tbl_Transactions[[#This Row],[Transaction Date]])</f>
        <v>7</v>
      </c>
      <c r="H382" s="82">
        <f>WEEKDAY(Tbl_Transactions[[#This Row],[Transaction Date]])</f>
        <v>7</v>
      </c>
      <c r="I382" s="82" t="str">
        <f>VLOOKUP(Tbl_Transactions[[#This Row],[Weekday Num]], Tbl_Lookup_Weekday[], 2)</f>
        <v>Sat</v>
      </c>
      <c r="J382" s="78" t="s">
        <v>12</v>
      </c>
      <c r="K382" s="78" t="s">
        <v>13</v>
      </c>
      <c r="L382" s="78" t="s">
        <v>11</v>
      </c>
      <c r="M382" s="78" t="s">
        <v>20</v>
      </c>
      <c r="N382" s="81">
        <v>396</v>
      </c>
      <c r="O382" s="91">
        <f>IF(Tbl_Transactions[[#This Row],[Type]]="Income",Tbl_Transactions[[#This Row],[Amount]]*'Lookup Values'!$H$3,Tbl_Transactions[[#This Row],[Amount]]*'Lookup Values'!$H$2)</f>
        <v>34.154999999999994</v>
      </c>
    </row>
    <row r="383" spans="1:15" x14ac:dyDescent="0.25">
      <c r="A383" s="78">
        <v>382</v>
      </c>
      <c r="B383" s="79">
        <v>39882</v>
      </c>
      <c r="C383" s="78" t="str">
        <f>IF(Tbl_Transactions[[#This Row],[Category]]="Income","Income","Expense")</f>
        <v>Income</v>
      </c>
      <c r="D383" s="80">
        <f>YEAR(Tbl_Transactions[[#This Row],[Transaction Date]])</f>
        <v>2009</v>
      </c>
      <c r="E383" s="80">
        <f>MONTH(Tbl_Transactions[[#This Row],[Transaction Date]])</f>
        <v>3</v>
      </c>
      <c r="F383" s="80" t="str">
        <f>VLOOKUP(Tbl_Transactions[[#This Row],[Month Num]],Tbl_Lookup_Month[],2)</f>
        <v>Mar</v>
      </c>
      <c r="G383" s="80">
        <f>DAY(Tbl_Transactions[[#This Row],[Transaction Date]])</f>
        <v>10</v>
      </c>
      <c r="H383" s="82">
        <f>WEEKDAY(Tbl_Transactions[[#This Row],[Transaction Date]])</f>
        <v>3</v>
      </c>
      <c r="I383" s="82" t="str">
        <f>VLOOKUP(Tbl_Transactions[[#This Row],[Weekday Num]], Tbl_Lookup_Weekday[], 2)</f>
        <v>Tue</v>
      </c>
      <c r="J383" s="78" t="s">
        <v>47</v>
      </c>
      <c r="K383" s="78" t="s">
        <v>76</v>
      </c>
      <c r="L383" s="78" t="s">
        <v>77</v>
      </c>
      <c r="M383" s="78" t="s">
        <v>20</v>
      </c>
      <c r="N383" s="81">
        <v>241</v>
      </c>
      <c r="O383" s="91">
        <f>IF(Tbl_Transactions[[#This Row],[Type]]="Income",Tbl_Transactions[[#This Row],[Amount]]*'Lookup Values'!$H$3,Tbl_Transactions[[#This Row],[Amount]]*'Lookup Values'!$H$2)</f>
        <v>91.58</v>
      </c>
    </row>
    <row r="384" spans="1:15" x14ac:dyDescent="0.25">
      <c r="A384" s="78">
        <v>383</v>
      </c>
      <c r="B384" s="79">
        <v>39883</v>
      </c>
      <c r="C384" s="78" t="str">
        <f>IF(Tbl_Transactions[[#This Row],[Category]]="Income","Income","Expense")</f>
        <v>Expense</v>
      </c>
      <c r="D384" s="80">
        <f>YEAR(Tbl_Transactions[[#This Row],[Transaction Date]])</f>
        <v>2009</v>
      </c>
      <c r="E384" s="80">
        <f>MONTH(Tbl_Transactions[[#This Row],[Transaction Date]])</f>
        <v>3</v>
      </c>
      <c r="F384" s="80" t="str">
        <f>VLOOKUP(Tbl_Transactions[[#This Row],[Month Num]],Tbl_Lookup_Month[],2)</f>
        <v>Mar</v>
      </c>
      <c r="G384" s="80">
        <f>DAY(Tbl_Transactions[[#This Row],[Transaction Date]])</f>
        <v>11</v>
      </c>
      <c r="H384" s="82">
        <f>WEEKDAY(Tbl_Transactions[[#This Row],[Transaction Date]])</f>
        <v>4</v>
      </c>
      <c r="I384" s="82" t="str">
        <f>VLOOKUP(Tbl_Transactions[[#This Row],[Weekday Num]], Tbl_Lookup_Weekday[], 2)</f>
        <v>Wed</v>
      </c>
      <c r="J384" s="78" t="s">
        <v>12</v>
      </c>
      <c r="K384" s="78" t="s">
        <v>13</v>
      </c>
      <c r="L384" s="78" t="s">
        <v>11</v>
      </c>
      <c r="M384" s="78" t="s">
        <v>23</v>
      </c>
      <c r="N384" s="81">
        <v>402</v>
      </c>
      <c r="O384" s="91">
        <f>IF(Tbl_Transactions[[#This Row],[Type]]="Income",Tbl_Transactions[[#This Row],[Amount]]*'Lookup Values'!$H$3,Tbl_Transactions[[#This Row],[Amount]]*'Lookup Values'!$H$2)</f>
        <v>34.672499999999999</v>
      </c>
    </row>
    <row r="385" spans="1:15" x14ac:dyDescent="0.25">
      <c r="A385" s="78">
        <v>384</v>
      </c>
      <c r="B385" s="79">
        <v>39885</v>
      </c>
      <c r="C385" s="78" t="str">
        <f>IF(Tbl_Transactions[[#This Row],[Category]]="Income","Income","Expense")</f>
        <v>Expense</v>
      </c>
      <c r="D385" s="80">
        <f>YEAR(Tbl_Transactions[[#This Row],[Transaction Date]])</f>
        <v>2009</v>
      </c>
      <c r="E385" s="80">
        <f>MONTH(Tbl_Transactions[[#This Row],[Transaction Date]])</f>
        <v>3</v>
      </c>
      <c r="F385" s="80" t="str">
        <f>VLOOKUP(Tbl_Transactions[[#This Row],[Month Num]],Tbl_Lookup_Month[],2)</f>
        <v>Mar</v>
      </c>
      <c r="G385" s="80">
        <f>DAY(Tbl_Transactions[[#This Row],[Transaction Date]])</f>
        <v>13</v>
      </c>
      <c r="H385" s="82">
        <f>WEEKDAY(Tbl_Transactions[[#This Row],[Transaction Date]])</f>
        <v>6</v>
      </c>
      <c r="I385" s="82" t="str">
        <f>VLOOKUP(Tbl_Transactions[[#This Row],[Weekday Num]], Tbl_Lookup_Weekday[], 2)</f>
        <v>Fri</v>
      </c>
      <c r="J385" s="78" t="s">
        <v>39</v>
      </c>
      <c r="K385" s="78" t="s">
        <v>40</v>
      </c>
      <c r="L385" s="78" t="s">
        <v>38</v>
      </c>
      <c r="M385" s="78" t="s">
        <v>10</v>
      </c>
      <c r="N385" s="81">
        <v>365</v>
      </c>
      <c r="O385" s="91">
        <f>IF(Tbl_Transactions[[#This Row],[Type]]="Income",Tbl_Transactions[[#This Row],[Amount]]*'Lookup Values'!$H$3,Tbl_Transactions[[#This Row],[Amount]]*'Lookup Values'!$H$2)</f>
        <v>31.481249999999999</v>
      </c>
    </row>
    <row r="386" spans="1:15" x14ac:dyDescent="0.25">
      <c r="A386" s="78">
        <v>385</v>
      </c>
      <c r="B386" s="79">
        <v>39887</v>
      </c>
      <c r="C386" s="78" t="str">
        <f>IF(Tbl_Transactions[[#This Row],[Category]]="Income","Income","Expense")</f>
        <v>Expense</v>
      </c>
      <c r="D386" s="80">
        <f>YEAR(Tbl_Transactions[[#This Row],[Transaction Date]])</f>
        <v>2009</v>
      </c>
      <c r="E386" s="80">
        <f>MONTH(Tbl_Transactions[[#This Row],[Transaction Date]])</f>
        <v>3</v>
      </c>
      <c r="F386" s="80" t="str">
        <f>VLOOKUP(Tbl_Transactions[[#This Row],[Month Num]],Tbl_Lookup_Month[],2)</f>
        <v>Mar</v>
      </c>
      <c r="G386" s="80">
        <f>DAY(Tbl_Transactions[[#This Row],[Transaction Date]])</f>
        <v>15</v>
      </c>
      <c r="H386" s="82">
        <f>WEEKDAY(Tbl_Transactions[[#This Row],[Transaction Date]])</f>
        <v>1</v>
      </c>
      <c r="I386" s="82" t="str">
        <f>VLOOKUP(Tbl_Transactions[[#This Row],[Weekday Num]], Tbl_Lookup_Weekday[], 2)</f>
        <v>Sun</v>
      </c>
      <c r="J386" s="78" t="s">
        <v>15</v>
      </c>
      <c r="K386" s="78" t="s">
        <v>35</v>
      </c>
      <c r="L386" s="78" t="s">
        <v>34</v>
      </c>
      <c r="M386" s="78" t="s">
        <v>23</v>
      </c>
      <c r="N386" s="81">
        <v>376</v>
      </c>
      <c r="O386" s="91">
        <f>IF(Tbl_Transactions[[#This Row],[Type]]="Income",Tbl_Transactions[[#This Row],[Amount]]*'Lookup Values'!$H$3,Tbl_Transactions[[#This Row],[Amount]]*'Lookup Values'!$H$2)</f>
        <v>32.43</v>
      </c>
    </row>
    <row r="387" spans="1:15" x14ac:dyDescent="0.25">
      <c r="A387" s="78">
        <v>386</v>
      </c>
      <c r="B387" s="79">
        <v>39892</v>
      </c>
      <c r="C387" s="78" t="str">
        <f>IF(Tbl_Transactions[[#This Row],[Category]]="Income","Income","Expense")</f>
        <v>Expense</v>
      </c>
      <c r="D387" s="80">
        <f>YEAR(Tbl_Transactions[[#This Row],[Transaction Date]])</f>
        <v>2009</v>
      </c>
      <c r="E387" s="80">
        <f>MONTH(Tbl_Transactions[[#This Row],[Transaction Date]])</f>
        <v>3</v>
      </c>
      <c r="F387" s="80" t="str">
        <f>VLOOKUP(Tbl_Transactions[[#This Row],[Month Num]],Tbl_Lookup_Month[],2)</f>
        <v>Mar</v>
      </c>
      <c r="G387" s="80">
        <f>DAY(Tbl_Transactions[[#This Row],[Transaction Date]])</f>
        <v>20</v>
      </c>
      <c r="H387" s="82">
        <f>WEEKDAY(Tbl_Transactions[[#This Row],[Transaction Date]])</f>
        <v>6</v>
      </c>
      <c r="I387" s="82" t="str">
        <f>VLOOKUP(Tbl_Transactions[[#This Row],[Weekday Num]], Tbl_Lookup_Weekday[], 2)</f>
        <v>Fri</v>
      </c>
      <c r="J387" s="78" t="s">
        <v>15</v>
      </c>
      <c r="K387" s="78" t="s">
        <v>35</v>
      </c>
      <c r="L387" s="78" t="s">
        <v>34</v>
      </c>
      <c r="M387" s="78" t="s">
        <v>10</v>
      </c>
      <c r="N387" s="81">
        <v>209</v>
      </c>
      <c r="O387" s="91">
        <f>IF(Tbl_Transactions[[#This Row],[Type]]="Income",Tbl_Transactions[[#This Row],[Amount]]*'Lookup Values'!$H$3,Tbl_Transactions[[#This Row],[Amount]]*'Lookup Values'!$H$2)</f>
        <v>18.026249999999997</v>
      </c>
    </row>
    <row r="388" spans="1:15" x14ac:dyDescent="0.25">
      <c r="A388" s="78">
        <v>387</v>
      </c>
      <c r="B388" s="79">
        <v>39892</v>
      </c>
      <c r="C388" s="78" t="str">
        <f>IF(Tbl_Transactions[[#This Row],[Category]]="Income","Income","Expense")</f>
        <v>Income</v>
      </c>
      <c r="D388" s="80">
        <f>YEAR(Tbl_Transactions[[#This Row],[Transaction Date]])</f>
        <v>2009</v>
      </c>
      <c r="E388" s="80">
        <f>MONTH(Tbl_Transactions[[#This Row],[Transaction Date]])</f>
        <v>3</v>
      </c>
      <c r="F388" s="80" t="str">
        <f>VLOOKUP(Tbl_Transactions[[#This Row],[Month Num]],Tbl_Lookup_Month[],2)</f>
        <v>Mar</v>
      </c>
      <c r="G388" s="80">
        <f>DAY(Tbl_Transactions[[#This Row],[Transaction Date]])</f>
        <v>20</v>
      </c>
      <c r="H388" s="82">
        <f>WEEKDAY(Tbl_Transactions[[#This Row],[Transaction Date]])</f>
        <v>6</v>
      </c>
      <c r="I388" s="82" t="str">
        <f>VLOOKUP(Tbl_Transactions[[#This Row],[Weekday Num]], Tbl_Lookup_Weekday[], 2)</f>
        <v>Fri</v>
      </c>
      <c r="J388" s="78" t="s">
        <v>47</v>
      </c>
      <c r="K388" s="78" t="s">
        <v>76</v>
      </c>
      <c r="L388" s="78" t="s">
        <v>77</v>
      </c>
      <c r="M388" s="78" t="s">
        <v>20</v>
      </c>
      <c r="N388" s="81">
        <v>351</v>
      </c>
      <c r="O388" s="91">
        <f>IF(Tbl_Transactions[[#This Row],[Type]]="Income",Tbl_Transactions[[#This Row],[Amount]]*'Lookup Values'!$H$3,Tbl_Transactions[[#This Row],[Amount]]*'Lookup Values'!$H$2)</f>
        <v>133.38</v>
      </c>
    </row>
    <row r="389" spans="1:15" x14ac:dyDescent="0.25">
      <c r="A389" s="78">
        <v>388</v>
      </c>
      <c r="B389" s="79">
        <v>39893</v>
      </c>
      <c r="C389" s="78" t="str">
        <f>IF(Tbl_Transactions[[#This Row],[Category]]="Income","Income","Expense")</f>
        <v>Expense</v>
      </c>
      <c r="D389" s="80">
        <f>YEAR(Tbl_Transactions[[#This Row],[Transaction Date]])</f>
        <v>2009</v>
      </c>
      <c r="E389" s="80">
        <f>MONTH(Tbl_Transactions[[#This Row],[Transaction Date]])</f>
        <v>3</v>
      </c>
      <c r="F389" s="80" t="str">
        <f>VLOOKUP(Tbl_Transactions[[#This Row],[Month Num]],Tbl_Lookup_Month[],2)</f>
        <v>Mar</v>
      </c>
      <c r="G389" s="80">
        <f>DAY(Tbl_Transactions[[#This Row],[Transaction Date]])</f>
        <v>21</v>
      </c>
      <c r="H389" s="82">
        <f>WEEKDAY(Tbl_Transactions[[#This Row],[Transaction Date]])</f>
        <v>7</v>
      </c>
      <c r="I389" s="82" t="str">
        <f>VLOOKUP(Tbl_Transactions[[#This Row],[Weekday Num]], Tbl_Lookup_Weekday[], 2)</f>
        <v>Sat</v>
      </c>
      <c r="J389" s="78" t="s">
        <v>12</v>
      </c>
      <c r="K389" s="78" t="s">
        <v>25</v>
      </c>
      <c r="L389" s="78" t="s">
        <v>24</v>
      </c>
      <c r="M389" s="78" t="s">
        <v>23</v>
      </c>
      <c r="N389" s="81">
        <v>347</v>
      </c>
      <c r="O389" s="91">
        <f>IF(Tbl_Transactions[[#This Row],[Type]]="Income",Tbl_Transactions[[#This Row],[Amount]]*'Lookup Values'!$H$3,Tbl_Transactions[[#This Row],[Amount]]*'Lookup Values'!$H$2)</f>
        <v>29.928749999999997</v>
      </c>
    </row>
    <row r="390" spans="1:15" x14ac:dyDescent="0.25">
      <c r="A390" s="78">
        <v>389</v>
      </c>
      <c r="B390" s="79">
        <v>39897</v>
      </c>
      <c r="C390" s="78" t="str">
        <f>IF(Tbl_Transactions[[#This Row],[Category]]="Income","Income","Expense")</f>
        <v>Expense</v>
      </c>
      <c r="D390" s="80">
        <f>YEAR(Tbl_Transactions[[#This Row],[Transaction Date]])</f>
        <v>2009</v>
      </c>
      <c r="E390" s="80">
        <f>MONTH(Tbl_Transactions[[#This Row],[Transaction Date]])</f>
        <v>3</v>
      </c>
      <c r="F390" s="80" t="str">
        <f>VLOOKUP(Tbl_Transactions[[#This Row],[Month Num]],Tbl_Lookup_Month[],2)</f>
        <v>Mar</v>
      </c>
      <c r="G390" s="80">
        <f>DAY(Tbl_Transactions[[#This Row],[Transaction Date]])</f>
        <v>25</v>
      </c>
      <c r="H390" s="82">
        <f>WEEKDAY(Tbl_Transactions[[#This Row],[Transaction Date]])</f>
        <v>4</v>
      </c>
      <c r="I390" s="82" t="str">
        <f>VLOOKUP(Tbl_Transactions[[#This Row],[Weekday Num]], Tbl_Lookup_Weekday[], 2)</f>
        <v>Wed</v>
      </c>
      <c r="J390" s="78" t="s">
        <v>12</v>
      </c>
      <c r="K390" s="78" t="s">
        <v>25</v>
      </c>
      <c r="L390" s="78" t="s">
        <v>24</v>
      </c>
      <c r="M390" s="78" t="s">
        <v>20</v>
      </c>
      <c r="N390" s="81">
        <v>177</v>
      </c>
      <c r="O390" s="91">
        <f>IF(Tbl_Transactions[[#This Row],[Type]]="Income",Tbl_Transactions[[#This Row],[Amount]]*'Lookup Values'!$H$3,Tbl_Transactions[[#This Row],[Amount]]*'Lookup Values'!$H$2)</f>
        <v>15.266249999999999</v>
      </c>
    </row>
    <row r="391" spans="1:15" x14ac:dyDescent="0.25">
      <c r="A391" s="78">
        <v>390</v>
      </c>
      <c r="B391" s="79">
        <v>39898</v>
      </c>
      <c r="C391" s="78" t="str">
        <f>IF(Tbl_Transactions[[#This Row],[Category]]="Income","Income","Expense")</f>
        <v>Income</v>
      </c>
      <c r="D391" s="80">
        <f>YEAR(Tbl_Transactions[[#This Row],[Transaction Date]])</f>
        <v>2009</v>
      </c>
      <c r="E391" s="80">
        <f>MONTH(Tbl_Transactions[[#This Row],[Transaction Date]])</f>
        <v>3</v>
      </c>
      <c r="F391" s="80" t="str">
        <f>VLOOKUP(Tbl_Transactions[[#This Row],[Month Num]],Tbl_Lookup_Month[],2)</f>
        <v>Mar</v>
      </c>
      <c r="G391" s="80">
        <f>DAY(Tbl_Transactions[[#This Row],[Transaction Date]])</f>
        <v>26</v>
      </c>
      <c r="H391" s="82">
        <f>WEEKDAY(Tbl_Transactions[[#This Row],[Transaction Date]])</f>
        <v>5</v>
      </c>
      <c r="I391" s="82" t="str">
        <f>VLOOKUP(Tbl_Transactions[[#This Row],[Weekday Num]], Tbl_Lookup_Weekday[], 2)</f>
        <v>Thu</v>
      </c>
      <c r="J391" s="78" t="s">
        <v>47</v>
      </c>
      <c r="K391" s="78" t="s">
        <v>78</v>
      </c>
      <c r="L391" s="78" t="s">
        <v>79</v>
      </c>
      <c r="M391" s="78" t="s">
        <v>20</v>
      </c>
      <c r="N391" s="81">
        <v>424</v>
      </c>
      <c r="O391" s="91">
        <f>IF(Tbl_Transactions[[#This Row],[Type]]="Income",Tbl_Transactions[[#This Row],[Amount]]*'Lookup Values'!$H$3,Tbl_Transactions[[#This Row],[Amount]]*'Lookup Values'!$H$2)</f>
        <v>161.12</v>
      </c>
    </row>
    <row r="392" spans="1:15" x14ac:dyDescent="0.25">
      <c r="A392" s="78">
        <v>391</v>
      </c>
      <c r="B392" s="79">
        <v>39902</v>
      </c>
      <c r="C392" s="78" t="str">
        <f>IF(Tbl_Transactions[[#This Row],[Category]]="Income","Income","Expense")</f>
        <v>Expense</v>
      </c>
      <c r="D392" s="80">
        <f>YEAR(Tbl_Transactions[[#This Row],[Transaction Date]])</f>
        <v>2009</v>
      </c>
      <c r="E392" s="80">
        <f>MONTH(Tbl_Transactions[[#This Row],[Transaction Date]])</f>
        <v>3</v>
      </c>
      <c r="F392" s="80" t="str">
        <f>VLOOKUP(Tbl_Transactions[[#This Row],[Month Num]],Tbl_Lookup_Month[],2)</f>
        <v>Mar</v>
      </c>
      <c r="G392" s="80">
        <f>DAY(Tbl_Transactions[[#This Row],[Transaction Date]])</f>
        <v>30</v>
      </c>
      <c r="H392" s="82">
        <f>WEEKDAY(Tbl_Transactions[[#This Row],[Transaction Date]])</f>
        <v>2</v>
      </c>
      <c r="I392" s="82" t="str">
        <f>VLOOKUP(Tbl_Transactions[[#This Row],[Weekday Num]], Tbl_Lookup_Weekday[], 2)</f>
        <v>Mon</v>
      </c>
      <c r="J392" s="78" t="s">
        <v>18</v>
      </c>
      <c r="K392" s="78" t="s">
        <v>30</v>
      </c>
      <c r="L392" s="78" t="s">
        <v>29</v>
      </c>
      <c r="M392" s="78" t="s">
        <v>23</v>
      </c>
      <c r="N392" s="81">
        <v>154</v>
      </c>
      <c r="O392" s="91">
        <f>IF(Tbl_Transactions[[#This Row],[Type]]="Income",Tbl_Transactions[[#This Row],[Amount]]*'Lookup Values'!$H$3,Tbl_Transactions[[#This Row],[Amount]]*'Lookup Values'!$H$2)</f>
        <v>13.282499999999999</v>
      </c>
    </row>
    <row r="393" spans="1:15" x14ac:dyDescent="0.25">
      <c r="A393" s="78">
        <v>392</v>
      </c>
      <c r="B393" s="79">
        <v>39903</v>
      </c>
      <c r="C393" s="78" t="str">
        <f>IF(Tbl_Transactions[[#This Row],[Category]]="Income","Income","Expense")</f>
        <v>Expense</v>
      </c>
      <c r="D393" s="80">
        <f>YEAR(Tbl_Transactions[[#This Row],[Transaction Date]])</f>
        <v>2009</v>
      </c>
      <c r="E393" s="80">
        <f>MONTH(Tbl_Transactions[[#This Row],[Transaction Date]])</f>
        <v>3</v>
      </c>
      <c r="F393" s="80" t="str">
        <f>VLOOKUP(Tbl_Transactions[[#This Row],[Month Num]],Tbl_Lookup_Month[],2)</f>
        <v>Mar</v>
      </c>
      <c r="G393" s="80">
        <f>DAY(Tbl_Transactions[[#This Row],[Transaction Date]])</f>
        <v>31</v>
      </c>
      <c r="H393" s="82">
        <f>WEEKDAY(Tbl_Transactions[[#This Row],[Transaction Date]])</f>
        <v>3</v>
      </c>
      <c r="I393" s="82" t="str">
        <f>VLOOKUP(Tbl_Transactions[[#This Row],[Weekday Num]], Tbl_Lookup_Weekday[], 2)</f>
        <v>Tue</v>
      </c>
      <c r="J393" s="78" t="s">
        <v>8</v>
      </c>
      <c r="K393" s="78" t="s">
        <v>22</v>
      </c>
      <c r="L393" s="78" t="s">
        <v>21</v>
      </c>
      <c r="M393" s="78" t="s">
        <v>23</v>
      </c>
      <c r="N393" s="81">
        <v>459</v>
      </c>
      <c r="O393" s="91">
        <f>IF(Tbl_Transactions[[#This Row],[Type]]="Income",Tbl_Transactions[[#This Row],[Amount]]*'Lookup Values'!$H$3,Tbl_Transactions[[#This Row],[Amount]]*'Lookup Values'!$H$2)</f>
        <v>39.588749999999997</v>
      </c>
    </row>
    <row r="394" spans="1:15" x14ac:dyDescent="0.25">
      <c r="A394" s="78">
        <v>393</v>
      </c>
      <c r="B394" s="79">
        <v>39906</v>
      </c>
      <c r="C394" s="78" t="str">
        <f>IF(Tbl_Transactions[[#This Row],[Category]]="Income","Income","Expense")</f>
        <v>Expense</v>
      </c>
      <c r="D394" s="80">
        <f>YEAR(Tbl_Transactions[[#This Row],[Transaction Date]])</f>
        <v>2009</v>
      </c>
      <c r="E394" s="80">
        <f>MONTH(Tbl_Transactions[[#This Row],[Transaction Date]])</f>
        <v>4</v>
      </c>
      <c r="F394" s="80" t="str">
        <f>VLOOKUP(Tbl_Transactions[[#This Row],[Month Num]],Tbl_Lookup_Month[],2)</f>
        <v>Apr</v>
      </c>
      <c r="G394" s="80">
        <f>DAY(Tbl_Transactions[[#This Row],[Transaction Date]])</f>
        <v>3</v>
      </c>
      <c r="H394" s="82">
        <f>WEEKDAY(Tbl_Transactions[[#This Row],[Transaction Date]])</f>
        <v>6</v>
      </c>
      <c r="I394" s="82" t="str">
        <f>VLOOKUP(Tbl_Transactions[[#This Row],[Weekday Num]], Tbl_Lookup_Weekday[], 2)</f>
        <v>Fri</v>
      </c>
      <c r="J394" s="78" t="s">
        <v>12</v>
      </c>
      <c r="K394" s="78" t="s">
        <v>37</v>
      </c>
      <c r="L394" s="78" t="s">
        <v>36</v>
      </c>
      <c r="M394" s="78" t="s">
        <v>20</v>
      </c>
      <c r="N394" s="81">
        <v>297</v>
      </c>
      <c r="O394" s="91">
        <f>IF(Tbl_Transactions[[#This Row],[Type]]="Income",Tbl_Transactions[[#This Row],[Amount]]*'Lookup Values'!$H$3,Tbl_Transactions[[#This Row],[Amount]]*'Lookup Values'!$H$2)</f>
        <v>25.616249999999997</v>
      </c>
    </row>
    <row r="395" spans="1:15" x14ac:dyDescent="0.25">
      <c r="A395" s="78">
        <v>394</v>
      </c>
      <c r="B395" s="79">
        <v>39906</v>
      </c>
      <c r="C395" s="78" t="str">
        <f>IF(Tbl_Transactions[[#This Row],[Category]]="Income","Income","Expense")</f>
        <v>Expense</v>
      </c>
      <c r="D395" s="80">
        <f>YEAR(Tbl_Transactions[[#This Row],[Transaction Date]])</f>
        <v>2009</v>
      </c>
      <c r="E395" s="80">
        <f>MONTH(Tbl_Transactions[[#This Row],[Transaction Date]])</f>
        <v>4</v>
      </c>
      <c r="F395" s="80" t="str">
        <f>VLOOKUP(Tbl_Transactions[[#This Row],[Month Num]],Tbl_Lookup_Month[],2)</f>
        <v>Apr</v>
      </c>
      <c r="G395" s="80">
        <f>DAY(Tbl_Transactions[[#This Row],[Transaction Date]])</f>
        <v>3</v>
      </c>
      <c r="H395" s="82">
        <f>WEEKDAY(Tbl_Transactions[[#This Row],[Transaction Date]])</f>
        <v>6</v>
      </c>
      <c r="I395" s="82" t="str">
        <f>VLOOKUP(Tbl_Transactions[[#This Row],[Weekday Num]], Tbl_Lookup_Weekday[], 2)</f>
        <v>Fri</v>
      </c>
      <c r="J395" s="78" t="s">
        <v>12</v>
      </c>
      <c r="K395" s="78" t="s">
        <v>13</v>
      </c>
      <c r="L395" s="78" t="s">
        <v>11</v>
      </c>
      <c r="M395" s="78" t="s">
        <v>23</v>
      </c>
      <c r="N395" s="81">
        <v>290</v>
      </c>
      <c r="O395" s="91">
        <f>IF(Tbl_Transactions[[#This Row],[Type]]="Income",Tbl_Transactions[[#This Row],[Amount]]*'Lookup Values'!$H$3,Tbl_Transactions[[#This Row],[Amount]]*'Lookup Values'!$H$2)</f>
        <v>25.012499999999999</v>
      </c>
    </row>
    <row r="396" spans="1:15" x14ac:dyDescent="0.25">
      <c r="A396" s="78">
        <v>395</v>
      </c>
      <c r="B396" s="79">
        <v>39906</v>
      </c>
      <c r="C396" s="78" t="str">
        <f>IF(Tbl_Transactions[[#This Row],[Category]]="Income","Income","Expense")</f>
        <v>Expense</v>
      </c>
      <c r="D396" s="80">
        <f>YEAR(Tbl_Transactions[[#This Row],[Transaction Date]])</f>
        <v>2009</v>
      </c>
      <c r="E396" s="80">
        <f>MONTH(Tbl_Transactions[[#This Row],[Transaction Date]])</f>
        <v>4</v>
      </c>
      <c r="F396" s="80" t="str">
        <f>VLOOKUP(Tbl_Transactions[[#This Row],[Month Num]],Tbl_Lookup_Month[],2)</f>
        <v>Apr</v>
      </c>
      <c r="G396" s="80">
        <f>DAY(Tbl_Transactions[[#This Row],[Transaction Date]])</f>
        <v>3</v>
      </c>
      <c r="H396" s="82">
        <f>WEEKDAY(Tbl_Transactions[[#This Row],[Transaction Date]])</f>
        <v>6</v>
      </c>
      <c r="I396" s="82" t="str">
        <f>VLOOKUP(Tbl_Transactions[[#This Row],[Weekday Num]], Tbl_Lookup_Weekday[], 2)</f>
        <v>Fri</v>
      </c>
      <c r="J396" s="78" t="s">
        <v>42</v>
      </c>
      <c r="K396" s="78" t="s">
        <v>43</v>
      </c>
      <c r="L396" s="78" t="s">
        <v>41</v>
      </c>
      <c r="M396" s="78" t="s">
        <v>23</v>
      </c>
      <c r="N396" s="81">
        <v>329</v>
      </c>
      <c r="O396" s="91">
        <f>IF(Tbl_Transactions[[#This Row],[Type]]="Income",Tbl_Transactions[[#This Row],[Amount]]*'Lookup Values'!$H$3,Tbl_Transactions[[#This Row],[Amount]]*'Lookup Values'!$H$2)</f>
        <v>28.376249999999999</v>
      </c>
    </row>
    <row r="397" spans="1:15" x14ac:dyDescent="0.25">
      <c r="A397" s="78">
        <v>396</v>
      </c>
      <c r="B397" s="79">
        <v>39907</v>
      </c>
      <c r="C397" s="78" t="str">
        <f>IF(Tbl_Transactions[[#This Row],[Category]]="Income","Income","Expense")</f>
        <v>Expense</v>
      </c>
      <c r="D397" s="80">
        <f>YEAR(Tbl_Transactions[[#This Row],[Transaction Date]])</f>
        <v>2009</v>
      </c>
      <c r="E397" s="80">
        <f>MONTH(Tbl_Transactions[[#This Row],[Transaction Date]])</f>
        <v>4</v>
      </c>
      <c r="F397" s="80" t="str">
        <f>VLOOKUP(Tbl_Transactions[[#This Row],[Month Num]],Tbl_Lookup_Month[],2)</f>
        <v>Apr</v>
      </c>
      <c r="G397" s="80">
        <f>DAY(Tbl_Transactions[[#This Row],[Transaction Date]])</f>
        <v>4</v>
      </c>
      <c r="H397" s="82">
        <f>WEEKDAY(Tbl_Transactions[[#This Row],[Transaction Date]])</f>
        <v>7</v>
      </c>
      <c r="I397" s="82" t="str">
        <f>VLOOKUP(Tbl_Transactions[[#This Row],[Weekday Num]], Tbl_Lookup_Weekday[], 2)</f>
        <v>Sat</v>
      </c>
      <c r="J397" s="78" t="s">
        <v>18</v>
      </c>
      <c r="K397" s="78" t="s">
        <v>19</v>
      </c>
      <c r="L397" s="78" t="s">
        <v>17</v>
      </c>
      <c r="M397" s="78" t="s">
        <v>23</v>
      </c>
      <c r="N397" s="81">
        <v>249</v>
      </c>
      <c r="O397" s="91">
        <f>IF(Tbl_Transactions[[#This Row],[Type]]="Income",Tbl_Transactions[[#This Row],[Amount]]*'Lookup Values'!$H$3,Tbl_Transactions[[#This Row],[Amount]]*'Lookup Values'!$H$2)</f>
        <v>21.476249999999997</v>
      </c>
    </row>
    <row r="398" spans="1:15" x14ac:dyDescent="0.25">
      <c r="A398" s="78">
        <v>397</v>
      </c>
      <c r="B398" s="79">
        <v>39909</v>
      </c>
      <c r="C398" s="78" t="str">
        <f>IF(Tbl_Transactions[[#This Row],[Category]]="Income","Income","Expense")</f>
        <v>Expense</v>
      </c>
      <c r="D398" s="80">
        <f>YEAR(Tbl_Transactions[[#This Row],[Transaction Date]])</f>
        <v>2009</v>
      </c>
      <c r="E398" s="80">
        <f>MONTH(Tbl_Transactions[[#This Row],[Transaction Date]])</f>
        <v>4</v>
      </c>
      <c r="F398" s="80" t="str">
        <f>VLOOKUP(Tbl_Transactions[[#This Row],[Month Num]],Tbl_Lookup_Month[],2)</f>
        <v>Apr</v>
      </c>
      <c r="G398" s="80">
        <f>DAY(Tbl_Transactions[[#This Row],[Transaction Date]])</f>
        <v>6</v>
      </c>
      <c r="H398" s="82">
        <f>WEEKDAY(Tbl_Transactions[[#This Row],[Transaction Date]])</f>
        <v>2</v>
      </c>
      <c r="I398" s="82" t="str">
        <f>VLOOKUP(Tbl_Transactions[[#This Row],[Weekday Num]], Tbl_Lookup_Weekday[], 2)</f>
        <v>Mon</v>
      </c>
      <c r="J398" s="78" t="s">
        <v>12</v>
      </c>
      <c r="K398" s="78" t="s">
        <v>25</v>
      </c>
      <c r="L398" s="78" t="s">
        <v>24</v>
      </c>
      <c r="M398" s="78" t="s">
        <v>10</v>
      </c>
      <c r="N398" s="81">
        <v>487</v>
      </c>
      <c r="O398" s="91">
        <f>IF(Tbl_Transactions[[#This Row],[Type]]="Income",Tbl_Transactions[[#This Row],[Amount]]*'Lookup Values'!$H$3,Tbl_Transactions[[#This Row],[Amount]]*'Lookup Values'!$H$2)</f>
        <v>42.003749999999997</v>
      </c>
    </row>
    <row r="399" spans="1:15" x14ac:dyDescent="0.25">
      <c r="A399" s="78">
        <v>398</v>
      </c>
      <c r="B399" s="79">
        <v>39910</v>
      </c>
      <c r="C399" s="78" t="str">
        <f>IF(Tbl_Transactions[[#This Row],[Category]]="Income","Income","Expense")</f>
        <v>Expense</v>
      </c>
      <c r="D399" s="80">
        <f>YEAR(Tbl_Transactions[[#This Row],[Transaction Date]])</f>
        <v>2009</v>
      </c>
      <c r="E399" s="80">
        <f>MONTH(Tbl_Transactions[[#This Row],[Transaction Date]])</f>
        <v>4</v>
      </c>
      <c r="F399" s="80" t="str">
        <f>VLOOKUP(Tbl_Transactions[[#This Row],[Month Num]],Tbl_Lookup_Month[],2)</f>
        <v>Apr</v>
      </c>
      <c r="G399" s="80">
        <f>DAY(Tbl_Transactions[[#This Row],[Transaction Date]])</f>
        <v>7</v>
      </c>
      <c r="H399" s="82">
        <f>WEEKDAY(Tbl_Transactions[[#This Row],[Transaction Date]])</f>
        <v>3</v>
      </c>
      <c r="I399" s="82" t="str">
        <f>VLOOKUP(Tbl_Transactions[[#This Row],[Weekday Num]], Tbl_Lookup_Weekday[], 2)</f>
        <v>Tue</v>
      </c>
      <c r="J399" s="78" t="s">
        <v>12</v>
      </c>
      <c r="K399" s="78" t="s">
        <v>37</v>
      </c>
      <c r="L399" s="78" t="s">
        <v>36</v>
      </c>
      <c r="M399" s="78" t="s">
        <v>23</v>
      </c>
      <c r="N399" s="81">
        <v>331</v>
      </c>
      <c r="O399" s="91">
        <f>IF(Tbl_Transactions[[#This Row],[Type]]="Income",Tbl_Transactions[[#This Row],[Amount]]*'Lookup Values'!$H$3,Tbl_Transactions[[#This Row],[Amount]]*'Lookup Values'!$H$2)</f>
        <v>28.548749999999998</v>
      </c>
    </row>
    <row r="400" spans="1:15" x14ac:dyDescent="0.25">
      <c r="A400" s="78">
        <v>399</v>
      </c>
      <c r="B400" s="79">
        <v>39910</v>
      </c>
      <c r="C400" s="78" t="str">
        <f>IF(Tbl_Transactions[[#This Row],[Category]]="Income","Income","Expense")</f>
        <v>Expense</v>
      </c>
      <c r="D400" s="80">
        <f>YEAR(Tbl_Transactions[[#This Row],[Transaction Date]])</f>
        <v>2009</v>
      </c>
      <c r="E400" s="80">
        <f>MONTH(Tbl_Transactions[[#This Row],[Transaction Date]])</f>
        <v>4</v>
      </c>
      <c r="F400" s="80" t="str">
        <f>VLOOKUP(Tbl_Transactions[[#This Row],[Month Num]],Tbl_Lookup_Month[],2)</f>
        <v>Apr</v>
      </c>
      <c r="G400" s="80">
        <f>DAY(Tbl_Transactions[[#This Row],[Transaction Date]])</f>
        <v>7</v>
      </c>
      <c r="H400" s="82">
        <f>WEEKDAY(Tbl_Transactions[[#This Row],[Transaction Date]])</f>
        <v>3</v>
      </c>
      <c r="I400" s="82" t="str">
        <f>VLOOKUP(Tbl_Transactions[[#This Row],[Weekday Num]], Tbl_Lookup_Weekday[], 2)</f>
        <v>Tue</v>
      </c>
      <c r="J400" s="78" t="s">
        <v>18</v>
      </c>
      <c r="K400" s="78" t="s">
        <v>19</v>
      </c>
      <c r="L400" s="78" t="s">
        <v>17</v>
      </c>
      <c r="M400" s="78" t="s">
        <v>23</v>
      </c>
      <c r="N400" s="81">
        <v>40</v>
      </c>
      <c r="O400" s="91">
        <f>IF(Tbl_Transactions[[#This Row],[Type]]="Income",Tbl_Transactions[[#This Row],[Amount]]*'Lookup Values'!$H$3,Tbl_Transactions[[#This Row],[Amount]]*'Lookup Values'!$H$2)</f>
        <v>3.4499999999999997</v>
      </c>
    </row>
    <row r="401" spans="1:15" x14ac:dyDescent="0.25">
      <c r="A401" s="78">
        <v>400</v>
      </c>
      <c r="B401" s="79">
        <v>39911</v>
      </c>
      <c r="C401" s="78" t="str">
        <f>IF(Tbl_Transactions[[#This Row],[Category]]="Income","Income","Expense")</f>
        <v>Expense</v>
      </c>
      <c r="D401" s="80">
        <f>YEAR(Tbl_Transactions[[#This Row],[Transaction Date]])</f>
        <v>2009</v>
      </c>
      <c r="E401" s="80">
        <f>MONTH(Tbl_Transactions[[#This Row],[Transaction Date]])</f>
        <v>4</v>
      </c>
      <c r="F401" s="80" t="str">
        <f>VLOOKUP(Tbl_Transactions[[#This Row],[Month Num]],Tbl_Lookup_Month[],2)</f>
        <v>Apr</v>
      </c>
      <c r="G401" s="80">
        <f>DAY(Tbl_Transactions[[#This Row],[Transaction Date]])</f>
        <v>8</v>
      </c>
      <c r="H401" s="82">
        <f>WEEKDAY(Tbl_Transactions[[#This Row],[Transaction Date]])</f>
        <v>4</v>
      </c>
      <c r="I401" s="82" t="str">
        <f>VLOOKUP(Tbl_Transactions[[#This Row],[Weekday Num]], Tbl_Lookup_Weekday[], 2)</f>
        <v>Wed</v>
      </c>
      <c r="J401" s="78" t="s">
        <v>8</v>
      </c>
      <c r="K401" s="78" t="s">
        <v>9</v>
      </c>
      <c r="L401" s="78" t="s">
        <v>7</v>
      </c>
      <c r="M401" s="78" t="s">
        <v>10</v>
      </c>
      <c r="N401" s="81">
        <v>465</v>
      </c>
      <c r="O401" s="91">
        <f>IF(Tbl_Transactions[[#This Row],[Type]]="Income",Tbl_Transactions[[#This Row],[Amount]]*'Lookup Values'!$H$3,Tbl_Transactions[[#This Row],[Amount]]*'Lookup Values'!$H$2)</f>
        <v>40.106249999999996</v>
      </c>
    </row>
    <row r="402" spans="1:15" x14ac:dyDescent="0.25">
      <c r="A402" s="78">
        <v>401</v>
      </c>
      <c r="B402" s="79">
        <v>39913</v>
      </c>
      <c r="C402" s="78" t="str">
        <f>IF(Tbl_Transactions[[#This Row],[Category]]="Income","Income","Expense")</f>
        <v>Expense</v>
      </c>
      <c r="D402" s="80">
        <f>YEAR(Tbl_Transactions[[#This Row],[Transaction Date]])</f>
        <v>2009</v>
      </c>
      <c r="E402" s="80">
        <f>MONTH(Tbl_Transactions[[#This Row],[Transaction Date]])</f>
        <v>4</v>
      </c>
      <c r="F402" s="80" t="str">
        <f>VLOOKUP(Tbl_Transactions[[#This Row],[Month Num]],Tbl_Lookup_Month[],2)</f>
        <v>Apr</v>
      </c>
      <c r="G402" s="80">
        <f>DAY(Tbl_Transactions[[#This Row],[Transaction Date]])</f>
        <v>10</v>
      </c>
      <c r="H402" s="82">
        <f>WEEKDAY(Tbl_Transactions[[#This Row],[Transaction Date]])</f>
        <v>6</v>
      </c>
      <c r="I402" s="82" t="str">
        <f>VLOOKUP(Tbl_Transactions[[#This Row],[Weekday Num]], Tbl_Lookup_Weekday[], 2)</f>
        <v>Fri</v>
      </c>
      <c r="J402" s="78" t="s">
        <v>27</v>
      </c>
      <c r="K402" s="78" t="s">
        <v>28</v>
      </c>
      <c r="L402" s="78" t="s">
        <v>26</v>
      </c>
      <c r="M402" s="78" t="s">
        <v>20</v>
      </c>
      <c r="N402" s="81">
        <v>166</v>
      </c>
      <c r="O402" s="91">
        <f>IF(Tbl_Transactions[[#This Row],[Type]]="Income",Tbl_Transactions[[#This Row],[Amount]]*'Lookup Values'!$H$3,Tbl_Transactions[[#This Row],[Amount]]*'Lookup Values'!$H$2)</f>
        <v>14.317499999999999</v>
      </c>
    </row>
    <row r="403" spans="1:15" x14ac:dyDescent="0.25">
      <c r="A403" s="78">
        <v>402</v>
      </c>
      <c r="B403" s="79">
        <v>39915</v>
      </c>
      <c r="C403" s="78" t="str">
        <f>IF(Tbl_Transactions[[#This Row],[Category]]="Income","Income","Expense")</f>
        <v>Income</v>
      </c>
      <c r="D403" s="80">
        <f>YEAR(Tbl_Transactions[[#This Row],[Transaction Date]])</f>
        <v>2009</v>
      </c>
      <c r="E403" s="80">
        <f>MONTH(Tbl_Transactions[[#This Row],[Transaction Date]])</f>
        <v>4</v>
      </c>
      <c r="F403" s="80" t="str">
        <f>VLOOKUP(Tbl_Transactions[[#This Row],[Month Num]],Tbl_Lookup_Month[],2)</f>
        <v>Apr</v>
      </c>
      <c r="G403" s="80">
        <f>DAY(Tbl_Transactions[[#This Row],[Transaction Date]])</f>
        <v>12</v>
      </c>
      <c r="H403" s="82">
        <f>WEEKDAY(Tbl_Transactions[[#This Row],[Transaction Date]])</f>
        <v>1</v>
      </c>
      <c r="I403" s="82" t="str">
        <f>VLOOKUP(Tbl_Transactions[[#This Row],[Weekday Num]], Tbl_Lookup_Weekday[], 2)</f>
        <v>Sun</v>
      </c>
      <c r="J403" s="78" t="s">
        <v>47</v>
      </c>
      <c r="K403" s="78" t="s">
        <v>78</v>
      </c>
      <c r="L403" s="78" t="s">
        <v>79</v>
      </c>
      <c r="M403" s="78" t="s">
        <v>10</v>
      </c>
      <c r="N403" s="81">
        <v>300</v>
      </c>
      <c r="O403" s="91">
        <f>IF(Tbl_Transactions[[#This Row],[Type]]="Income",Tbl_Transactions[[#This Row],[Amount]]*'Lookup Values'!$H$3,Tbl_Transactions[[#This Row],[Amount]]*'Lookup Values'!$H$2)</f>
        <v>114</v>
      </c>
    </row>
    <row r="404" spans="1:15" x14ac:dyDescent="0.25">
      <c r="A404" s="78">
        <v>403</v>
      </c>
      <c r="B404" s="79">
        <v>39916</v>
      </c>
      <c r="C404" s="78" t="str">
        <f>IF(Tbl_Transactions[[#This Row],[Category]]="Income","Income","Expense")</f>
        <v>Expense</v>
      </c>
      <c r="D404" s="80">
        <f>YEAR(Tbl_Transactions[[#This Row],[Transaction Date]])</f>
        <v>2009</v>
      </c>
      <c r="E404" s="80">
        <f>MONTH(Tbl_Transactions[[#This Row],[Transaction Date]])</f>
        <v>4</v>
      </c>
      <c r="F404" s="80" t="str">
        <f>VLOOKUP(Tbl_Transactions[[#This Row],[Month Num]],Tbl_Lookup_Month[],2)</f>
        <v>Apr</v>
      </c>
      <c r="G404" s="80">
        <f>DAY(Tbl_Transactions[[#This Row],[Transaction Date]])</f>
        <v>13</v>
      </c>
      <c r="H404" s="82">
        <f>WEEKDAY(Tbl_Transactions[[#This Row],[Transaction Date]])</f>
        <v>2</v>
      </c>
      <c r="I404" s="82" t="str">
        <f>VLOOKUP(Tbl_Transactions[[#This Row],[Weekday Num]], Tbl_Lookup_Weekday[], 2)</f>
        <v>Mon</v>
      </c>
      <c r="J404" s="78" t="s">
        <v>18</v>
      </c>
      <c r="K404" s="78" t="s">
        <v>19</v>
      </c>
      <c r="L404" s="78" t="s">
        <v>17</v>
      </c>
      <c r="M404" s="78" t="s">
        <v>23</v>
      </c>
      <c r="N404" s="81">
        <v>428</v>
      </c>
      <c r="O404" s="91">
        <f>IF(Tbl_Transactions[[#This Row],[Type]]="Income",Tbl_Transactions[[#This Row],[Amount]]*'Lookup Values'!$H$3,Tbl_Transactions[[#This Row],[Amount]]*'Lookup Values'!$H$2)</f>
        <v>36.914999999999999</v>
      </c>
    </row>
    <row r="405" spans="1:15" x14ac:dyDescent="0.25">
      <c r="A405" s="78">
        <v>404</v>
      </c>
      <c r="B405" s="79">
        <v>39917</v>
      </c>
      <c r="C405" s="78" t="str">
        <f>IF(Tbl_Transactions[[#This Row],[Category]]="Income","Income","Expense")</f>
        <v>Expense</v>
      </c>
      <c r="D405" s="80">
        <f>YEAR(Tbl_Transactions[[#This Row],[Transaction Date]])</f>
        <v>2009</v>
      </c>
      <c r="E405" s="80">
        <f>MONTH(Tbl_Transactions[[#This Row],[Transaction Date]])</f>
        <v>4</v>
      </c>
      <c r="F405" s="80" t="str">
        <f>VLOOKUP(Tbl_Transactions[[#This Row],[Month Num]],Tbl_Lookup_Month[],2)</f>
        <v>Apr</v>
      </c>
      <c r="G405" s="80">
        <f>DAY(Tbl_Transactions[[#This Row],[Transaction Date]])</f>
        <v>14</v>
      </c>
      <c r="H405" s="82">
        <f>WEEKDAY(Tbl_Transactions[[#This Row],[Transaction Date]])</f>
        <v>3</v>
      </c>
      <c r="I405" s="82" t="str">
        <f>VLOOKUP(Tbl_Transactions[[#This Row],[Weekday Num]], Tbl_Lookup_Weekday[], 2)</f>
        <v>Tue</v>
      </c>
      <c r="J405" s="78" t="s">
        <v>12</v>
      </c>
      <c r="K405" s="78" t="s">
        <v>13</v>
      </c>
      <c r="L405" s="78" t="s">
        <v>11</v>
      </c>
      <c r="M405" s="78" t="s">
        <v>23</v>
      </c>
      <c r="N405" s="81">
        <v>365</v>
      </c>
      <c r="O405" s="91">
        <f>IF(Tbl_Transactions[[#This Row],[Type]]="Income",Tbl_Transactions[[#This Row],[Amount]]*'Lookup Values'!$H$3,Tbl_Transactions[[#This Row],[Amount]]*'Lookup Values'!$H$2)</f>
        <v>31.481249999999999</v>
      </c>
    </row>
    <row r="406" spans="1:15" x14ac:dyDescent="0.25">
      <c r="A406" s="78">
        <v>405</v>
      </c>
      <c r="B406" s="79">
        <v>39922</v>
      </c>
      <c r="C406" s="78" t="str">
        <f>IF(Tbl_Transactions[[#This Row],[Category]]="Income","Income","Expense")</f>
        <v>Income</v>
      </c>
      <c r="D406" s="80">
        <f>YEAR(Tbl_Transactions[[#This Row],[Transaction Date]])</f>
        <v>2009</v>
      </c>
      <c r="E406" s="80">
        <f>MONTH(Tbl_Transactions[[#This Row],[Transaction Date]])</f>
        <v>4</v>
      </c>
      <c r="F406" s="80" t="str">
        <f>VLOOKUP(Tbl_Transactions[[#This Row],[Month Num]],Tbl_Lookup_Month[],2)</f>
        <v>Apr</v>
      </c>
      <c r="G406" s="80">
        <f>DAY(Tbl_Transactions[[#This Row],[Transaction Date]])</f>
        <v>19</v>
      </c>
      <c r="H406" s="82">
        <f>WEEKDAY(Tbl_Transactions[[#This Row],[Transaction Date]])</f>
        <v>1</v>
      </c>
      <c r="I406" s="82" t="str">
        <f>VLOOKUP(Tbl_Transactions[[#This Row],[Weekday Num]], Tbl_Lookup_Weekday[], 2)</f>
        <v>Sun</v>
      </c>
      <c r="J406" s="78" t="s">
        <v>47</v>
      </c>
      <c r="K406" s="78" t="s">
        <v>76</v>
      </c>
      <c r="L406" s="78" t="s">
        <v>77</v>
      </c>
      <c r="M406" s="78" t="s">
        <v>23</v>
      </c>
      <c r="N406" s="81">
        <v>156</v>
      </c>
      <c r="O406" s="91">
        <f>IF(Tbl_Transactions[[#This Row],[Type]]="Income",Tbl_Transactions[[#This Row],[Amount]]*'Lookup Values'!$H$3,Tbl_Transactions[[#This Row],[Amount]]*'Lookup Values'!$H$2)</f>
        <v>59.28</v>
      </c>
    </row>
    <row r="407" spans="1:15" x14ac:dyDescent="0.25">
      <c r="A407" s="78">
        <v>406</v>
      </c>
      <c r="B407" s="79">
        <v>39923</v>
      </c>
      <c r="C407" s="78" t="str">
        <f>IF(Tbl_Transactions[[#This Row],[Category]]="Income","Income","Expense")</f>
        <v>Expense</v>
      </c>
      <c r="D407" s="80">
        <f>YEAR(Tbl_Transactions[[#This Row],[Transaction Date]])</f>
        <v>2009</v>
      </c>
      <c r="E407" s="80">
        <f>MONTH(Tbl_Transactions[[#This Row],[Transaction Date]])</f>
        <v>4</v>
      </c>
      <c r="F407" s="80" t="str">
        <f>VLOOKUP(Tbl_Transactions[[#This Row],[Month Num]],Tbl_Lookup_Month[],2)</f>
        <v>Apr</v>
      </c>
      <c r="G407" s="80">
        <f>DAY(Tbl_Transactions[[#This Row],[Transaction Date]])</f>
        <v>20</v>
      </c>
      <c r="H407" s="82">
        <f>WEEKDAY(Tbl_Transactions[[#This Row],[Transaction Date]])</f>
        <v>2</v>
      </c>
      <c r="I407" s="82" t="str">
        <f>VLOOKUP(Tbl_Transactions[[#This Row],[Weekday Num]], Tbl_Lookup_Weekday[], 2)</f>
        <v>Mon</v>
      </c>
      <c r="J407" s="78" t="s">
        <v>12</v>
      </c>
      <c r="K407" s="78" t="s">
        <v>25</v>
      </c>
      <c r="L407" s="78" t="s">
        <v>24</v>
      </c>
      <c r="M407" s="78" t="s">
        <v>20</v>
      </c>
      <c r="N407" s="81">
        <v>225</v>
      </c>
      <c r="O407" s="91">
        <f>IF(Tbl_Transactions[[#This Row],[Type]]="Income",Tbl_Transactions[[#This Row],[Amount]]*'Lookup Values'!$H$3,Tbl_Transactions[[#This Row],[Amount]]*'Lookup Values'!$H$2)</f>
        <v>19.40625</v>
      </c>
    </row>
    <row r="408" spans="1:15" x14ac:dyDescent="0.25">
      <c r="A408" s="78">
        <v>407</v>
      </c>
      <c r="B408" s="79">
        <v>39926</v>
      </c>
      <c r="C408" s="78" t="str">
        <f>IF(Tbl_Transactions[[#This Row],[Category]]="Income","Income","Expense")</f>
        <v>Expense</v>
      </c>
      <c r="D408" s="80">
        <f>YEAR(Tbl_Transactions[[#This Row],[Transaction Date]])</f>
        <v>2009</v>
      </c>
      <c r="E408" s="80">
        <f>MONTH(Tbl_Transactions[[#This Row],[Transaction Date]])</f>
        <v>4</v>
      </c>
      <c r="F408" s="80" t="str">
        <f>VLOOKUP(Tbl_Transactions[[#This Row],[Month Num]],Tbl_Lookup_Month[],2)</f>
        <v>Apr</v>
      </c>
      <c r="G408" s="80">
        <f>DAY(Tbl_Transactions[[#This Row],[Transaction Date]])</f>
        <v>23</v>
      </c>
      <c r="H408" s="82">
        <f>WEEKDAY(Tbl_Transactions[[#This Row],[Transaction Date]])</f>
        <v>5</v>
      </c>
      <c r="I408" s="82" t="str">
        <f>VLOOKUP(Tbl_Transactions[[#This Row],[Weekday Num]], Tbl_Lookup_Weekday[], 2)</f>
        <v>Thu</v>
      </c>
      <c r="J408" s="78" t="s">
        <v>42</v>
      </c>
      <c r="K408" s="78" t="s">
        <v>43</v>
      </c>
      <c r="L408" s="78" t="s">
        <v>41</v>
      </c>
      <c r="M408" s="78" t="s">
        <v>10</v>
      </c>
      <c r="N408" s="81">
        <v>387</v>
      </c>
      <c r="O408" s="91">
        <f>IF(Tbl_Transactions[[#This Row],[Type]]="Income",Tbl_Transactions[[#This Row],[Amount]]*'Lookup Values'!$H$3,Tbl_Transactions[[#This Row],[Amount]]*'Lookup Values'!$H$2)</f>
        <v>33.378749999999997</v>
      </c>
    </row>
    <row r="409" spans="1:15" x14ac:dyDescent="0.25">
      <c r="A409" s="78">
        <v>408</v>
      </c>
      <c r="B409" s="79">
        <v>39934</v>
      </c>
      <c r="C409" s="78" t="str">
        <f>IF(Tbl_Transactions[[#This Row],[Category]]="Income","Income","Expense")</f>
        <v>Expense</v>
      </c>
      <c r="D409" s="80">
        <f>YEAR(Tbl_Transactions[[#This Row],[Transaction Date]])</f>
        <v>2009</v>
      </c>
      <c r="E409" s="80">
        <f>MONTH(Tbl_Transactions[[#This Row],[Transaction Date]])</f>
        <v>5</v>
      </c>
      <c r="F409" s="80" t="str">
        <f>VLOOKUP(Tbl_Transactions[[#This Row],[Month Num]],Tbl_Lookup_Month[],2)</f>
        <v>May</v>
      </c>
      <c r="G409" s="80">
        <f>DAY(Tbl_Transactions[[#This Row],[Transaction Date]])</f>
        <v>1</v>
      </c>
      <c r="H409" s="82">
        <f>WEEKDAY(Tbl_Transactions[[#This Row],[Transaction Date]])</f>
        <v>6</v>
      </c>
      <c r="I409" s="82" t="str">
        <f>VLOOKUP(Tbl_Transactions[[#This Row],[Weekday Num]], Tbl_Lookup_Weekday[], 2)</f>
        <v>Fri</v>
      </c>
      <c r="J409" s="78" t="s">
        <v>15</v>
      </c>
      <c r="K409" s="78" t="s">
        <v>35</v>
      </c>
      <c r="L409" s="78" t="s">
        <v>34</v>
      </c>
      <c r="M409" s="78" t="s">
        <v>10</v>
      </c>
      <c r="N409" s="81">
        <v>450</v>
      </c>
      <c r="O409" s="91">
        <f>IF(Tbl_Transactions[[#This Row],[Type]]="Income",Tbl_Transactions[[#This Row],[Amount]]*'Lookup Values'!$H$3,Tbl_Transactions[[#This Row],[Amount]]*'Lookup Values'!$H$2)</f>
        <v>38.8125</v>
      </c>
    </row>
    <row r="410" spans="1:15" x14ac:dyDescent="0.25">
      <c r="A410" s="78">
        <v>409</v>
      </c>
      <c r="B410" s="79">
        <v>39934</v>
      </c>
      <c r="C410" s="78" t="str">
        <f>IF(Tbl_Transactions[[#This Row],[Category]]="Income","Income","Expense")</f>
        <v>Income</v>
      </c>
      <c r="D410" s="80">
        <f>YEAR(Tbl_Transactions[[#This Row],[Transaction Date]])</f>
        <v>2009</v>
      </c>
      <c r="E410" s="80">
        <f>MONTH(Tbl_Transactions[[#This Row],[Transaction Date]])</f>
        <v>5</v>
      </c>
      <c r="F410" s="80" t="str">
        <f>VLOOKUP(Tbl_Transactions[[#This Row],[Month Num]],Tbl_Lookup_Month[],2)</f>
        <v>May</v>
      </c>
      <c r="G410" s="80">
        <f>DAY(Tbl_Transactions[[#This Row],[Transaction Date]])</f>
        <v>1</v>
      </c>
      <c r="H410" s="82">
        <f>WEEKDAY(Tbl_Transactions[[#This Row],[Transaction Date]])</f>
        <v>6</v>
      </c>
      <c r="I410" s="82" t="str">
        <f>VLOOKUP(Tbl_Transactions[[#This Row],[Weekday Num]], Tbl_Lookup_Weekday[], 2)</f>
        <v>Fri</v>
      </c>
      <c r="J410" s="78" t="s">
        <v>47</v>
      </c>
      <c r="K410" s="78" t="s">
        <v>80</v>
      </c>
      <c r="L410" s="78" t="s">
        <v>81</v>
      </c>
      <c r="M410" s="78" t="s">
        <v>20</v>
      </c>
      <c r="N410" s="81">
        <v>252</v>
      </c>
      <c r="O410" s="91">
        <f>IF(Tbl_Transactions[[#This Row],[Type]]="Income",Tbl_Transactions[[#This Row],[Amount]]*'Lookup Values'!$H$3,Tbl_Transactions[[#This Row],[Amount]]*'Lookup Values'!$H$2)</f>
        <v>95.76</v>
      </c>
    </row>
    <row r="411" spans="1:15" x14ac:dyDescent="0.25">
      <c r="A411" s="78">
        <v>410</v>
      </c>
      <c r="B411" s="79">
        <v>39935</v>
      </c>
      <c r="C411" s="78" t="str">
        <f>IF(Tbl_Transactions[[#This Row],[Category]]="Income","Income","Expense")</f>
        <v>Expense</v>
      </c>
      <c r="D411" s="80">
        <f>YEAR(Tbl_Transactions[[#This Row],[Transaction Date]])</f>
        <v>2009</v>
      </c>
      <c r="E411" s="80">
        <f>MONTH(Tbl_Transactions[[#This Row],[Transaction Date]])</f>
        <v>5</v>
      </c>
      <c r="F411" s="80" t="str">
        <f>VLOOKUP(Tbl_Transactions[[#This Row],[Month Num]],Tbl_Lookup_Month[],2)</f>
        <v>May</v>
      </c>
      <c r="G411" s="80">
        <f>DAY(Tbl_Transactions[[#This Row],[Transaction Date]])</f>
        <v>2</v>
      </c>
      <c r="H411" s="82">
        <f>WEEKDAY(Tbl_Transactions[[#This Row],[Transaction Date]])</f>
        <v>7</v>
      </c>
      <c r="I411" s="82" t="str">
        <f>VLOOKUP(Tbl_Transactions[[#This Row],[Weekday Num]], Tbl_Lookup_Weekday[], 2)</f>
        <v>Sat</v>
      </c>
      <c r="J411" s="78" t="s">
        <v>8</v>
      </c>
      <c r="K411" s="78" t="s">
        <v>22</v>
      </c>
      <c r="L411" s="78" t="s">
        <v>21</v>
      </c>
      <c r="M411" s="78" t="s">
        <v>10</v>
      </c>
      <c r="N411" s="81">
        <v>426</v>
      </c>
      <c r="O411" s="91">
        <f>IF(Tbl_Transactions[[#This Row],[Type]]="Income",Tbl_Transactions[[#This Row],[Amount]]*'Lookup Values'!$H$3,Tbl_Transactions[[#This Row],[Amount]]*'Lookup Values'!$H$2)</f>
        <v>36.7425</v>
      </c>
    </row>
    <row r="412" spans="1:15" x14ac:dyDescent="0.25">
      <c r="A412" s="78">
        <v>411</v>
      </c>
      <c r="B412" s="79">
        <v>39936</v>
      </c>
      <c r="C412" s="78" t="str">
        <f>IF(Tbl_Transactions[[#This Row],[Category]]="Income","Income","Expense")</f>
        <v>Expense</v>
      </c>
      <c r="D412" s="80">
        <f>YEAR(Tbl_Transactions[[#This Row],[Transaction Date]])</f>
        <v>2009</v>
      </c>
      <c r="E412" s="80">
        <f>MONTH(Tbl_Transactions[[#This Row],[Transaction Date]])</f>
        <v>5</v>
      </c>
      <c r="F412" s="80" t="str">
        <f>VLOOKUP(Tbl_Transactions[[#This Row],[Month Num]],Tbl_Lookup_Month[],2)</f>
        <v>May</v>
      </c>
      <c r="G412" s="80">
        <f>DAY(Tbl_Transactions[[#This Row],[Transaction Date]])</f>
        <v>3</v>
      </c>
      <c r="H412" s="82">
        <f>WEEKDAY(Tbl_Transactions[[#This Row],[Transaction Date]])</f>
        <v>1</v>
      </c>
      <c r="I412" s="82" t="str">
        <f>VLOOKUP(Tbl_Transactions[[#This Row],[Weekday Num]], Tbl_Lookup_Weekday[], 2)</f>
        <v>Sun</v>
      </c>
      <c r="J412" s="78" t="s">
        <v>12</v>
      </c>
      <c r="K412" s="78" t="s">
        <v>13</v>
      </c>
      <c r="L412" s="78" t="s">
        <v>11</v>
      </c>
      <c r="M412" s="78" t="s">
        <v>10</v>
      </c>
      <c r="N412" s="81">
        <v>251</v>
      </c>
      <c r="O412" s="91">
        <f>IF(Tbl_Transactions[[#This Row],[Type]]="Income",Tbl_Transactions[[#This Row],[Amount]]*'Lookup Values'!$H$3,Tbl_Transactions[[#This Row],[Amount]]*'Lookup Values'!$H$2)</f>
        <v>21.64875</v>
      </c>
    </row>
    <row r="413" spans="1:15" x14ac:dyDescent="0.25">
      <c r="A413" s="78">
        <v>412</v>
      </c>
      <c r="B413" s="79">
        <v>39937</v>
      </c>
      <c r="C413" s="78" t="str">
        <f>IF(Tbl_Transactions[[#This Row],[Category]]="Income","Income","Expense")</f>
        <v>Expense</v>
      </c>
      <c r="D413" s="80">
        <f>YEAR(Tbl_Transactions[[#This Row],[Transaction Date]])</f>
        <v>2009</v>
      </c>
      <c r="E413" s="80">
        <f>MONTH(Tbl_Transactions[[#This Row],[Transaction Date]])</f>
        <v>5</v>
      </c>
      <c r="F413" s="80" t="str">
        <f>VLOOKUP(Tbl_Transactions[[#This Row],[Month Num]],Tbl_Lookup_Month[],2)</f>
        <v>May</v>
      </c>
      <c r="G413" s="80">
        <f>DAY(Tbl_Transactions[[#This Row],[Transaction Date]])</f>
        <v>4</v>
      </c>
      <c r="H413" s="82">
        <f>WEEKDAY(Tbl_Transactions[[#This Row],[Transaction Date]])</f>
        <v>2</v>
      </c>
      <c r="I413" s="82" t="str">
        <f>VLOOKUP(Tbl_Transactions[[#This Row],[Weekday Num]], Tbl_Lookup_Weekday[], 2)</f>
        <v>Mon</v>
      </c>
      <c r="J413" s="78" t="s">
        <v>18</v>
      </c>
      <c r="K413" s="78" t="s">
        <v>30</v>
      </c>
      <c r="L413" s="78" t="s">
        <v>29</v>
      </c>
      <c r="M413" s="78" t="s">
        <v>23</v>
      </c>
      <c r="N413" s="81">
        <v>258</v>
      </c>
      <c r="O413" s="91">
        <f>IF(Tbl_Transactions[[#This Row],[Type]]="Income",Tbl_Transactions[[#This Row],[Amount]]*'Lookup Values'!$H$3,Tbl_Transactions[[#This Row],[Amount]]*'Lookup Values'!$H$2)</f>
        <v>22.252499999999998</v>
      </c>
    </row>
    <row r="414" spans="1:15" x14ac:dyDescent="0.25">
      <c r="A414" s="78">
        <v>413</v>
      </c>
      <c r="B414" s="79">
        <v>39939</v>
      </c>
      <c r="C414" s="78" t="str">
        <f>IF(Tbl_Transactions[[#This Row],[Category]]="Income","Income","Expense")</f>
        <v>Expense</v>
      </c>
      <c r="D414" s="80">
        <f>YEAR(Tbl_Transactions[[#This Row],[Transaction Date]])</f>
        <v>2009</v>
      </c>
      <c r="E414" s="80">
        <f>MONTH(Tbl_Transactions[[#This Row],[Transaction Date]])</f>
        <v>5</v>
      </c>
      <c r="F414" s="80" t="str">
        <f>VLOOKUP(Tbl_Transactions[[#This Row],[Month Num]],Tbl_Lookup_Month[],2)</f>
        <v>May</v>
      </c>
      <c r="G414" s="80">
        <f>DAY(Tbl_Transactions[[#This Row],[Transaction Date]])</f>
        <v>6</v>
      </c>
      <c r="H414" s="82">
        <f>WEEKDAY(Tbl_Transactions[[#This Row],[Transaction Date]])</f>
        <v>4</v>
      </c>
      <c r="I414" s="82" t="str">
        <f>VLOOKUP(Tbl_Transactions[[#This Row],[Weekday Num]], Tbl_Lookup_Weekday[], 2)</f>
        <v>Wed</v>
      </c>
      <c r="J414" s="78" t="s">
        <v>27</v>
      </c>
      <c r="K414" s="78" t="s">
        <v>28</v>
      </c>
      <c r="L414" s="78" t="s">
        <v>26</v>
      </c>
      <c r="M414" s="78" t="s">
        <v>20</v>
      </c>
      <c r="N414" s="81">
        <v>37</v>
      </c>
      <c r="O414" s="91">
        <f>IF(Tbl_Transactions[[#This Row],[Type]]="Income",Tbl_Transactions[[#This Row],[Amount]]*'Lookup Values'!$H$3,Tbl_Transactions[[#This Row],[Amount]]*'Lookup Values'!$H$2)</f>
        <v>3.1912499999999997</v>
      </c>
    </row>
    <row r="415" spans="1:15" x14ac:dyDescent="0.25">
      <c r="A415" s="78">
        <v>414</v>
      </c>
      <c r="B415" s="79">
        <v>39940</v>
      </c>
      <c r="C415" s="78" t="str">
        <f>IF(Tbl_Transactions[[#This Row],[Category]]="Income","Income","Expense")</f>
        <v>Expense</v>
      </c>
      <c r="D415" s="80">
        <f>YEAR(Tbl_Transactions[[#This Row],[Transaction Date]])</f>
        <v>2009</v>
      </c>
      <c r="E415" s="80">
        <f>MONTH(Tbl_Transactions[[#This Row],[Transaction Date]])</f>
        <v>5</v>
      </c>
      <c r="F415" s="80" t="str">
        <f>VLOOKUP(Tbl_Transactions[[#This Row],[Month Num]],Tbl_Lookup_Month[],2)</f>
        <v>May</v>
      </c>
      <c r="G415" s="80">
        <f>DAY(Tbl_Transactions[[#This Row],[Transaction Date]])</f>
        <v>7</v>
      </c>
      <c r="H415" s="82">
        <f>WEEKDAY(Tbl_Transactions[[#This Row],[Transaction Date]])</f>
        <v>5</v>
      </c>
      <c r="I415" s="82" t="str">
        <f>VLOOKUP(Tbl_Transactions[[#This Row],[Weekday Num]], Tbl_Lookup_Weekday[], 2)</f>
        <v>Thu</v>
      </c>
      <c r="J415" s="78" t="s">
        <v>12</v>
      </c>
      <c r="K415" s="78" t="s">
        <v>25</v>
      </c>
      <c r="L415" s="78" t="s">
        <v>24</v>
      </c>
      <c r="M415" s="78" t="s">
        <v>23</v>
      </c>
      <c r="N415" s="81">
        <v>184</v>
      </c>
      <c r="O415" s="91">
        <f>IF(Tbl_Transactions[[#This Row],[Type]]="Income",Tbl_Transactions[[#This Row],[Amount]]*'Lookup Values'!$H$3,Tbl_Transactions[[#This Row],[Amount]]*'Lookup Values'!$H$2)</f>
        <v>15.87</v>
      </c>
    </row>
    <row r="416" spans="1:15" x14ac:dyDescent="0.25">
      <c r="A416" s="78">
        <v>415</v>
      </c>
      <c r="B416" s="79">
        <v>39941</v>
      </c>
      <c r="C416" s="78" t="str">
        <f>IF(Tbl_Transactions[[#This Row],[Category]]="Income","Income","Expense")</f>
        <v>Expense</v>
      </c>
      <c r="D416" s="80">
        <f>YEAR(Tbl_Transactions[[#This Row],[Transaction Date]])</f>
        <v>2009</v>
      </c>
      <c r="E416" s="80">
        <f>MONTH(Tbl_Transactions[[#This Row],[Transaction Date]])</f>
        <v>5</v>
      </c>
      <c r="F416" s="80" t="str">
        <f>VLOOKUP(Tbl_Transactions[[#This Row],[Month Num]],Tbl_Lookup_Month[],2)</f>
        <v>May</v>
      </c>
      <c r="G416" s="80">
        <f>DAY(Tbl_Transactions[[#This Row],[Transaction Date]])</f>
        <v>8</v>
      </c>
      <c r="H416" s="82">
        <f>WEEKDAY(Tbl_Transactions[[#This Row],[Transaction Date]])</f>
        <v>6</v>
      </c>
      <c r="I416" s="82" t="str">
        <f>VLOOKUP(Tbl_Transactions[[#This Row],[Weekday Num]], Tbl_Lookup_Weekday[], 2)</f>
        <v>Fri</v>
      </c>
      <c r="J416" s="78" t="s">
        <v>8</v>
      </c>
      <c r="K416" s="78" t="s">
        <v>22</v>
      </c>
      <c r="L416" s="78" t="s">
        <v>21</v>
      </c>
      <c r="M416" s="78" t="s">
        <v>10</v>
      </c>
      <c r="N416" s="81">
        <v>124</v>
      </c>
      <c r="O416" s="91">
        <f>IF(Tbl_Transactions[[#This Row],[Type]]="Income",Tbl_Transactions[[#This Row],[Amount]]*'Lookup Values'!$H$3,Tbl_Transactions[[#This Row],[Amount]]*'Lookup Values'!$H$2)</f>
        <v>10.694999999999999</v>
      </c>
    </row>
    <row r="417" spans="1:15" x14ac:dyDescent="0.25">
      <c r="A417" s="78">
        <v>416</v>
      </c>
      <c r="B417" s="79">
        <v>39942</v>
      </c>
      <c r="C417" s="78" t="str">
        <f>IF(Tbl_Transactions[[#This Row],[Category]]="Income","Income","Expense")</f>
        <v>Income</v>
      </c>
      <c r="D417" s="80">
        <f>YEAR(Tbl_Transactions[[#This Row],[Transaction Date]])</f>
        <v>2009</v>
      </c>
      <c r="E417" s="80">
        <f>MONTH(Tbl_Transactions[[#This Row],[Transaction Date]])</f>
        <v>5</v>
      </c>
      <c r="F417" s="80" t="str">
        <f>VLOOKUP(Tbl_Transactions[[#This Row],[Month Num]],Tbl_Lookup_Month[],2)</f>
        <v>May</v>
      </c>
      <c r="G417" s="80">
        <f>DAY(Tbl_Transactions[[#This Row],[Transaction Date]])</f>
        <v>9</v>
      </c>
      <c r="H417" s="82">
        <f>WEEKDAY(Tbl_Transactions[[#This Row],[Transaction Date]])</f>
        <v>7</v>
      </c>
      <c r="I417" s="82" t="str">
        <f>VLOOKUP(Tbl_Transactions[[#This Row],[Weekday Num]], Tbl_Lookup_Weekday[], 2)</f>
        <v>Sat</v>
      </c>
      <c r="J417" s="78" t="s">
        <v>47</v>
      </c>
      <c r="K417" s="78" t="s">
        <v>80</v>
      </c>
      <c r="L417" s="78" t="s">
        <v>81</v>
      </c>
      <c r="M417" s="78" t="s">
        <v>23</v>
      </c>
      <c r="N417" s="81">
        <v>344</v>
      </c>
      <c r="O417" s="91">
        <f>IF(Tbl_Transactions[[#This Row],[Type]]="Income",Tbl_Transactions[[#This Row],[Amount]]*'Lookup Values'!$H$3,Tbl_Transactions[[#This Row],[Amount]]*'Lookup Values'!$H$2)</f>
        <v>130.72</v>
      </c>
    </row>
    <row r="418" spans="1:15" x14ac:dyDescent="0.25">
      <c r="A418" s="78">
        <v>417</v>
      </c>
      <c r="B418" s="79">
        <v>39943</v>
      </c>
      <c r="C418" s="78" t="str">
        <f>IF(Tbl_Transactions[[#This Row],[Category]]="Income","Income","Expense")</f>
        <v>Expense</v>
      </c>
      <c r="D418" s="80">
        <f>YEAR(Tbl_Transactions[[#This Row],[Transaction Date]])</f>
        <v>2009</v>
      </c>
      <c r="E418" s="80">
        <f>MONTH(Tbl_Transactions[[#This Row],[Transaction Date]])</f>
        <v>5</v>
      </c>
      <c r="F418" s="80" t="str">
        <f>VLOOKUP(Tbl_Transactions[[#This Row],[Month Num]],Tbl_Lookup_Month[],2)</f>
        <v>May</v>
      </c>
      <c r="G418" s="80">
        <f>DAY(Tbl_Transactions[[#This Row],[Transaction Date]])</f>
        <v>10</v>
      </c>
      <c r="H418" s="82">
        <f>WEEKDAY(Tbl_Transactions[[#This Row],[Transaction Date]])</f>
        <v>1</v>
      </c>
      <c r="I418" s="82" t="str">
        <f>VLOOKUP(Tbl_Transactions[[#This Row],[Weekday Num]], Tbl_Lookup_Weekday[], 2)</f>
        <v>Sun</v>
      </c>
      <c r="J418" s="78" t="s">
        <v>42</v>
      </c>
      <c r="K418" s="78" t="s">
        <v>43</v>
      </c>
      <c r="L418" s="78" t="s">
        <v>41</v>
      </c>
      <c r="M418" s="78" t="s">
        <v>10</v>
      </c>
      <c r="N418" s="81">
        <v>280</v>
      </c>
      <c r="O418" s="91">
        <f>IF(Tbl_Transactions[[#This Row],[Type]]="Income",Tbl_Transactions[[#This Row],[Amount]]*'Lookup Values'!$H$3,Tbl_Transactions[[#This Row],[Amount]]*'Lookup Values'!$H$2)</f>
        <v>24.15</v>
      </c>
    </row>
    <row r="419" spans="1:15" x14ac:dyDescent="0.25">
      <c r="A419" s="78">
        <v>418</v>
      </c>
      <c r="B419" s="79">
        <v>39944</v>
      </c>
      <c r="C419" s="78" t="str">
        <f>IF(Tbl_Transactions[[#This Row],[Category]]="Income","Income","Expense")</f>
        <v>Expense</v>
      </c>
      <c r="D419" s="80">
        <f>YEAR(Tbl_Transactions[[#This Row],[Transaction Date]])</f>
        <v>2009</v>
      </c>
      <c r="E419" s="80">
        <f>MONTH(Tbl_Transactions[[#This Row],[Transaction Date]])</f>
        <v>5</v>
      </c>
      <c r="F419" s="80" t="str">
        <f>VLOOKUP(Tbl_Transactions[[#This Row],[Month Num]],Tbl_Lookup_Month[],2)</f>
        <v>May</v>
      </c>
      <c r="G419" s="80">
        <f>DAY(Tbl_Transactions[[#This Row],[Transaction Date]])</f>
        <v>11</v>
      </c>
      <c r="H419" s="82">
        <f>WEEKDAY(Tbl_Transactions[[#This Row],[Transaction Date]])</f>
        <v>2</v>
      </c>
      <c r="I419" s="82" t="str">
        <f>VLOOKUP(Tbl_Transactions[[#This Row],[Weekday Num]], Tbl_Lookup_Weekday[], 2)</f>
        <v>Mon</v>
      </c>
      <c r="J419" s="78" t="s">
        <v>15</v>
      </c>
      <c r="K419" s="78" t="s">
        <v>35</v>
      </c>
      <c r="L419" s="78" t="s">
        <v>34</v>
      </c>
      <c r="M419" s="78" t="s">
        <v>20</v>
      </c>
      <c r="N419" s="81">
        <v>273</v>
      </c>
      <c r="O419" s="91">
        <f>IF(Tbl_Transactions[[#This Row],[Type]]="Income",Tbl_Transactions[[#This Row],[Amount]]*'Lookup Values'!$H$3,Tbl_Transactions[[#This Row],[Amount]]*'Lookup Values'!$H$2)</f>
        <v>23.546249999999997</v>
      </c>
    </row>
    <row r="420" spans="1:15" x14ac:dyDescent="0.25">
      <c r="A420" s="78">
        <v>419</v>
      </c>
      <c r="B420" s="79">
        <v>39949</v>
      </c>
      <c r="C420" s="78" t="str">
        <f>IF(Tbl_Transactions[[#This Row],[Category]]="Income","Income","Expense")</f>
        <v>Expense</v>
      </c>
      <c r="D420" s="80">
        <f>YEAR(Tbl_Transactions[[#This Row],[Transaction Date]])</f>
        <v>2009</v>
      </c>
      <c r="E420" s="80">
        <f>MONTH(Tbl_Transactions[[#This Row],[Transaction Date]])</f>
        <v>5</v>
      </c>
      <c r="F420" s="80" t="str">
        <f>VLOOKUP(Tbl_Transactions[[#This Row],[Month Num]],Tbl_Lookup_Month[],2)</f>
        <v>May</v>
      </c>
      <c r="G420" s="80">
        <f>DAY(Tbl_Transactions[[#This Row],[Transaction Date]])</f>
        <v>16</v>
      </c>
      <c r="H420" s="82">
        <f>WEEKDAY(Tbl_Transactions[[#This Row],[Transaction Date]])</f>
        <v>7</v>
      </c>
      <c r="I420" s="82" t="str">
        <f>VLOOKUP(Tbl_Transactions[[#This Row],[Weekday Num]], Tbl_Lookup_Weekday[], 2)</f>
        <v>Sat</v>
      </c>
      <c r="J420" s="78" t="s">
        <v>39</v>
      </c>
      <c r="K420" s="78" t="s">
        <v>40</v>
      </c>
      <c r="L420" s="78" t="s">
        <v>38</v>
      </c>
      <c r="M420" s="78" t="s">
        <v>10</v>
      </c>
      <c r="N420" s="81">
        <v>488</v>
      </c>
      <c r="O420" s="91">
        <f>IF(Tbl_Transactions[[#This Row],[Type]]="Income",Tbl_Transactions[[#This Row],[Amount]]*'Lookup Values'!$H$3,Tbl_Transactions[[#This Row],[Amount]]*'Lookup Values'!$H$2)</f>
        <v>42.089999999999996</v>
      </c>
    </row>
    <row r="421" spans="1:15" x14ac:dyDescent="0.25">
      <c r="A421" s="78">
        <v>420</v>
      </c>
      <c r="B421" s="79">
        <v>39956</v>
      </c>
      <c r="C421" s="78" t="str">
        <f>IF(Tbl_Transactions[[#This Row],[Category]]="Income","Income","Expense")</f>
        <v>Income</v>
      </c>
      <c r="D421" s="80">
        <f>YEAR(Tbl_Transactions[[#This Row],[Transaction Date]])</f>
        <v>2009</v>
      </c>
      <c r="E421" s="80">
        <f>MONTH(Tbl_Transactions[[#This Row],[Transaction Date]])</f>
        <v>5</v>
      </c>
      <c r="F421" s="80" t="str">
        <f>VLOOKUP(Tbl_Transactions[[#This Row],[Month Num]],Tbl_Lookup_Month[],2)</f>
        <v>May</v>
      </c>
      <c r="G421" s="80">
        <f>DAY(Tbl_Transactions[[#This Row],[Transaction Date]])</f>
        <v>23</v>
      </c>
      <c r="H421" s="82">
        <f>WEEKDAY(Tbl_Transactions[[#This Row],[Transaction Date]])</f>
        <v>7</v>
      </c>
      <c r="I421" s="82" t="str">
        <f>VLOOKUP(Tbl_Transactions[[#This Row],[Weekday Num]], Tbl_Lookup_Weekday[], 2)</f>
        <v>Sat</v>
      </c>
      <c r="J421" s="78" t="s">
        <v>47</v>
      </c>
      <c r="K421" s="78" t="s">
        <v>78</v>
      </c>
      <c r="L421" s="78" t="s">
        <v>79</v>
      </c>
      <c r="M421" s="78" t="s">
        <v>20</v>
      </c>
      <c r="N421" s="81">
        <v>132</v>
      </c>
      <c r="O421" s="91">
        <f>IF(Tbl_Transactions[[#This Row],[Type]]="Income",Tbl_Transactions[[#This Row],[Amount]]*'Lookup Values'!$H$3,Tbl_Transactions[[#This Row],[Amount]]*'Lookup Values'!$H$2)</f>
        <v>50.160000000000004</v>
      </c>
    </row>
    <row r="422" spans="1:15" x14ac:dyDescent="0.25">
      <c r="A422" s="78">
        <v>421</v>
      </c>
      <c r="B422" s="79">
        <v>39958</v>
      </c>
      <c r="C422" s="78" t="str">
        <f>IF(Tbl_Transactions[[#This Row],[Category]]="Income","Income","Expense")</f>
        <v>Expense</v>
      </c>
      <c r="D422" s="80">
        <f>YEAR(Tbl_Transactions[[#This Row],[Transaction Date]])</f>
        <v>2009</v>
      </c>
      <c r="E422" s="80">
        <f>MONTH(Tbl_Transactions[[#This Row],[Transaction Date]])</f>
        <v>5</v>
      </c>
      <c r="F422" s="80" t="str">
        <f>VLOOKUP(Tbl_Transactions[[#This Row],[Month Num]],Tbl_Lookup_Month[],2)</f>
        <v>May</v>
      </c>
      <c r="G422" s="80">
        <f>DAY(Tbl_Transactions[[#This Row],[Transaction Date]])</f>
        <v>25</v>
      </c>
      <c r="H422" s="82">
        <f>WEEKDAY(Tbl_Transactions[[#This Row],[Transaction Date]])</f>
        <v>2</v>
      </c>
      <c r="I422" s="82" t="str">
        <f>VLOOKUP(Tbl_Transactions[[#This Row],[Weekday Num]], Tbl_Lookup_Weekday[], 2)</f>
        <v>Mon</v>
      </c>
      <c r="J422" s="78" t="s">
        <v>42</v>
      </c>
      <c r="K422" s="78" t="s">
        <v>43</v>
      </c>
      <c r="L422" s="78" t="s">
        <v>41</v>
      </c>
      <c r="M422" s="78" t="s">
        <v>10</v>
      </c>
      <c r="N422" s="81">
        <v>76</v>
      </c>
      <c r="O422" s="91">
        <f>IF(Tbl_Transactions[[#This Row],[Type]]="Income",Tbl_Transactions[[#This Row],[Amount]]*'Lookup Values'!$H$3,Tbl_Transactions[[#This Row],[Amount]]*'Lookup Values'!$H$2)</f>
        <v>6.5549999999999997</v>
      </c>
    </row>
    <row r="423" spans="1:15" x14ac:dyDescent="0.25">
      <c r="A423" s="78">
        <v>422</v>
      </c>
      <c r="B423" s="79">
        <v>39962</v>
      </c>
      <c r="C423" s="78" t="str">
        <f>IF(Tbl_Transactions[[#This Row],[Category]]="Income","Income","Expense")</f>
        <v>Expense</v>
      </c>
      <c r="D423" s="80">
        <f>YEAR(Tbl_Transactions[[#This Row],[Transaction Date]])</f>
        <v>2009</v>
      </c>
      <c r="E423" s="80">
        <f>MONTH(Tbl_Transactions[[#This Row],[Transaction Date]])</f>
        <v>5</v>
      </c>
      <c r="F423" s="80" t="str">
        <f>VLOOKUP(Tbl_Transactions[[#This Row],[Month Num]],Tbl_Lookup_Month[],2)</f>
        <v>May</v>
      </c>
      <c r="G423" s="80">
        <f>DAY(Tbl_Transactions[[#This Row],[Transaction Date]])</f>
        <v>29</v>
      </c>
      <c r="H423" s="82">
        <f>WEEKDAY(Tbl_Transactions[[#This Row],[Transaction Date]])</f>
        <v>6</v>
      </c>
      <c r="I423" s="82" t="str">
        <f>VLOOKUP(Tbl_Transactions[[#This Row],[Weekday Num]], Tbl_Lookup_Weekday[], 2)</f>
        <v>Fri</v>
      </c>
      <c r="J423" s="78" t="s">
        <v>12</v>
      </c>
      <c r="K423" s="78" t="s">
        <v>25</v>
      </c>
      <c r="L423" s="78" t="s">
        <v>24</v>
      </c>
      <c r="M423" s="78" t="s">
        <v>23</v>
      </c>
      <c r="N423" s="81">
        <v>417</v>
      </c>
      <c r="O423" s="91">
        <f>IF(Tbl_Transactions[[#This Row],[Type]]="Income",Tbl_Transactions[[#This Row],[Amount]]*'Lookup Values'!$H$3,Tbl_Transactions[[#This Row],[Amount]]*'Lookup Values'!$H$2)</f>
        <v>35.966249999999995</v>
      </c>
    </row>
    <row r="424" spans="1:15" x14ac:dyDescent="0.25">
      <c r="A424" s="78">
        <v>423</v>
      </c>
      <c r="B424" s="79">
        <v>39964</v>
      </c>
      <c r="C424" s="78" t="str">
        <f>IF(Tbl_Transactions[[#This Row],[Category]]="Income","Income","Expense")</f>
        <v>Expense</v>
      </c>
      <c r="D424" s="80">
        <f>YEAR(Tbl_Transactions[[#This Row],[Transaction Date]])</f>
        <v>2009</v>
      </c>
      <c r="E424" s="80">
        <f>MONTH(Tbl_Transactions[[#This Row],[Transaction Date]])</f>
        <v>5</v>
      </c>
      <c r="F424" s="80" t="str">
        <f>VLOOKUP(Tbl_Transactions[[#This Row],[Month Num]],Tbl_Lookup_Month[],2)</f>
        <v>May</v>
      </c>
      <c r="G424" s="80">
        <f>DAY(Tbl_Transactions[[#This Row],[Transaction Date]])</f>
        <v>31</v>
      </c>
      <c r="H424" s="82">
        <f>WEEKDAY(Tbl_Transactions[[#This Row],[Transaction Date]])</f>
        <v>1</v>
      </c>
      <c r="I424" s="82" t="str">
        <f>VLOOKUP(Tbl_Transactions[[#This Row],[Weekday Num]], Tbl_Lookup_Weekday[], 2)</f>
        <v>Sun</v>
      </c>
      <c r="J424" s="78" t="s">
        <v>8</v>
      </c>
      <c r="K424" s="78" t="s">
        <v>22</v>
      </c>
      <c r="L424" s="78" t="s">
        <v>21</v>
      </c>
      <c r="M424" s="78" t="s">
        <v>23</v>
      </c>
      <c r="N424" s="81">
        <v>305</v>
      </c>
      <c r="O424" s="91">
        <f>IF(Tbl_Transactions[[#This Row],[Type]]="Income",Tbl_Transactions[[#This Row],[Amount]]*'Lookup Values'!$H$3,Tbl_Transactions[[#This Row],[Amount]]*'Lookup Values'!$H$2)</f>
        <v>26.306249999999999</v>
      </c>
    </row>
    <row r="425" spans="1:15" x14ac:dyDescent="0.25">
      <c r="A425" s="78">
        <v>424</v>
      </c>
      <c r="B425" s="79">
        <v>39967</v>
      </c>
      <c r="C425" s="78" t="str">
        <f>IF(Tbl_Transactions[[#This Row],[Category]]="Income","Income","Expense")</f>
        <v>Expense</v>
      </c>
      <c r="D425" s="80">
        <f>YEAR(Tbl_Transactions[[#This Row],[Transaction Date]])</f>
        <v>2009</v>
      </c>
      <c r="E425" s="80">
        <f>MONTH(Tbl_Transactions[[#This Row],[Transaction Date]])</f>
        <v>6</v>
      </c>
      <c r="F425" s="80" t="str">
        <f>VLOOKUP(Tbl_Transactions[[#This Row],[Month Num]],Tbl_Lookup_Month[],2)</f>
        <v>Jun</v>
      </c>
      <c r="G425" s="80">
        <f>DAY(Tbl_Transactions[[#This Row],[Transaction Date]])</f>
        <v>3</v>
      </c>
      <c r="H425" s="82">
        <f>WEEKDAY(Tbl_Transactions[[#This Row],[Transaction Date]])</f>
        <v>4</v>
      </c>
      <c r="I425" s="82" t="str">
        <f>VLOOKUP(Tbl_Transactions[[#This Row],[Weekday Num]], Tbl_Lookup_Weekday[], 2)</f>
        <v>Wed</v>
      </c>
      <c r="J425" s="78" t="s">
        <v>12</v>
      </c>
      <c r="K425" s="78" t="s">
        <v>13</v>
      </c>
      <c r="L425" s="78" t="s">
        <v>11</v>
      </c>
      <c r="M425" s="78" t="s">
        <v>10</v>
      </c>
      <c r="N425" s="81">
        <v>8</v>
      </c>
      <c r="O425" s="91">
        <f>IF(Tbl_Transactions[[#This Row],[Type]]="Income",Tbl_Transactions[[#This Row],[Amount]]*'Lookup Values'!$H$3,Tbl_Transactions[[#This Row],[Amount]]*'Lookup Values'!$H$2)</f>
        <v>0.69</v>
      </c>
    </row>
    <row r="426" spans="1:15" x14ac:dyDescent="0.25">
      <c r="A426" s="78">
        <v>425</v>
      </c>
      <c r="B426" s="79">
        <v>39970</v>
      </c>
      <c r="C426" s="78" t="str">
        <f>IF(Tbl_Transactions[[#This Row],[Category]]="Income","Income","Expense")</f>
        <v>Expense</v>
      </c>
      <c r="D426" s="80">
        <f>YEAR(Tbl_Transactions[[#This Row],[Transaction Date]])</f>
        <v>2009</v>
      </c>
      <c r="E426" s="80">
        <f>MONTH(Tbl_Transactions[[#This Row],[Transaction Date]])</f>
        <v>6</v>
      </c>
      <c r="F426" s="80" t="str">
        <f>VLOOKUP(Tbl_Transactions[[#This Row],[Month Num]],Tbl_Lookup_Month[],2)</f>
        <v>Jun</v>
      </c>
      <c r="G426" s="80">
        <f>DAY(Tbl_Transactions[[#This Row],[Transaction Date]])</f>
        <v>6</v>
      </c>
      <c r="H426" s="82">
        <f>WEEKDAY(Tbl_Transactions[[#This Row],[Transaction Date]])</f>
        <v>7</v>
      </c>
      <c r="I426" s="82" t="str">
        <f>VLOOKUP(Tbl_Transactions[[#This Row],[Weekday Num]], Tbl_Lookup_Weekday[], 2)</f>
        <v>Sat</v>
      </c>
      <c r="J426" s="78" t="s">
        <v>8</v>
      </c>
      <c r="K426" s="78" t="s">
        <v>9</v>
      </c>
      <c r="L426" s="78" t="s">
        <v>7</v>
      </c>
      <c r="M426" s="78" t="s">
        <v>20</v>
      </c>
      <c r="N426" s="81">
        <v>151</v>
      </c>
      <c r="O426" s="91">
        <f>IF(Tbl_Transactions[[#This Row],[Type]]="Income",Tbl_Transactions[[#This Row],[Amount]]*'Lookup Values'!$H$3,Tbl_Transactions[[#This Row],[Amount]]*'Lookup Values'!$H$2)</f>
        <v>13.02375</v>
      </c>
    </row>
    <row r="427" spans="1:15" x14ac:dyDescent="0.25">
      <c r="A427" s="78">
        <v>426</v>
      </c>
      <c r="B427" s="79">
        <v>39971</v>
      </c>
      <c r="C427" s="78" t="str">
        <f>IF(Tbl_Transactions[[#This Row],[Category]]="Income","Income","Expense")</f>
        <v>Expense</v>
      </c>
      <c r="D427" s="80">
        <f>YEAR(Tbl_Transactions[[#This Row],[Transaction Date]])</f>
        <v>2009</v>
      </c>
      <c r="E427" s="80">
        <f>MONTH(Tbl_Transactions[[#This Row],[Transaction Date]])</f>
        <v>6</v>
      </c>
      <c r="F427" s="80" t="str">
        <f>VLOOKUP(Tbl_Transactions[[#This Row],[Month Num]],Tbl_Lookup_Month[],2)</f>
        <v>Jun</v>
      </c>
      <c r="G427" s="80">
        <f>DAY(Tbl_Transactions[[#This Row],[Transaction Date]])</f>
        <v>7</v>
      </c>
      <c r="H427" s="82">
        <f>WEEKDAY(Tbl_Transactions[[#This Row],[Transaction Date]])</f>
        <v>1</v>
      </c>
      <c r="I427" s="82" t="str">
        <f>VLOOKUP(Tbl_Transactions[[#This Row],[Weekday Num]], Tbl_Lookup_Weekday[], 2)</f>
        <v>Sun</v>
      </c>
      <c r="J427" s="78" t="s">
        <v>42</v>
      </c>
      <c r="K427" s="78" t="s">
        <v>43</v>
      </c>
      <c r="L427" s="78" t="s">
        <v>41</v>
      </c>
      <c r="M427" s="78" t="s">
        <v>10</v>
      </c>
      <c r="N427" s="81">
        <v>36</v>
      </c>
      <c r="O427" s="91">
        <f>IF(Tbl_Transactions[[#This Row],[Type]]="Income",Tbl_Transactions[[#This Row],[Amount]]*'Lookup Values'!$H$3,Tbl_Transactions[[#This Row],[Amount]]*'Lookup Values'!$H$2)</f>
        <v>3.1049999999999995</v>
      </c>
    </row>
    <row r="428" spans="1:15" x14ac:dyDescent="0.25">
      <c r="A428" s="78">
        <v>427</v>
      </c>
      <c r="B428" s="79">
        <v>39972</v>
      </c>
      <c r="C428" s="78" t="str">
        <f>IF(Tbl_Transactions[[#This Row],[Category]]="Income","Income","Expense")</f>
        <v>Expense</v>
      </c>
      <c r="D428" s="80">
        <f>YEAR(Tbl_Transactions[[#This Row],[Transaction Date]])</f>
        <v>2009</v>
      </c>
      <c r="E428" s="80">
        <f>MONTH(Tbl_Transactions[[#This Row],[Transaction Date]])</f>
        <v>6</v>
      </c>
      <c r="F428" s="80" t="str">
        <f>VLOOKUP(Tbl_Transactions[[#This Row],[Month Num]],Tbl_Lookup_Month[],2)</f>
        <v>Jun</v>
      </c>
      <c r="G428" s="80">
        <f>DAY(Tbl_Transactions[[#This Row],[Transaction Date]])</f>
        <v>8</v>
      </c>
      <c r="H428" s="82">
        <f>WEEKDAY(Tbl_Transactions[[#This Row],[Transaction Date]])</f>
        <v>2</v>
      </c>
      <c r="I428" s="82" t="str">
        <f>VLOOKUP(Tbl_Transactions[[#This Row],[Weekday Num]], Tbl_Lookup_Weekday[], 2)</f>
        <v>Mon</v>
      </c>
      <c r="J428" s="78" t="s">
        <v>18</v>
      </c>
      <c r="K428" s="78" t="s">
        <v>19</v>
      </c>
      <c r="L428" s="78" t="s">
        <v>17</v>
      </c>
      <c r="M428" s="78" t="s">
        <v>23</v>
      </c>
      <c r="N428" s="81">
        <v>497</v>
      </c>
      <c r="O428" s="91">
        <f>IF(Tbl_Transactions[[#This Row],[Type]]="Income",Tbl_Transactions[[#This Row],[Amount]]*'Lookup Values'!$H$3,Tbl_Transactions[[#This Row],[Amount]]*'Lookup Values'!$H$2)</f>
        <v>42.866249999999994</v>
      </c>
    </row>
    <row r="429" spans="1:15" x14ac:dyDescent="0.25">
      <c r="A429" s="78">
        <v>428</v>
      </c>
      <c r="B429" s="79">
        <v>39974</v>
      </c>
      <c r="C429" s="78" t="str">
        <f>IF(Tbl_Transactions[[#This Row],[Category]]="Income","Income","Expense")</f>
        <v>Expense</v>
      </c>
      <c r="D429" s="80">
        <f>YEAR(Tbl_Transactions[[#This Row],[Transaction Date]])</f>
        <v>2009</v>
      </c>
      <c r="E429" s="80">
        <f>MONTH(Tbl_Transactions[[#This Row],[Transaction Date]])</f>
        <v>6</v>
      </c>
      <c r="F429" s="80" t="str">
        <f>VLOOKUP(Tbl_Transactions[[#This Row],[Month Num]],Tbl_Lookup_Month[],2)</f>
        <v>Jun</v>
      </c>
      <c r="G429" s="80">
        <f>DAY(Tbl_Transactions[[#This Row],[Transaction Date]])</f>
        <v>10</v>
      </c>
      <c r="H429" s="82">
        <f>WEEKDAY(Tbl_Transactions[[#This Row],[Transaction Date]])</f>
        <v>4</v>
      </c>
      <c r="I429" s="82" t="str">
        <f>VLOOKUP(Tbl_Transactions[[#This Row],[Weekday Num]], Tbl_Lookup_Weekday[], 2)</f>
        <v>Wed</v>
      </c>
      <c r="J429" s="78" t="s">
        <v>42</v>
      </c>
      <c r="K429" s="78" t="s">
        <v>43</v>
      </c>
      <c r="L429" s="78" t="s">
        <v>41</v>
      </c>
      <c r="M429" s="78" t="s">
        <v>10</v>
      </c>
      <c r="N429" s="81">
        <v>431</v>
      </c>
      <c r="O429" s="91">
        <f>IF(Tbl_Transactions[[#This Row],[Type]]="Income",Tbl_Transactions[[#This Row],[Amount]]*'Lookup Values'!$H$3,Tbl_Transactions[[#This Row],[Amount]]*'Lookup Values'!$H$2)</f>
        <v>37.173749999999998</v>
      </c>
    </row>
    <row r="430" spans="1:15" x14ac:dyDescent="0.25">
      <c r="A430" s="78">
        <v>429</v>
      </c>
      <c r="B430" s="79">
        <v>39977</v>
      </c>
      <c r="C430" s="78" t="str">
        <f>IF(Tbl_Transactions[[#This Row],[Category]]="Income","Income","Expense")</f>
        <v>Expense</v>
      </c>
      <c r="D430" s="80">
        <f>YEAR(Tbl_Transactions[[#This Row],[Transaction Date]])</f>
        <v>2009</v>
      </c>
      <c r="E430" s="80">
        <f>MONTH(Tbl_Transactions[[#This Row],[Transaction Date]])</f>
        <v>6</v>
      </c>
      <c r="F430" s="80" t="str">
        <f>VLOOKUP(Tbl_Transactions[[#This Row],[Month Num]],Tbl_Lookup_Month[],2)</f>
        <v>Jun</v>
      </c>
      <c r="G430" s="80">
        <f>DAY(Tbl_Transactions[[#This Row],[Transaction Date]])</f>
        <v>13</v>
      </c>
      <c r="H430" s="82">
        <f>WEEKDAY(Tbl_Transactions[[#This Row],[Transaction Date]])</f>
        <v>7</v>
      </c>
      <c r="I430" s="82" t="str">
        <f>VLOOKUP(Tbl_Transactions[[#This Row],[Weekday Num]], Tbl_Lookup_Weekday[], 2)</f>
        <v>Sat</v>
      </c>
      <c r="J430" s="78" t="s">
        <v>18</v>
      </c>
      <c r="K430" s="78" t="s">
        <v>30</v>
      </c>
      <c r="L430" s="78" t="s">
        <v>29</v>
      </c>
      <c r="M430" s="78" t="s">
        <v>10</v>
      </c>
      <c r="N430" s="81">
        <v>164</v>
      </c>
      <c r="O430" s="91">
        <f>IF(Tbl_Transactions[[#This Row],[Type]]="Income",Tbl_Transactions[[#This Row],[Amount]]*'Lookup Values'!$H$3,Tbl_Transactions[[#This Row],[Amount]]*'Lookup Values'!$H$2)</f>
        <v>14.145</v>
      </c>
    </row>
    <row r="431" spans="1:15" x14ac:dyDescent="0.25">
      <c r="A431" s="78">
        <v>430</v>
      </c>
      <c r="B431" s="79">
        <v>39979</v>
      </c>
      <c r="C431" s="78" t="str">
        <f>IF(Tbl_Transactions[[#This Row],[Category]]="Income","Income","Expense")</f>
        <v>Expense</v>
      </c>
      <c r="D431" s="80">
        <f>YEAR(Tbl_Transactions[[#This Row],[Transaction Date]])</f>
        <v>2009</v>
      </c>
      <c r="E431" s="80">
        <f>MONTH(Tbl_Transactions[[#This Row],[Transaction Date]])</f>
        <v>6</v>
      </c>
      <c r="F431" s="80" t="str">
        <f>VLOOKUP(Tbl_Transactions[[#This Row],[Month Num]],Tbl_Lookup_Month[],2)</f>
        <v>Jun</v>
      </c>
      <c r="G431" s="80">
        <f>DAY(Tbl_Transactions[[#This Row],[Transaction Date]])</f>
        <v>15</v>
      </c>
      <c r="H431" s="82">
        <f>WEEKDAY(Tbl_Transactions[[#This Row],[Transaction Date]])</f>
        <v>2</v>
      </c>
      <c r="I431" s="82" t="str">
        <f>VLOOKUP(Tbl_Transactions[[#This Row],[Weekday Num]], Tbl_Lookup_Weekday[], 2)</f>
        <v>Mon</v>
      </c>
      <c r="J431" s="78" t="s">
        <v>18</v>
      </c>
      <c r="K431" s="78" t="s">
        <v>30</v>
      </c>
      <c r="L431" s="78" t="s">
        <v>29</v>
      </c>
      <c r="M431" s="78" t="s">
        <v>23</v>
      </c>
      <c r="N431" s="81">
        <v>214</v>
      </c>
      <c r="O431" s="91">
        <f>IF(Tbl_Transactions[[#This Row],[Type]]="Income",Tbl_Transactions[[#This Row],[Amount]]*'Lookup Values'!$H$3,Tbl_Transactions[[#This Row],[Amount]]*'Lookup Values'!$H$2)</f>
        <v>18.4575</v>
      </c>
    </row>
    <row r="432" spans="1:15" x14ac:dyDescent="0.25">
      <c r="A432" s="78">
        <v>431</v>
      </c>
      <c r="B432" s="79">
        <v>39980</v>
      </c>
      <c r="C432" s="78" t="str">
        <f>IF(Tbl_Transactions[[#This Row],[Category]]="Income","Income","Expense")</f>
        <v>Expense</v>
      </c>
      <c r="D432" s="80">
        <f>YEAR(Tbl_Transactions[[#This Row],[Transaction Date]])</f>
        <v>2009</v>
      </c>
      <c r="E432" s="80">
        <f>MONTH(Tbl_Transactions[[#This Row],[Transaction Date]])</f>
        <v>6</v>
      </c>
      <c r="F432" s="80" t="str">
        <f>VLOOKUP(Tbl_Transactions[[#This Row],[Month Num]],Tbl_Lookup_Month[],2)</f>
        <v>Jun</v>
      </c>
      <c r="G432" s="80">
        <f>DAY(Tbl_Transactions[[#This Row],[Transaction Date]])</f>
        <v>16</v>
      </c>
      <c r="H432" s="82">
        <f>WEEKDAY(Tbl_Transactions[[#This Row],[Transaction Date]])</f>
        <v>3</v>
      </c>
      <c r="I432" s="82" t="str">
        <f>VLOOKUP(Tbl_Transactions[[#This Row],[Weekday Num]], Tbl_Lookup_Weekday[], 2)</f>
        <v>Tue</v>
      </c>
      <c r="J432" s="78" t="s">
        <v>15</v>
      </c>
      <c r="K432" s="78" t="s">
        <v>35</v>
      </c>
      <c r="L432" s="78" t="s">
        <v>34</v>
      </c>
      <c r="M432" s="78" t="s">
        <v>23</v>
      </c>
      <c r="N432" s="81">
        <v>306</v>
      </c>
      <c r="O432" s="91">
        <f>IF(Tbl_Transactions[[#This Row],[Type]]="Income",Tbl_Transactions[[#This Row],[Amount]]*'Lookup Values'!$H$3,Tbl_Transactions[[#This Row],[Amount]]*'Lookup Values'!$H$2)</f>
        <v>26.392499999999998</v>
      </c>
    </row>
    <row r="433" spans="1:15" x14ac:dyDescent="0.25">
      <c r="A433" s="78">
        <v>432</v>
      </c>
      <c r="B433" s="79">
        <v>39980</v>
      </c>
      <c r="C433" s="78" t="str">
        <f>IF(Tbl_Transactions[[#This Row],[Category]]="Income","Income","Expense")</f>
        <v>Expense</v>
      </c>
      <c r="D433" s="80">
        <f>YEAR(Tbl_Transactions[[#This Row],[Transaction Date]])</f>
        <v>2009</v>
      </c>
      <c r="E433" s="80">
        <f>MONTH(Tbl_Transactions[[#This Row],[Transaction Date]])</f>
        <v>6</v>
      </c>
      <c r="F433" s="80" t="str">
        <f>VLOOKUP(Tbl_Transactions[[#This Row],[Month Num]],Tbl_Lookup_Month[],2)</f>
        <v>Jun</v>
      </c>
      <c r="G433" s="80">
        <f>DAY(Tbl_Transactions[[#This Row],[Transaction Date]])</f>
        <v>16</v>
      </c>
      <c r="H433" s="82">
        <f>WEEKDAY(Tbl_Transactions[[#This Row],[Transaction Date]])</f>
        <v>3</v>
      </c>
      <c r="I433" s="82" t="str">
        <f>VLOOKUP(Tbl_Transactions[[#This Row],[Weekday Num]], Tbl_Lookup_Weekday[], 2)</f>
        <v>Tue</v>
      </c>
      <c r="J433" s="78" t="s">
        <v>12</v>
      </c>
      <c r="K433" s="78" t="s">
        <v>37</v>
      </c>
      <c r="L433" s="78" t="s">
        <v>36</v>
      </c>
      <c r="M433" s="78" t="s">
        <v>10</v>
      </c>
      <c r="N433" s="81">
        <v>327</v>
      </c>
      <c r="O433" s="91">
        <f>IF(Tbl_Transactions[[#This Row],[Type]]="Income",Tbl_Transactions[[#This Row],[Amount]]*'Lookup Values'!$H$3,Tbl_Transactions[[#This Row],[Amount]]*'Lookup Values'!$H$2)</f>
        <v>28.203749999999999</v>
      </c>
    </row>
    <row r="434" spans="1:15" x14ac:dyDescent="0.25">
      <c r="A434" s="78">
        <v>433</v>
      </c>
      <c r="B434" s="79">
        <v>39983</v>
      </c>
      <c r="C434" s="78" t="str">
        <f>IF(Tbl_Transactions[[#This Row],[Category]]="Income","Income","Expense")</f>
        <v>Expense</v>
      </c>
      <c r="D434" s="80">
        <f>YEAR(Tbl_Transactions[[#This Row],[Transaction Date]])</f>
        <v>2009</v>
      </c>
      <c r="E434" s="80">
        <f>MONTH(Tbl_Transactions[[#This Row],[Transaction Date]])</f>
        <v>6</v>
      </c>
      <c r="F434" s="80" t="str">
        <f>VLOOKUP(Tbl_Transactions[[#This Row],[Month Num]],Tbl_Lookup_Month[],2)</f>
        <v>Jun</v>
      </c>
      <c r="G434" s="80">
        <f>DAY(Tbl_Transactions[[#This Row],[Transaction Date]])</f>
        <v>19</v>
      </c>
      <c r="H434" s="82">
        <f>WEEKDAY(Tbl_Transactions[[#This Row],[Transaction Date]])</f>
        <v>6</v>
      </c>
      <c r="I434" s="82" t="str">
        <f>VLOOKUP(Tbl_Transactions[[#This Row],[Weekday Num]], Tbl_Lookup_Weekday[], 2)</f>
        <v>Fri</v>
      </c>
      <c r="J434" s="78" t="s">
        <v>12</v>
      </c>
      <c r="K434" s="78" t="s">
        <v>13</v>
      </c>
      <c r="L434" s="78" t="s">
        <v>11</v>
      </c>
      <c r="M434" s="78" t="s">
        <v>20</v>
      </c>
      <c r="N434" s="81">
        <v>13</v>
      </c>
      <c r="O434" s="91">
        <f>IF(Tbl_Transactions[[#This Row],[Type]]="Income",Tbl_Transactions[[#This Row],[Amount]]*'Lookup Values'!$H$3,Tbl_Transactions[[#This Row],[Amount]]*'Lookup Values'!$H$2)</f>
        <v>1.1212499999999999</v>
      </c>
    </row>
    <row r="435" spans="1:15" x14ac:dyDescent="0.25">
      <c r="A435" s="78">
        <v>434</v>
      </c>
      <c r="B435" s="79">
        <v>39983</v>
      </c>
      <c r="C435" s="78" t="str">
        <f>IF(Tbl_Transactions[[#This Row],[Category]]="Income","Income","Expense")</f>
        <v>Income</v>
      </c>
      <c r="D435" s="80">
        <f>YEAR(Tbl_Transactions[[#This Row],[Transaction Date]])</f>
        <v>2009</v>
      </c>
      <c r="E435" s="80">
        <f>MONTH(Tbl_Transactions[[#This Row],[Transaction Date]])</f>
        <v>6</v>
      </c>
      <c r="F435" s="80" t="str">
        <f>VLOOKUP(Tbl_Transactions[[#This Row],[Month Num]],Tbl_Lookup_Month[],2)</f>
        <v>Jun</v>
      </c>
      <c r="G435" s="80">
        <f>DAY(Tbl_Transactions[[#This Row],[Transaction Date]])</f>
        <v>19</v>
      </c>
      <c r="H435" s="82">
        <f>WEEKDAY(Tbl_Transactions[[#This Row],[Transaction Date]])</f>
        <v>6</v>
      </c>
      <c r="I435" s="82" t="str">
        <f>VLOOKUP(Tbl_Transactions[[#This Row],[Weekday Num]], Tbl_Lookup_Weekday[], 2)</f>
        <v>Fri</v>
      </c>
      <c r="J435" s="78" t="s">
        <v>47</v>
      </c>
      <c r="K435" s="78" t="s">
        <v>80</v>
      </c>
      <c r="L435" s="78" t="s">
        <v>81</v>
      </c>
      <c r="M435" s="78" t="s">
        <v>20</v>
      </c>
      <c r="N435" s="81">
        <v>367</v>
      </c>
      <c r="O435" s="91">
        <f>IF(Tbl_Transactions[[#This Row],[Type]]="Income",Tbl_Transactions[[#This Row],[Amount]]*'Lookup Values'!$H$3,Tbl_Transactions[[#This Row],[Amount]]*'Lookup Values'!$H$2)</f>
        <v>139.46</v>
      </c>
    </row>
    <row r="436" spans="1:15" x14ac:dyDescent="0.25">
      <c r="A436" s="78">
        <v>435</v>
      </c>
      <c r="B436" s="79">
        <v>39984</v>
      </c>
      <c r="C436" s="78" t="str">
        <f>IF(Tbl_Transactions[[#This Row],[Category]]="Income","Income","Expense")</f>
        <v>Expense</v>
      </c>
      <c r="D436" s="80">
        <f>YEAR(Tbl_Transactions[[#This Row],[Transaction Date]])</f>
        <v>2009</v>
      </c>
      <c r="E436" s="80">
        <f>MONTH(Tbl_Transactions[[#This Row],[Transaction Date]])</f>
        <v>6</v>
      </c>
      <c r="F436" s="80" t="str">
        <f>VLOOKUP(Tbl_Transactions[[#This Row],[Month Num]],Tbl_Lookup_Month[],2)</f>
        <v>Jun</v>
      </c>
      <c r="G436" s="80">
        <f>DAY(Tbl_Transactions[[#This Row],[Transaction Date]])</f>
        <v>20</v>
      </c>
      <c r="H436" s="82">
        <f>WEEKDAY(Tbl_Transactions[[#This Row],[Transaction Date]])</f>
        <v>7</v>
      </c>
      <c r="I436" s="82" t="str">
        <f>VLOOKUP(Tbl_Transactions[[#This Row],[Weekday Num]], Tbl_Lookup_Weekday[], 2)</f>
        <v>Sat</v>
      </c>
      <c r="J436" s="78" t="s">
        <v>8</v>
      </c>
      <c r="K436" s="78" t="s">
        <v>22</v>
      </c>
      <c r="L436" s="78" t="s">
        <v>21</v>
      </c>
      <c r="M436" s="78" t="s">
        <v>23</v>
      </c>
      <c r="N436" s="81">
        <v>319</v>
      </c>
      <c r="O436" s="91">
        <f>IF(Tbl_Transactions[[#This Row],[Type]]="Income",Tbl_Transactions[[#This Row],[Amount]]*'Lookup Values'!$H$3,Tbl_Transactions[[#This Row],[Amount]]*'Lookup Values'!$H$2)</f>
        <v>27.513749999999998</v>
      </c>
    </row>
    <row r="437" spans="1:15" x14ac:dyDescent="0.25">
      <c r="A437" s="78">
        <v>436</v>
      </c>
      <c r="B437" s="79">
        <v>39984</v>
      </c>
      <c r="C437" s="78" t="str">
        <f>IF(Tbl_Transactions[[#This Row],[Category]]="Income","Income","Expense")</f>
        <v>Income</v>
      </c>
      <c r="D437" s="80">
        <f>YEAR(Tbl_Transactions[[#This Row],[Transaction Date]])</f>
        <v>2009</v>
      </c>
      <c r="E437" s="80">
        <f>MONTH(Tbl_Transactions[[#This Row],[Transaction Date]])</f>
        <v>6</v>
      </c>
      <c r="F437" s="80" t="str">
        <f>VLOOKUP(Tbl_Transactions[[#This Row],[Month Num]],Tbl_Lookup_Month[],2)</f>
        <v>Jun</v>
      </c>
      <c r="G437" s="80">
        <f>DAY(Tbl_Transactions[[#This Row],[Transaction Date]])</f>
        <v>20</v>
      </c>
      <c r="H437" s="82">
        <f>WEEKDAY(Tbl_Transactions[[#This Row],[Transaction Date]])</f>
        <v>7</v>
      </c>
      <c r="I437" s="82" t="str">
        <f>VLOOKUP(Tbl_Transactions[[#This Row],[Weekday Num]], Tbl_Lookup_Weekday[], 2)</f>
        <v>Sat</v>
      </c>
      <c r="J437" s="78" t="s">
        <v>47</v>
      </c>
      <c r="K437" s="78" t="s">
        <v>78</v>
      </c>
      <c r="L437" s="78" t="s">
        <v>79</v>
      </c>
      <c r="M437" s="78" t="s">
        <v>20</v>
      </c>
      <c r="N437" s="81">
        <v>426</v>
      </c>
      <c r="O437" s="91">
        <f>IF(Tbl_Transactions[[#This Row],[Type]]="Income",Tbl_Transactions[[#This Row],[Amount]]*'Lookup Values'!$H$3,Tbl_Transactions[[#This Row],[Amount]]*'Lookup Values'!$H$2)</f>
        <v>161.88</v>
      </c>
    </row>
    <row r="438" spans="1:15" x14ac:dyDescent="0.25">
      <c r="A438" s="78">
        <v>437</v>
      </c>
      <c r="B438" s="79">
        <v>39985</v>
      </c>
      <c r="C438" s="78" t="str">
        <f>IF(Tbl_Transactions[[#This Row],[Category]]="Income","Income","Expense")</f>
        <v>Expense</v>
      </c>
      <c r="D438" s="80">
        <f>YEAR(Tbl_Transactions[[#This Row],[Transaction Date]])</f>
        <v>2009</v>
      </c>
      <c r="E438" s="80">
        <f>MONTH(Tbl_Transactions[[#This Row],[Transaction Date]])</f>
        <v>6</v>
      </c>
      <c r="F438" s="80" t="str">
        <f>VLOOKUP(Tbl_Transactions[[#This Row],[Month Num]],Tbl_Lookup_Month[],2)</f>
        <v>Jun</v>
      </c>
      <c r="G438" s="80">
        <f>DAY(Tbl_Transactions[[#This Row],[Transaction Date]])</f>
        <v>21</v>
      </c>
      <c r="H438" s="82">
        <f>WEEKDAY(Tbl_Transactions[[#This Row],[Transaction Date]])</f>
        <v>1</v>
      </c>
      <c r="I438" s="82" t="str">
        <f>VLOOKUP(Tbl_Transactions[[#This Row],[Weekday Num]], Tbl_Lookup_Weekday[], 2)</f>
        <v>Sun</v>
      </c>
      <c r="J438" s="78" t="s">
        <v>32</v>
      </c>
      <c r="K438" s="78" t="s">
        <v>33</v>
      </c>
      <c r="L438" s="78" t="s">
        <v>31</v>
      </c>
      <c r="M438" s="78" t="s">
        <v>23</v>
      </c>
      <c r="N438" s="81">
        <v>400</v>
      </c>
      <c r="O438" s="91">
        <f>IF(Tbl_Transactions[[#This Row],[Type]]="Income",Tbl_Transactions[[#This Row],[Amount]]*'Lookup Values'!$H$3,Tbl_Transactions[[#This Row],[Amount]]*'Lookup Values'!$H$2)</f>
        <v>34.5</v>
      </c>
    </row>
    <row r="439" spans="1:15" x14ac:dyDescent="0.25">
      <c r="A439" s="78">
        <v>438</v>
      </c>
      <c r="B439" s="79">
        <v>39985</v>
      </c>
      <c r="C439" s="78" t="str">
        <f>IF(Tbl_Transactions[[#This Row],[Category]]="Income","Income","Expense")</f>
        <v>Expense</v>
      </c>
      <c r="D439" s="80">
        <f>YEAR(Tbl_Transactions[[#This Row],[Transaction Date]])</f>
        <v>2009</v>
      </c>
      <c r="E439" s="80">
        <f>MONTH(Tbl_Transactions[[#This Row],[Transaction Date]])</f>
        <v>6</v>
      </c>
      <c r="F439" s="80" t="str">
        <f>VLOOKUP(Tbl_Transactions[[#This Row],[Month Num]],Tbl_Lookup_Month[],2)</f>
        <v>Jun</v>
      </c>
      <c r="G439" s="80">
        <f>DAY(Tbl_Transactions[[#This Row],[Transaction Date]])</f>
        <v>21</v>
      </c>
      <c r="H439" s="82">
        <f>WEEKDAY(Tbl_Transactions[[#This Row],[Transaction Date]])</f>
        <v>1</v>
      </c>
      <c r="I439" s="82" t="str">
        <f>VLOOKUP(Tbl_Transactions[[#This Row],[Weekday Num]], Tbl_Lookup_Weekday[], 2)</f>
        <v>Sun</v>
      </c>
      <c r="J439" s="78" t="s">
        <v>12</v>
      </c>
      <c r="K439" s="78" t="s">
        <v>25</v>
      </c>
      <c r="L439" s="78" t="s">
        <v>24</v>
      </c>
      <c r="M439" s="78" t="s">
        <v>10</v>
      </c>
      <c r="N439" s="81">
        <v>445</v>
      </c>
      <c r="O439" s="91">
        <f>IF(Tbl_Transactions[[#This Row],[Type]]="Income",Tbl_Transactions[[#This Row],[Amount]]*'Lookup Values'!$H$3,Tbl_Transactions[[#This Row],[Amount]]*'Lookup Values'!$H$2)</f>
        <v>38.381249999999994</v>
      </c>
    </row>
    <row r="440" spans="1:15" x14ac:dyDescent="0.25">
      <c r="A440" s="78">
        <v>439</v>
      </c>
      <c r="B440" s="79">
        <v>39987</v>
      </c>
      <c r="C440" s="78" t="str">
        <f>IF(Tbl_Transactions[[#This Row],[Category]]="Income","Income","Expense")</f>
        <v>Expense</v>
      </c>
      <c r="D440" s="80">
        <f>YEAR(Tbl_Transactions[[#This Row],[Transaction Date]])</f>
        <v>2009</v>
      </c>
      <c r="E440" s="80">
        <f>MONTH(Tbl_Transactions[[#This Row],[Transaction Date]])</f>
        <v>6</v>
      </c>
      <c r="F440" s="80" t="str">
        <f>VLOOKUP(Tbl_Transactions[[#This Row],[Month Num]],Tbl_Lookup_Month[],2)</f>
        <v>Jun</v>
      </c>
      <c r="G440" s="80">
        <f>DAY(Tbl_Transactions[[#This Row],[Transaction Date]])</f>
        <v>23</v>
      </c>
      <c r="H440" s="82">
        <f>WEEKDAY(Tbl_Transactions[[#This Row],[Transaction Date]])</f>
        <v>3</v>
      </c>
      <c r="I440" s="82" t="str">
        <f>VLOOKUP(Tbl_Transactions[[#This Row],[Weekday Num]], Tbl_Lookup_Weekday[], 2)</f>
        <v>Tue</v>
      </c>
      <c r="J440" s="78" t="s">
        <v>12</v>
      </c>
      <c r="K440" s="78" t="s">
        <v>13</v>
      </c>
      <c r="L440" s="78" t="s">
        <v>11</v>
      </c>
      <c r="M440" s="78" t="s">
        <v>20</v>
      </c>
      <c r="N440" s="81">
        <v>200</v>
      </c>
      <c r="O440" s="91">
        <f>IF(Tbl_Transactions[[#This Row],[Type]]="Income",Tbl_Transactions[[#This Row],[Amount]]*'Lookup Values'!$H$3,Tbl_Transactions[[#This Row],[Amount]]*'Lookup Values'!$H$2)</f>
        <v>17.25</v>
      </c>
    </row>
    <row r="441" spans="1:15" x14ac:dyDescent="0.25">
      <c r="A441" s="78">
        <v>440</v>
      </c>
      <c r="B441" s="79">
        <v>39989</v>
      </c>
      <c r="C441" s="78" t="str">
        <f>IF(Tbl_Transactions[[#This Row],[Category]]="Income","Income","Expense")</f>
        <v>Expense</v>
      </c>
      <c r="D441" s="80">
        <f>YEAR(Tbl_Transactions[[#This Row],[Transaction Date]])</f>
        <v>2009</v>
      </c>
      <c r="E441" s="80">
        <f>MONTH(Tbl_Transactions[[#This Row],[Transaction Date]])</f>
        <v>6</v>
      </c>
      <c r="F441" s="80" t="str">
        <f>VLOOKUP(Tbl_Transactions[[#This Row],[Month Num]],Tbl_Lookup_Month[],2)</f>
        <v>Jun</v>
      </c>
      <c r="G441" s="80">
        <f>DAY(Tbl_Transactions[[#This Row],[Transaction Date]])</f>
        <v>25</v>
      </c>
      <c r="H441" s="82">
        <f>WEEKDAY(Tbl_Transactions[[#This Row],[Transaction Date]])</f>
        <v>5</v>
      </c>
      <c r="I441" s="82" t="str">
        <f>VLOOKUP(Tbl_Transactions[[#This Row],[Weekday Num]], Tbl_Lookup_Weekday[], 2)</f>
        <v>Thu</v>
      </c>
      <c r="J441" s="78" t="s">
        <v>39</v>
      </c>
      <c r="K441" s="78" t="s">
        <v>40</v>
      </c>
      <c r="L441" s="78" t="s">
        <v>38</v>
      </c>
      <c r="M441" s="78" t="s">
        <v>20</v>
      </c>
      <c r="N441" s="81">
        <v>320</v>
      </c>
      <c r="O441" s="91">
        <f>IF(Tbl_Transactions[[#This Row],[Type]]="Income",Tbl_Transactions[[#This Row],[Amount]]*'Lookup Values'!$H$3,Tbl_Transactions[[#This Row],[Amount]]*'Lookup Values'!$H$2)</f>
        <v>27.599999999999998</v>
      </c>
    </row>
    <row r="442" spans="1:15" x14ac:dyDescent="0.25">
      <c r="A442" s="78">
        <v>441</v>
      </c>
      <c r="B442" s="79">
        <v>39991</v>
      </c>
      <c r="C442" s="78" t="str">
        <f>IF(Tbl_Transactions[[#This Row],[Category]]="Income","Income","Expense")</f>
        <v>Expense</v>
      </c>
      <c r="D442" s="80">
        <f>YEAR(Tbl_Transactions[[#This Row],[Transaction Date]])</f>
        <v>2009</v>
      </c>
      <c r="E442" s="80">
        <f>MONTH(Tbl_Transactions[[#This Row],[Transaction Date]])</f>
        <v>6</v>
      </c>
      <c r="F442" s="80" t="str">
        <f>VLOOKUP(Tbl_Transactions[[#This Row],[Month Num]],Tbl_Lookup_Month[],2)</f>
        <v>Jun</v>
      </c>
      <c r="G442" s="80">
        <f>DAY(Tbl_Transactions[[#This Row],[Transaction Date]])</f>
        <v>27</v>
      </c>
      <c r="H442" s="82">
        <f>WEEKDAY(Tbl_Transactions[[#This Row],[Transaction Date]])</f>
        <v>7</v>
      </c>
      <c r="I442" s="82" t="str">
        <f>VLOOKUP(Tbl_Transactions[[#This Row],[Weekday Num]], Tbl_Lookup_Weekday[], 2)</f>
        <v>Sat</v>
      </c>
      <c r="J442" s="78" t="s">
        <v>12</v>
      </c>
      <c r="K442" s="78" t="s">
        <v>25</v>
      </c>
      <c r="L442" s="78" t="s">
        <v>24</v>
      </c>
      <c r="M442" s="78" t="s">
        <v>23</v>
      </c>
      <c r="N442" s="81">
        <v>339</v>
      </c>
      <c r="O442" s="91">
        <f>IF(Tbl_Transactions[[#This Row],[Type]]="Income",Tbl_Transactions[[#This Row],[Amount]]*'Lookup Values'!$H$3,Tbl_Transactions[[#This Row],[Amount]]*'Lookup Values'!$H$2)</f>
        <v>29.238749999999996</v>
      </c>
    </row>
    <row r="443" spans="1:15" x14ac:dyDescent="0.25">
      <c r="A443" s="78">
        <v>442</v>
      </c>
      <c r="B443" s="79">
        <v>39993</v>
      </c>
      <c r="C443" s="78" t="str">
        <f>IF(Tbl_Transactions[[#This Row],[Category]]="Income","Income","Expense")</f>
        <v>Expense</v>
      </c>
      <c r="D443" s="80">
        <f>YEAR(Tbl_Transactions[[#This Row],[Transaction Date]])</f>
        <v>2009</v>
      </c>
      <c r="E443" s="80">
        <f>MONTH(Tbl_Transactions[[#This Row],[Transaction Date]])</f>
        <v>6</v>
      </c>
      <c r="F443" s="80" t="str">
        <f>VLOOKUP(Tbl_Transactions[[#This Row],[Month Num]],Tbl_Lookup_Month[],2)</f>
        <v>Jun</v>
      </c>
      <c r="G443" s="80">
        <f>DAY(Tbl_Transactions[[#This Row],[Transaction Date]])</f>
        <v>29</v>
      </c>
      <c r="H443" s="82">
        <f>WEEKDAY(Tbl_Transactions[[#This Row],[Transaction Date]])</f>
        <v>2</v>
      </c>
      <c r="I443" s="82" t="str">
        <f>VLOOKUP(Tbl_Transactions[[#This Row],[Weekday Num]], Tbl_Lookup_Weekday[], 2)</f>
        <v>Mon</v>
      </c>
      <c r="J443" s="78" t="s">
        <v>15</v>
      </c>
      <c r="K443" s="78" t="s">
        <v>16</v>
      </c>
      <c r="L443" s="78" t="s">
        <v>14</v>
      </c>
      <c r="M443" s="78" t="s">
        <v>10</v>
      </c>
      <c r="N443" s="81">
        <v>445</v>
      </c>
      <c r="O443" s="91">
        <f>IF(Tbl_Transactions[[#This Row],[Type]]="Income",Tbl_Transactions[[#This Row],[Amount]]*'Lookup Values'!$H$3,Tbl_Transactions[[#This Row],[Amount]]*'Lookup Values'!$H$2)</f>
        <v>38.381249999999994</v>
      </c>
    </row>
    <row r="444" spans="1:15" x14ac:dyDescent="0.25">
      <c r="A444" s="78">
        <v>443</v>
      </c>
      <c r="B444" s="79">
        <v>39997</v>
      </c>
      <c r="C444" s="78" t="str">
        <f>IF(Tbl_Transactions[[#This Row],[Category]]="Income","Income","Expense")</f>
        <v>Income</v>
      </c>
      <c r="D444" s="80">
        <f>YEAR(Tbl_Transactions[[#This Row],[Transaction Date]])</f>
        <v>2009</v>
      </c>
      <c r="E444" s="80">
        <f>MONTH(Tbl_Transactions[[#This Row],[Transaction Date]])</f>
        <v>7</v>
      </c>
      <c r="F444" s="80" t="str">
        <f>VLOOKUP(Tbl_Transactions[[#This Row],[Month Num]],Tbl_Lookup_Month[],2)</f>
        <v>Jul</v>
      </c>
      <c r="G444" s="80">
        <f>DAY(Tbl_Transactions[[#This Row],[Transaction Date]])</f>
        <v>3</v>
      </c>
      <c r="H444" s="82">
        <f>WEEKDAY(Tbl_Transactions[[#This Row],[Transaction Date]])</f>
        <v>6</v>
      </c>
      <c r="I444" s="82" t="str">
        <f>VLOOKUP(Tbl_Transactions[[#This Row],[Weekday Num]], Tbl_Lookup_Weekday[], 2)</f>
        <v>Fri</v>
      </c>
      <c r="J444" s="78" t="s">
        <v>47</v>
      </c>
      <c r="K444" s="78" t="s">
        <v>80</v>
      </c>
      <c r="L444" s="78" t="s">
        <v>81</v>
      </c>
      <c r="M444" s="78" t="s">
        <v>23</v>
      </c>
      <c r="N444" s="81">
        <v>492</v>
      </c>
      <c r="O444" s="91">
        <f>IF(Tbl_Transactions[[#This Row],[Type]]="Income",Tbl_Transactions[[#This Row],[Amount]]*'Lookup Values'!$H$3,Tbl_Transactions[[#This Row],[Amount]]*'Lookup Values'!$H$2)</f>
        <v>186.96</v>
      </c>
    </row>
    <row r="445" spans="1:15" x14ac:dyDescent="0.25">
      <c r="A445" s="78">
        <v>444</v>
      </c>
      <c r="B445" s="79">
        <v>40001</v>
      </c>
      <c r="C445" s="78" t="str">
        <f>IF(Tbl_Transactions[[#This Row],[Category]]="Income","Income","Expense")</f>
        <v>Expense</v>
      </c>
      <c r="D445" s="80">
        <f>YEAR(Tbl_Transactions[[#This Row],[Transaction Date]])</f>
        <v>2009</v>
      </c>
      <c r="E445" s="80">
        <f>MONTH(Tbl_Transactions[[#This Row],[Transaction Date]])</f>
        <v>7</v>
      </c>
      <c r="F445" s="80" t="str">
        <f>VLOOKUP(Tbl_Transactions[[#This Row],[Month Num]],Tbl_Lookup_Month[],2)</f>
        <v>Jul</v>
      </c>
      <c r="G445" s="80">
        <f>DAY(Tbl_Transactions[[#This Row],[Transaction Date]])</f>
        <v>7</v>
      </c>
      <c r="H445" s="82">
        <f>WEEKDAY(Tbl_Transactions[[#This Row],[Transaction Date]])</f>
        <v>3</v>
      </c>
      <c r="I445" s="82" t="str">
        <f>VLOOKUP(Tbl_Transactions[[#This Row],[Weekday Num]], Tbl_Lookup_Weekday[], 2)</f>
        <v>Tue</v>
      </c>
      <c r="J445" s="78" t="s">
        <v>15</v>
      </c>
      <c r="K445" s="78" t="s">
        <v>35</v>
      </c>
      <c r="L445" s="78" t="s">
        <v>34</v>
      </c>
      <c r="M445" s="78" t="s">
        <v>23</v>
      </c>
      <c r="N445" s="81">
        <v>407</v>
      </c>
      <c r="O445" s="91">
        <f>IF(Tbl_Transactions[[#This Row],[Type]]="Income",Tbl_Transactions[[#This Row],[Amount]]*'Lookup Values'!$H$3,Tbl_Transactions[[#This Row],[Amount]]*'Lookup Values'!$H$2)</f>
        <v>35.103749999999998</v>
      </c>
    </row>
    <row r="446" spans="1:15" x14ac:dyDescent="0.25">
      <c r="A446" s="78">
        <v>445</v>
      </c>
      <c r="B446" s="79">
        <v>40004</v>
      </c>
      <c r="C446" s="78" t="str">
        <f>IF(Tbl_Transactions[[#This Row],[Category]]="Income","Income","Expense")</f>
        <v>Expense</v>
      </c>
      <c r="D446" s="80">
        <f>YEAR(Tbl_Transactions[[#This Row],[Transaction Date]])</f>
        <v>2009</v>
      </c>
      <c r="E446" s="80">
        <f>MONTH(Tbl_Transactions[[#This Row],[Transaction Date]])</f>
        <v>7</v>
      </c>
      <c r="F446" s="80" t="str">
        <f>VLOOKUP(Tbl_Transactions[[#This Row],[Month Num]],Tbl_Lookup_Month[],2)</f>
        <v>Jul</v>
      </c>
      <c r="G446" s="80">
        <f>DAY(Tbl_Transactions[[#This Row],[Transaction Date]])</f>
        <v>10</v>
      </c>
      <c r="H446" s="82">
        <f>WEEKDAY(Tbl_Transactions[[#This Row],[Transaction Date]])</f>
        <v>6</v>
      </c>
      <c r="I446" s="82" t="str">
        <f>VLOOKUP(Tbl_Transactions[[#This Row],[Weekday Num]], Tbl_Lookup_Weekday[], 2)</f>
        <v>Fri</v>
      </c>
      <c r="J446" s="78" t="s">
        <v>18</v>
      </c>
      <c r="K446" s="78" t="s">
        <v>19</v>
      </c>
      <c r="L446" s="78" t="s">
        <v>17</v>
      </c>
      <c r="M446" s="78" t="s">
        <v>23</v>
      </c>
      <c r="N446" s="81">
        <v>155</v>
      </c>
      <c r="O446" s="91">
        <f>IF(Tbl_Transactions[[#This Row],[Type]]="Income",Tbl_Transactions[[#This Row],[Amount]]*'Lookup Values'!$H$3,Tbl_Transactions[[#This Row],[Amount]]*'Lookup Values'!$H$2)</f>
        <v>13.368749999999999</v>
      </c>
    </row>
    <row r="447" spans="1:15" x14ac:dyDescent="0.25">
      <c r="A447" s="78">
        <v>446</v>
      </c>
      <c r="B447" s="79">
        <v>40007</v>
      </c>
      <c r="C447" s="78" t="str">
        <f>IF(Tbl_Transactions[[#This Row],[Category]]="Income","Income","Expense")</f>
        <v>Expense</v>
      </c>
      <c r="D447" s="80">
        <f>YEAR(Tbl_Transactions[[#This Row],[Transaction Date]])</f>
        <v>2009</v>
      </c>
      <c r="E447" s="80">
        <f>MONTH(Tbl_Transactions[[#This Row],[Transaction Date]])</f>
        <v>7</v>
      </c>
      <c r="F447" s="80" t="str">
        <f>VLOOKUP(Tbl_Transactions[[#This Row],[Month Num]],Tbl_Lookup_Month[],2)</f>
        <v>Jul</v>
      </c>
      <c r="G447" s="80">
        <f>DAY(Tbl_Transactions[[#This Row],[Transaction Date]])</f>
        <v>13</v>
      </c>
      <c r="H447" s="82">
        <f>WEEKDAY(Tbl_Transactions[[#This Row],[Transaction Date]])</f>
        <v>2</v>
      </c>
      <c r="I447" s="82" t="str">
        <f>VLOOKUP(Tbl_Transactions[[#This Row],[Weekday Num]], Tbl_Lookup_Weekday[], 2)</f>
        <v>Mon</v>
      </c>
      <c r="J447" s="78" t="s">
        <v>8</v>
      </c>
      <c r="K447" s="78" t="s">
        <v>9</v>
      </c>
      <c r="L447" s="78" t="s">
        <v>7</v>
      </c>
      <c r="M447" s="78" t="s">
        <v>20</v>
      </c>
      <c r="N447" s="81">
        <v>370</v>
      </c>
      <c r="O447" s="91">
        <f>IF(Tbl_Transactions[[#This Row],[Type]]="Income",Tbl_Transactions[[#This Row],[Amount]]*'Lookup Values'!$H$3,Tbl_Transactions[[#This Row],[Amount]]*'Lookup Values'!$H$2)</f>
        <v>31.912499999999998</v>
      </c>
    </row>
    <row r="448" spans="1:15" x14ac:dyDescent="0.25">
      <c r="A448" s="78">
        <v>447</v>
      </c>
      <c r="B448" s="79">
        <v>40007</v>
      </c>
      <c r="C448" s="78" t="str">
        <f>IF(Tbl_Transactions[[#This Row],[Category]]="Income","Income","Expense")</f>
        <v>Expense</v>
      </c>
      <c r="D448" s="80">
        <f>YEAR(Tbl_Transactions[[#This Row],[Transaction Date]])</f>
        <v>2009</v>
      </c>
      <c r="E448" s="80">
        <f>MONTH(Tbl_Transactions[[#This Row],[Transaction Date]])</f>
        <v>7</v>
      </c>
      <c r="F448" s="80" t="str">
        <f>VLOOKUP(Tbl_Transactions[[#This Row],[Month Num]],Tbl_Lookup_Month[],2)</f>
        <v>Jul</v>
      </c>
      <c r="G448" s="80">
        <f>DAY(Tbl_Transactions[[#This Row],[Transaction Date]])</f>
        <v>13</v>
      </c>
      <c r="H448" s="82">
        <f>WEEKDAY(Tbl_Transactions[[#This Row],[Transaction Date]])</f>
        <v>2</v>
      </c>
      <c r="I448" s="82" t="str">
        <f>VLOOKUP(Tbl_Transactions[[#This Row],[Weekday Num]], Tbl_Lookup_Weekday[], 2)</f>
        <v>Mon</v>
      </c>
      <c r="J448" s="78" t="s">
        <v>39</v>
      </c>
      <c r="K448" s="78" t="s">
        <v>40</v>
      </c>
      <c r="L448" s="78" t="s">
        <v>38</v>
      </c>
      <c r="M448" s="78" t="s">
        <v>10</v>
      </c>
      <c r="N448" s="81">
        <v>300</v>
      </c>
      <c r="O448" s="91">
        <f>IF(Tbl_Transactions[[#This Row],[Type]]="Income",Tbl_Transactions[[#This Row],[Amount]]*'Lookup Values'!$H$3,Tbl_Transactions[[#This Row],[Amount]]*'Lookup Values'!$H$2)</f>
        <v>25.874999999999996</v>
      </c>
    </row>
    <row r="449" spans="1:15" x14ac:dyDescent="0.25">
      <c r="A449" s="78">
        <v>448</v>
      </c>
      <c r="B449" s="79">
        <v>40011</v>
      </c>
      <c r="C449" s="78" t="str">
        <f>IF(Tbl_Transactions[[#This Row],[Category]]="Income","Income","Expense")</f>
        <v>Expense</v>
      </c>
      <c r="D449" s="80">
        <f>YEAR(Tbl_Transactions[[#This Row],[Transaction Date]])</f>
        <v>2009</v>
      </c>
      <c r="E449" s="80">
        <f>MONTH(Tbl_Transactions[[#This Row],[Transaction Date]])</f>
        <v>7</v>
      </c>
      <c r="F449" s="80" t="str">
        <f>VLOOKUP(Tbl_Transactions[[#This Row],[Month Num]],Tbl_Lookup_Month[],2)</f>
        <v>Jul</v>
      </c>
      <c r="G449" s="80">
        <f>DAY(Tbl_Transactions[[#This Row],[Transaction Date]])</f>
        <v>17</v>
      </c>
      <c r="H449" s="82">
        <f>WEEKDAY(Tbl_Transactions[[#This Row],[Transaction Date]])</f>
        <v>6</v>
      </c>
      <c r="I449" s="82" t="str">
        <f>VLOOKUP(Tbl_Transactions[[#This Row],[Weekday Num]], Tbl_Lookup_Weekday[], 2)</f>
        <v>Fri</v>
      </c>
      <c r="J449" s="78" t="s">
        <v>12</v>
      </c>
      <c r="K449" s="78" t="s">
        <v>25</v>
      </c>
      <c r="L449" s="78" t="s">
        <v>24</v>
      </c>
      <c r="M449" s="78" t="s">
        <v>20</v>
      </c>
      <c r="N449" s="81">
        <v>398</v>
      </c>
      <c r="O449" s="91">
        <f>IF(Tbl_Transactions[[#This Row],[Type]]="Income",Tbl_Transactions[[#This Row],[Amount]]*'Lookup Values'!$H$3,Tbl_Transactions[[#This Row],[Amount]]*'Lookup Values'!$H$2)</f>
        <v>34.327500000000001</v>
      </c>
    </row>
    <row r="450" spans="1:15" x14ac:dyDescent="0.25">
      <c r="A450" s="78">
        <v>449</v>
      </c>
      <c r="B450" s="79">
        <v>40016</v>
      </c>
      <c r="C450" s="78" t="str">
        <f>IF(Tbl_Transactions[[#This Row],[Category]]="Income","Income","Expense")</f>
        <v>Income</v>
      </c>
      <c r="D450" s="80">
        <f>YEAR(Tbl_Transactions[[#This Row],[Transaction Date]])</f>
        <v>2009</v>
      </c>
      <c r="E450" s="80">
        <f>MONTH(Tbl_Transactions[[#This Row],[Transaction Date]])</f>
        <v>7</v>
      </c>
      <c r="F450" s="80" t="str">
        <f>VLOOKUP(Tbl_Transactions[[#This Row],[Month Num]],Tbl_Lookup_Month[],2)</f>
        <v>Jul</v>
      </c>
      <c r="G450" s="80">
        <f>DAY(Tbl_Transactions[[#This Row],[Transaction Date]])</f>
        <v>22</v>
      </c>
      <c r="H450" s="82">
        <f>WEEKDAY(Tbl_Transactions[[#This Row],[Transaction Date]])</f>
        <v>4</v>
      </c>
      <c r="I450" s="82" t="str">
        <f>VLOOKUP(Tbl_Transactions[[#This Row],[Weekday Num]], Tbl_Lookup_Weekday[], 2)</f>
        <v>Wed</v>
      </c>
      <c r="J450" s="78" t="s">
        <v>47</v>
      </c>
      <c r="K450" s="78" t="s">
        <v>80</v>
      </c>
      <c r="L450" s="78" t="s">
        <v>81</v>
      </c>
      <c r="M450" s="78" t="s">
        <v>23</v>
      </c>
      <c r="N450" s="81">
        <v>125</v>
      </c>
      <c r="O450" s="91">
        <f>IF(Tbl_Transactions[[#This Row],[Type]]="Income",Tbl_Transactions[[#This Row],[Amount]]*'Lookup Values'!$H$3,Tbl_Transactions[[#This Row],[Amount]]*'Lookup Values'!$H$2)</f>
        <v>47.5</v>
      </c>
    </row>
    <row r="451" spans="1:15" x14ac:dyDescent="0.25">
      <c r="A451" s="78">
        <v>450</v>
      </c>
      <c r="B451" s="79">
        <v>40017</v>
      </c>
      <c r="C451" s="78" t="str">
        <f>IF(Tbl_Transactions[[#This Row],[Category]]="Income","Income","Expense")</f>
        <v>Income</v>
      </c>
      <c r="D451" s="80">
        <f>YEAR(Tbl_Transactions[[#This Row],[Transaction Date]])</f>
        <v>2009</v>
      </c>
      <c r="E451" s="80">
        <f>MONTH(Tbl_Transactions[[#This Row],[Transaction Date]])</f>
        <v>7</v>
      </c>
      <c r="F451" s="80" t="str">
        <f>VLOOKUP(Tbl_Transactions[[#This Row],[Month Num]],Tbl_Lookup_Month[],2)</f>
        <v>Jul</v>
      </c>
      <c r="G451" s="80">
        <f>DAY(Tbl_Transactions[[#This Row],[Transaction Date]])</f>
        <v>23</v>
      </c>
      <c r="H451" s="82">
        <f>WEEKDAY(Tbl_Transactions[[#This Row],[Transaction Date]])</f>
        <v>5</v>
      </c>
      <c r="I451" s="82" t="str">
        <f>VLOOKUP(Tbl_Transactions[[#This Row],[Weekday Num]], Tbl_Lookup_Weekday[], 2)</f>
        <v>Thu</v>
      </c>
      <c r="J451" s="78" t="s">
        <v>47</v>
      </c>
      <c r="K451" s="78" t="s">
        <v>78</v>
      </c>
      <c r="L451" s="78" t="s">
        <v>79</v>
      </c>
      <c r="M451" s="78" t="s">
        <v>10</v>
      </c>
      <c r="N451" s="81">
        <v>158</v>
      </c>
      <c r="O451" s="91">
        <f>IF(Tbl_Transactions[[#This Row],[Type]]="Income",Tbl_Transactions[[#This Row],[Amount]]*'Lookup Values'!$H$3,Tbl_Transactions[[#This Row],[Amount]]*'Lookup Values'!$H$2)</f>
        <v>60.04</v>
      </c>
    </row>
    <row r="452" spans="1:15" x14ac:dyDescent="0.25">
      <c r="A452" s="78">
        <v>451</v>
      </c>
      <c r="B452" s="79">
        <v>40019</v>
      </c>
      <c r="C452" s="78" t="str">
        <f>IF(Tbl_Transactions[[#This Row],[Category]]="Income","Income","Expense")</f>
        <v>Income</v>
      </c>
      <c r="D452" s="80">
        <f>YEAR(Tbl_Transactions[[#This Row],[Transaction Date]])</f>
        <v>2009</v>
      </c>
      <c r="E452" s="80">
        <f>MONTH(Tbl_Transactions[[#This Row],[Transaction Date]])</f>
        <v>7</v>
      </c>
      <c r="F452" s="80" t="str">
        <f>VLOOKUP(Tbl_Transactions[[#This Row],[Month Num]],Tbl_Lookup_Month[],2)</f>
        <v>Jul</v>
      </c>
      <c r="G452" s="80">
        <f>DAY(Tbl_Transactions[[#This Row],[Transaction Date]])</f>
        <v>25</v>
      </c>
      <c r="H452" s="82">
        <f>WEEKDAY(Tbl_Transactions[[#This Row],[Transaction Date]])</f>
        <v>7</v>
      </c>
      <c r="I452" s="82" t="str">
        <f>VLOOKUP(Tbl_Transactions[[#This Row],[Weekday Num]], Tbl_Lookup_Weekday[], 2)</f>
        <v>Sat</v>
      </c>
      <c r="J452" s="78" t="s">
        <v>47</v>
      </c>
      <c r="K452" s="78" t="s">
        <v>80</v>
      </c>
      <c r="L452" s="78" t="s">
        <v>81</v>
      </c>
      <c r="M452" s="78" t="s">
        <v>20</v>
      </c>
      <c r="N452" s="81">
        <v>241</v>
      </c>
      <c r="O452" s="91">
        <f>IF(Tbl_Transactions[[#This Row],[Type]]="Income",Tbl_Transactions[[#This Row],[Amount]]*'Lookup Values'!$H$3,Tbl_Transactions[[#This Row],[Amount]]*'Lookup Values'!$H$2)</f>
        <v>91.58</v>
      </c>
    </row>
    <row r="453" spans="1:15" x14ac:dyDescent="0.25">
      <c r="A453" s="78">
        <v>452</v>
      </c>
      <c r="B453" s="79">
        <v>40021</v>
      </c>
      <c r="C453" s="78" t="str">
        <f>IF(Tbl_Transactions[[#This Row],[Category]]="Income","Income","Expense")</f>
        <v>Expense</v>
      </c>
      <c r="D453" s="80">
        <f>YEAR(Tbl_Transactions[[#This Row],[Transaction Date]])</f>
        <v>2009</v>
      </c>
      <c r="E453" s="80">
        <f>MONTH(Tbl_Transactions[[#This Row],[Transaction Date]])</f>
        <v>7</v>
      </c>
      <c r="F453" s="80" t="str">
        <f>VLOOKUP(Tbl_Transactions[[#This Row],[Month Num]],Tbl_Lookup_Month[],2)</f>
        <v>Jul</v>
      </c>
      <c r="G453" s="80">
        <f>DAY(Tbl_Transactions[[#This Row],[Transaction Date]])</f>
        <v>27</v>
      </c>
      <c r="H453" s="82">
        <f>WEEKDAY(Tbl_Transactions[[#This Row],[Transaction Date]])</f>
        <v>2</v>
      </c>
      <c r="I453" s="82" t="str">
        <f>VLOOKUP(Tbl_Transactions[[#This Row],[Weekday Num]], Tbl_Lookup_Weekday[], 2)</f>
        <v>Mon</v>
      </c>
      <c r="J453" s="78" t="s">
        <v>8</v>
      </c>
      <c r="K453" s="78" t="s">
        <v>9</v>
      </c>
      <c r="L453" s="78" t="s">
        <v>7</v>
      </c>
      <c r="M453" s="78" t="s">
        <v>10</v>
      </c>
      <c r="N453" s="81">
        <v>377</v>
      </c>
      <c r="O453" s="91">
        <f>IF(Tbl_Transactions[[#This Row],[Type]]="Income",Tbl_Transactions[[#This Row],[Amount]]*'Lookup Values'!$H$3,Tbl_Transactions[[#This Row],[Amount]]*'Lookup Values'!$H$2)</f>
        <v>32.516249999999999</v>
      </c>
    </row>
    <row r="454" spans="1:15" x14ac:dyDescent="0.25">
      <c r="A454" s="78">
        <v>453</v>
      </c>
      <c r="B454" s="79">
        <v>40024</v>
      </c>
      <c r="C454" s="78" t="str">
        <f>IF(Tbl_Transactions[[#This Row],[Category]]="Income","Income","Expense")</f>
        <v>Expense</v>
      </c>
      <c r="D454" s="80">
        <f>YEAR(Tbl_Transactions[[#This Row],[Transaction Date]])</f>
        <v>2009</v>
      </c>
      <c r="E454" s="80">
        <f>MONTH(Tbl_Transactions[[#This Row],[Transaction Date]])</f>
        <v>7</v>
      </c>
      <c r="F454" s="80" t="str">
        <f>VLOOKUP(Tbl_Transactions[[#This Row],[Month Num]],Tbl_Lookup_Month[],2)</f>
        <v>Jul</v>
      </c>
      <c r="G454" s="80">
        <f>DAY(Tbl_Transactions[[#This Row],[Transaction Date]])</f>
        <v>30</v>
      </c>
      <c r="H454" s="82">
        <f>WEEKDAY(Tbl_Transactions[[#This Row],[Transaction Date]])</f>
        <v>5</v>
      </c>
      <c r="I454" s="82" t="str">
        <f>VLOOKUP(Tbl_Transactions[[#This Row],[Weekday Num]], Tbl_Lookup_Weekday[], 2)</f>
        <v>Thu</v>
      </c>
      <c r="J454" s="78" t="s">
        <v>18</v>
      </c>
      <c r="K454" s="78" t="s">
        <v>30</v>
      </c>
      <c r="L454" s="78" t="s">
        <v>29</v>
      </c>
      <c r="M454" s="78" t="s">
        <v>20</v>
      </c>
      <c r="N454" s="81">
        <v>340</v>
      </c>
      <c r="O454" s="91">
        <f>IF(Tbl_Transactions[[#This Row],[Type]]="Income",Tbl_Transactions[[#This Row],[Amount]]*'Lookup Values'!$H$3,Tbl_Transactions[[#This Row],[Amount]]*'Lookup Values'!$H$2)</f>
        <v>29.324999999999999</v>
      </c>
    </row>
    <row r="455" spans="1:15" x14ac:dyDescent="0.25">
      <c r="A455" s="78">
        <v>454</v>
      </c>
      <c r="B455" s="79">
        <v>40025</v>
      </c>
      <c r="C455" s="78" t="str">
        <f>IF(Tbl_Transactions[[#This Row],[Category]]="Income","Income","Expense")</f>
        <v>Expense</v>
      </c>
      <c r="D455" s="80">
        <f>YEAR(Tbl_Transactions[[#This Row],[Transaction Date]])</f>
        <v>2009</v>
      </c>
      <c r="E455" s="80">
        <f>MONTH(Tbl_Transactions[[#This Row],[Transaction Date]])</f>
        <v>7</v>
      </c>
      <c r="F455" s="80" t="str">
        <f>VLOOKUP(Tbl_Transactions[[#This Row],[Month Num]],Tbl_Lookup_Month[],2)</f>
        <v>Jul</v>
      </c>
      <c r="G455" s="80">
        <f>DAY(Tbl_Transactions[[#This Row],[Transaction Date]])</f>
        <v>31</v>
      </c>
      <c r="H455" s="82">
        <f>WEEKDAY(Tbl_Transactions[[#This Row],[Transaction Date]])</f>
        <v>6</v>
      </c>
      <c r="I455" s="82" t="str">
        <f>VLOOKUP(Tbl_Transactions[[#This Row],[Weekday Num]], Tbl_Lookup_Weekday[], 2)</f>
        <v>Fri</v>
      </c>
      <c r="J455" s="78" t="s">
        <v>12</v>
      </c>
      <c r="K455" s="78" t="s">
        <v>37</v>
      </c>
      <c r="L455" s="78" t="s">
        <v>36</v>
      </c>
      <c r="M455" s="78" t="s">
        <v>23</v>
      </c>
      <c r="N455" s="81">
        <v>213</v>
      </c>
      <c r="O455" s="91">
        <f>IF(Tbl_Transactions[[#This Row],[Type]]="Income",Tbl_Transactions[[#This Row],[Amount]]*'Lookup Values'!$H$3,Tbl_Transactions[[#This Row],[Amount]]*'Lookup Values'!$H$2)</f>
        <v>18.37125</v>
      </c>
    </row>
    <row r="456" spans="1:15" x14ac:dyDescent="0.25">
      <c r="A456" s="78">
        <v>455</v>
      </c>
      <c r="B456" s="79">
        <v>40026</v>
      </c>
      <c r="C456" s="78" t="str">
        <f>IF(Tbl_Transactions[[#This Row],[Category]]="Income","Income","Expense")</f>
        <v>Expense</v>
      </c>
      <c r="D456" s="80">
        <f>YEAR(Tbl_Transactions[[#This Row],[Transaction Date]])</f>
        <v>2009</v>
      </c>
      <c r="E456" s="80">
        <f>MONTH(Tbl_Transactions[[#This Row],[Transaction Date]])</f>
        <v>8</v>
      </c>
      <c r="F456" s="80" t="str">
        <f>VLOOKUP(Tbl_Transactions[[#This Row],[Month Num]],Tbl_Lookup_Month[],2)</f>
        <v>Aug</v>
      </c>
      <c r="G456" s="80">
        <f>DAY(Tbl_Transactions[[#This Row],[Transaction Date]])</f>
        <v>1</v>
      </c>
      <c r="H456" s="82">
        <f>WEEKDAY(Tbl_Transactions[[#This Row],[Transaction Date]])</f>
        <v>7</v>
      </c>
      <c r="I456" s="82" t="str">
        <f>VLOOKUP(Tbl_Transactions[[#This Row],[Weekday Num]], Tbl_Lookup_Weekday[], 2)</f>
        <v>Sat</v>
      </c>
      <c r="J456" s="78" t="s">
        <v>42</v>
      </c>
      <c r="K456" s="78" t="s">
        <v>43</v>
      </c>
      <c r="L456" s="78" t="s">
        <v>41</v>
      </c>
      <c r="M456" s="78" t="s">
        <v>20</v>
      </c>
      <c r="N456" s="81">
        <v>191</v>
      </c>
      <c r="O456" s="91">
        <f>IF(Tbl_Transactions[[#This Row],[Type]]="Income",Tbl_Transactions[[#This Row],[Amount]]*'Lookup Values'!$H$3,Tbl_Transactions[[#This Row],[Amount]]*'Lookup Values'!$H$2)</f>
        <v>16.473749999999999</v>
      </c>
    </row>
    <row r="457" spans="1:15" x14ac:dyDescent="0.25">
      <c r="A457" s="78">
        <v>456</v>
      </c>
      <c r="B457" s="79">
        <v>40026</v>
      </c>
      <c r="C457" s="78" t="str">
        <f>IF(Tbl_Transactions[[#This Row],[Category]]="Income","Income","Expense")</f>
        <v>Expense</v>
      </c>
      <c r="D457" s="80">
        <f>YEAR(Tbl_Transactions[[#This Row],[Transaction Date]])</f>
        <v>2009</v>
      </c>
      <c r="E457" s="80">
        <f>MONTH(Tbl_Transactions[[#This Row],[Transaction Date]])</f>
        <v>8</v>
      </c>
      <c r="F457" s="80" t="str">
        <f>VLOOKUP(Tbl_Transactions[[#This Row],[Month Num]],Tbl_Lookup_Month[],2)</f>
        <v>Aug</v>
      </c>
      <c r="G457" s="80">
        <f>DAY(Tbl_Transactions[[#This Row],[Transaction Date]])</f>
        <v>1</v>
      </c>
      <c r="H457" s="82">
        <f>WEEKDAY(Tbl_Transactions[[#This Row],[Transaction Date]])</f>
        <v>7</v>
      </c>
      <c r="I457" s="82" t="str">
        <f>VLOOKUP(Tbl_Transactions[[#This Row],[Weekday Num]], Tbl_Lookup_Weekday[], 2)</f>
        <v>Sat</v>
      </c>
      <c r="J457" s="78" t="s">
        <v>8</v>
      </c>
      <c r="K457" s="78" t="s">
        <v>9</v>
      </c>
      <c r="L457" s="78" t="s">
        <v>7</v>
      </c>
      <c r="M457" s="78" t="s">
        <v>23</v>
      </c>
      <c r="N457" s="81">
        <v>344</v>
      </c>
      <c r="O457" s="91">
        <f>IF(Tbl_Transactions[[#This Row],[Type]]="Income",Tbl_Transactions[[#This Row],[Amount]]*'Lookup Values'!$H$3,Tbl_Transactions[[#This Row],[Amount]]*'Lookup Values'!$H$2)</f>
        <v>29.669999999999998</v>
      </c>
    </row>
    <row r="458" spans="1:15" x14ac:dyDescent="0.25">
      <c r="A458" s="78">
        <v>457</v>
      </c>
      <c r="B458" s="79">
        <v>40026</v>
      </c>
      <c r="C458" s="78" t="str">
        <f>IF(Tbl_Transactions[[#This Row],[Category]]="Income","Income","Expense")</f>
        <v>Expense</v>
      </c>
      <c r="D458" s="80">
        <f>YEAR(Tbl_Transactions[[#This Row],[Transaction Date]])</f>
        <v>2009</v>
      </c>
      <c r="E458" s="80">
        <f>MONTH(Tbl_Transactions[[#This Row],[Transaction Date]])</f>
        <v>8</v>
      </c>
      <c r="F458" s="80" t="str">
        <f>VLOOKUP(Tbl_Transactions[[#This Row],[Month Num]],Tbl_Lookup_Month[],2)</f>
        <v>Aug</v>
      </c>
      <c r="G458" s="80">
        <f>DAY(Tbl_Transactions[[#This Row],[Transaction Date]])</f>
        <v>1</v>
      </c>
      <c r="H458" s="82">
        <f>WEEKDAY(Tbl_Transactions[[#This Row],[Transaction Date]])</f>
        <v>7</v>
      </c>
      <c r="I458" s="82" t="str">
        <f>VLOOKUP(Tbl_Transactions[[#This Row],[Weekday Num]], Tbl_Lookup_Weekday[], 2)</f>
        <v>Sat</v>
      </c>
      <c r="J458" s="78" t="s">
        <v>8</v>
      </c>
      <c r="K458" s="78" t="s">
        <v>22</v>
      </c>
      <c r="L458" s="78" t="s">
        <v>21</v>
      </c>
      <c r="M458" s="78" t="s">
        <v>23</v>
      </c>
      <c r="N458" s="81">
        <v>134</v>
      </c>
      <c r="O458" s="91">
        <f>IF(Tbl_Transactions[[#This Row],[Type]]="Income",Tbl_Transactions[[#This Row],[Amount]]*'Lookup Values'!$H$3,Tbl_Transactions[[#This Row],[Amount]]*'Lookup Values'!$H$2)</f>
        <v>11.557499999999999</v>
      </c>
    </row>
    <row r="459" spans="1:15" x14ac:dyDescent="0.25">
      <c r="A459" s="78">
        <v>458</v>
      </c>
      <c r="B459" s="79">
        <v>40031</v>
      </c>
      <c r="C459" s="78" t="str">
        <f>IF(Tbl_Transactions[[#This Row],[Category]]="Income","Income","Expense")</f>
        <v>Income</v>
      </c>
      <c r="D459" s="80">
        <f>YEAR(Tbl_Transactions[[#This Row],[Transaction Date]])</f>
        <v>2009</v>
      </c>
      <c r="E459" s="80">
        <f>MONTH(Tbl_Transactions[[#This Row],[Transaction Date]])</f>
        <v>8</v>
      </c>
      <c r="F459" s="80" t="str">
        <f>VLOOKUP(Tbl_Transactions[[#This Row],[Month Num]],Tbl_Lookup_Month[],2)</f>
        <v>Aug</v>
      </c>
      <c r="G459" s="80">
        <f>DAY(Tbl_Transactions[[#This Row],[Transaction Date]])</f>
        <v>6</v>
      </c>
      <c r="H459" s="82">
        <f>WEEKDAY(Tbl_Transactions[[#This Row],[Transaction Date]])</f>
        <v>5</v>
      </c>
      <c r="I459" s="82" t="str">
        <f>VLOOKUP(Tbl_Transactions[[#This Row],[Weekday Num]], Tbl_Lookup_Weekday[], 2)</f>
        <v>Thu</v>
      </c>
      <c r="J459" s="78" t="s">
        <v>47</v>
      </c>
      <c r="K459" s="78" t="s">
        <v>80</v>
      </c>
      <c r="L459" s="78" t="s">
        <v>81</v>
      </c>
      <c r="M459" s="78" t="s">
        <v>23</v>
      </c>
      <c r="N459" s="81">
        <v>98</v>
      </c>
      <c r="O459" s="91">
        <f>IF(Tbl_Transactions[[#This Row],[Type]]="Income",Tbl_Transactions[[#This Row],[Amount]]*'Lookup Values'!$H$3,Tbl_Transactions[[#This Row],[Amount]]*'Lookup Values'!$H$2)</f>
        <v>37.24</v>
      </c>
    </row>
    <row r="460" spans="1:15" x14ac:dyDescent="0.25">
      <c r="A460" s="78">
        <v>459</v>
      </c>
      <c r="B460" s="79">
        <v>40031</v>
      </c>
      <c r="C460" s="78" t="str">
        <f>IF(Tbl_Transactions[[#This Row],[Category]]="Income","Income","Expense")</f>
        <v>Expense</v>
      </c>
      <c r="D460" s="80">
        <f>YEAR(Tbl_Transactions[[#This Row],[Transaction Date]])</f>
        <v>2009</v>
      </c>
      <c r="E460" s="80">
        <f>MONTH(Tbl_Transactions[[#This Row],[Transaction Date]])</f>
        <v>8</v>
      </c>
      <c r="F460" s="80" t="str">
        <f>VLOOKUP(Tbl_Transactions[[#This Row],[Month Num]],Tbl_Lookup_Month[],2)</f>
        <v>Aug</v>
      </c>
      <c r="G460" s="80">
        <f>DAY(Tbl_Transactions[[#This Row],[Transaction Date]])</f>
        <v>6</v>
      </c>
      <c r="H460" s="82">
        <f>WEEKDAY(Tbl_Transactions[[#This Row],[Transaction Date]])</f>
        <v>5</v>
      </c>
      <c r="I460" s="82" t="str">
        <f>VLOOKUP(Tbl_Transactions[[#This Row],[Weekday Num]], Tbl_Lookup_Weekday[], 2)</f>
        <v>Thu</v>
      </c>
      <c r="J460" s="78" t="s">
        <v>8</v>
      </c>
      <c r="K460" s="78" t="s">
        <v>9</v>
      </c>
      <c r="L460" s="78" t="s">
        <v>7</v>
      </c>
      <c r="M460" s="78" t="s">
        <v>10</v>
      </c>
      <c r="N460" s="81">
        <v>392</v>
      </c>
      <c r="O460" s="91">
        <f>IF(Tbl_Transactions[[#This Row],[Type]]="Income",Tbl_Transactions[[#This Row],[Amount]]*'Lookup Values'!$H$3,Tbl_Transactions[[#This Row],[Amount]]*'Lookup Values'!$H$2)</f>
        <v>33.809999999999995</v>
      </c>
    </row>
    <row r="461" spans="1:15" x14ac:dyDescent="0.25">
      <c r="A461" s="78">
        <v>460</v>
      </c>
      <c r="B461" s="79">
        <v>40032</v>
      </c>
      <c r="C461" s="78" t="str">
        <f>IF(Tbl_Transactions[[#This Row],[Category]]="Income","Income","Expense")</f>
        <v>Expense</v>
      </c>
      <c r="D461" s="80">
        <f>YEAR(Tbl_Transactions[[#This Row],[Transaction Date]])</f>
        <v>2009</v>
      </c>
      <c r="E461" s="80">
        <f>MONTH(Tbl_Transactions[[#This Row],[Transaction Date]])</f>
        <v>8</v>
      </c>
      <c r="F461" s="80" t="str">
        <f>VLOOKUP(Tbl_Transactions[[#This Row],[Month Num]],Tbl_Lookup_Month[],2)</f>
        <v>Aug</v>
      </c>
      <c r="G461" s="80">
        <f>DAY(Tbl_Transactions[[#This Row],[Transaction Date]])</f>
        <v>7</v>
      </c>
      <c r="H461" s="82">
        <f>WEEKDAY(Tbl_Transactions[[#This Row],[Transaction Date]])</f>
        <v>6</v>
      </c>
      <c r="I461" s="82" t="str">
        <f>VLOOKUP(Tbl_Transactions[[#This Row],[Weekday Num]], Tbl_Lookup_Weekday[], 2)</f>
        <v>Fri</v>
      </c>
      <c r="J461" s="78" t="s">
        <v>15</v>
      </c>
      <c r="K461" s="78" t="s">
        <v>35</v>
      </c>
      <c r="L461" s="78" t="s">
        <v>34</v>
      </c>
      <c r="M461" s="78" t="s">
        <v>10</v>
      </c>
      <c r="N461" s="81">
        <v>455</v>
      </c>
      <c r="O461" s="91">
        <f>IF(Tbl_Transactions[[#This Row],[Type]]="Income",Tbl_Transactions[[#This Row],[Amount]]*'Lookup Values'!$H$3,Tbl_Transactions[[#This Row],[Amount]]*'Lookup Values'!$H$2)</f>
        <v>39.243749999999999</v>
      </c>
    </row>
    <row r="462" spans="1:15" x14ac:dyDescent="0.25">
      <c r="A462" s="78">
        <v>461</v>
      </c>
      <c r="B462" s="79">
        <v>40034</v>
      </c>
      <c r="C462" s="78" t="str">
        <f>IF(Tbl_Transactions[[#This Row],[Category]]="Income","Income","Expense")</f>
        <v>Income</v>
      </c>
      <c r="D462" s="80">
        <f>YEAR(Tbl_Transactions[[#This Row],[Transaction Date]])</f>
        <v>2009</v>
      </c>
      <c r="E462" s="80">
        <f>MONTH(Tbl_Transactions[[#This Row],[Transaction Date]])</f>
        <v>8</v>
      </c>
      <c r="F462" s="80" t="str">
        <f>VLOOKUP(Tbl_Transactions[[#This Row],[Month Num]],Tbl_Lookup_Month[],2)</f>
        <v>Aug</v>
      </c>
      <c r="G462" s="80">
        <f>DAY(Tbl_Transactions[[#This Row],[Transaction Date]])</f>
        <v>9</v>
      </c>
      <c r="H462" s="82">
        <f>WEEKDAY(Tbl_Transactions[[#This Row],[Transaction Date]])</f>
        <v>1</v>
      </c>
      <c r="I462" s="82" t="str">
        <f>VLOOKUP(Tbl_Transactions[[#This Row],[Weekday Num]], Tbl_Lookup_Weekday[], 2)</f>
        <v>Sun</v>
      </c>
      <c r="J462" s="78" t="s">
        <v>47</v>
      </c>
      <c r="K462" s="78" t="s">
        <v>78</v>
      </c>
      <c r="L462" s="78" t="s">
        <v>79</v>
      </c>
      <c r="M462" s="78" t="s">
        <v>23</v>
      </c>
      <c r="N462" s="81">
        <v>496</v>
      </c>
      <c r="O462" s="91">
        <f>IF(Tbl_Transactions[[#This Row],[Type]]="Income",Tbl_Transactions[[#This Row],[Amount]]*'Lookup Values'!$H$3,Tbl_Transactions[[#This Row],[Amount]]*'Lookup Values'!$H$2)</f>
        <v>188.48</v>
      </c>
    </row>
    <row r="463" spans="1:15" x14ac:dyDescent="0.25">
      <c r="A463" s="78">
        <v>462</v>
      </c>
      <c r="B463" s="79">
        <v>40035</v>
      </c>
      <c r="C463" s="78" t="str">
        <f>IF(Tbl_Transactions[[#This Row],[Category]]="Income","Income","Expense")</f>
        <v>Expense</v>
      </c>
      <c r="D463" s="80">
        <f>YEAR(Tbl_Transactions[[#This Row],[Transaction Date]])</f>
        <v>2009</v>
      </c>
      <c r="E463" s="80">
        <f>MONTH(Tbl_Transactions[[#This Row],[Transaction Date]])</f>
        <v>8</v>
      </c>
      <c r="F463" s="80" t="str">
        <f>VLOOKUP(Tbl_Transactions[[#This Row],[Month Num]],Tbl_Lookup_Month[],2)</f>
        <v>Aug</v>
      </c>
      <c r="G463" s="80">
        <f>DAY(Tbl_Transactions[[#This Row],[Transaction Date]])</f>
        <v>10</v>
      </c>
      <c r="H463" s="82">
        <f>WEEKDAY(Tbl_Transactions[[#This Row],[Transaction Date]])</f>
        <v>2</v>
      </c>
      <c r="I463" s="82" t="str">
        <f>VLOOKUP(Tbl_Transactions[[#This Row],[Weekday Num]], Tbl_Lookup_Weekday[], 2)</f>
        <v>Mon</v>
      </c>
      <c r="J463" s="78" t="s">
        <v>39</v>
      </c>
      <c r="K463" s="78" t="s">
        <v>40</v>
      </c>
      <c r="L463" s="78" t="s">
        <v>38</v>
      </c>
      <c r="M463" s="78" t="s">
        <v>10</v>
      </c>
      <c r="N463" s="81">
        <v>378</v>
      </c>
      <c r="O463" s="91">
        <f>IF(Tbl_Transactions[[#This Row],[Type]]="Income",Tbl_Transactions[[#This Row],[Amount]]*'Lookup Values'!$H$3,Tbl_Transactions[[#This Row],[Amount]]*'Lookup Values'!$H$2)</f>
        <v>32.602499999999999</v>
      </c>
    </row>
    <row r="464" spans="1:15" x14ac:dyDescent="0.25">
      <c r="A464" s="78">
        <v>463</v>
      </c>
      <c r="B464" s="79">
        <v>40038</v>
      </c>
      <c r="C464" s="78" t="str">
        <f>IF(Tbl_Transactions[[#This Row],[Category]]="Income","Income","Expense")</f>
        <v>Expense</v>
      </c>
      <c r="D464" s="80">
        <f>YEAR(Tbl_Transactions[[#This Row],[Transaction Date]])</f>
        <v>2009</v>
      </c>
      <c r="E464" s="80">
        <f>MONTH(Tbl_Transactions[[#This Row],[Transaction Date]])</f>
        <v>8</v>
      </c>
      <c r="F464" s="80" t="str">
        <f>VLOOKUP(Tbl_Transactions[[#This Row],[Month Num]],Tbl_Lookup_Month[],2)</f>
        <v>Aug</v>
      </c>
      <c r="G464" s="80">
        <f>DAY(Tbl_Transactions[[#This Row],[Transaction Date]])</f>
        <v>13</v>
      </c>
      <c r="H464" s="82">
        <f>WEEKDAY(Tbl_Transactions[[#This Row],[Transaction Date]])</f>
        <v>5</v>
      </c>
      <c r="I464" s="82" t="str">
        <f>VLOOKUP(Tbl_Transactions[[#This Row],[Weekday Num]], Tbl_Lookup_Weekday[], 2)</f>
        <v>Thu</v>
      </c>
      <c r="J464" s="78" t="s">
        <v>32</v>
      </c>
      <c r="K464" s="78" t="s">
        <v>33</v>
      </c>
      <c r="L464" s="78" t="s">
        <v>31</v>
      </c>
      <c r="M464" s="78" t="s">
        <v>23</v>
      </c>
      <c r="N464" s="81">
        <v>141</v>
      </c>
      <c r="O464" s="91">
        <f>IF(Tbl_Transactions[[#This Row],[Type]]="Income",Tbl_Transactions[[#This Row],[Amount]]*'Lookup Values'!$H$3,Tbl_Transactions[[#This Row],[Amount]]*'Lookup Values'!$H$2)</f>
        <v>12.161249999999999</v>
      </c>
    </row>
    <row r="465" spans="1:15" x14ac:dyDescent="0.25">
      <c r="A465" s="78">
        <v>464</v>
      </c>
      <c r="B465" s="79">
        <v>40044</v>
      </c>
      <c r="C465" s="78" t="str">
        <f>IF(Tbl_Transactions[[#This Row],[Category]]="Income","Income","Expense")</f>
        <v>Expense</v>
      </c>
      <c r="D465" s="80">
        <f>YEAR(Tbl_Transactions[[#This Row],[Transaction Date]])</f>
        <v>2009</v>
      </c>
      <c r="E465" s="80">
        <f>MONTH(Tbl_Transactions[[#This Row],[Transaction Date]])</f>
        <v>8</v>
      </c>
      <c r="F465" s="80" t="str">
        <f>VLOOKUP(Tbl_Transactions[[#This Row],[Month Num]],Tbl_Lookup_Month[],2)</f>
        <v>Aug</v>
      </c>
      <c r="G465" s="80">
        <f>DAY(Tbl_Transactions[[#This Row],[Transaction Date]])</f>
        <v>19</v>
      </c>
      <c r="H465" s="82">
        <f>WEEKDAY(Tbl_Transactions[[#This Row],[Transaction Date]])</f>
        <v>4</v>
      </c>
      <c r="I465" s="82" t="str">
        <f>VLOOKUP(Tbl_Transactions[[#This Row],[Weekday Num]], Tbl_Lookup_Weekday[], 2)</f>
        <v>Wed</v>
      </c>
      <c r="J465" s="78" t="s">
        <v>8</v>
      </c>
      <c r="K465" s="78" t="s">
        <v>9</v>
      </c>
      <c r="L465" s="78" t="s">
        <v>7</v>
      </c>
      <c r="M465" s="78" t="s">
        <v>10</v>
      </c>
      <c r="N465" s="81">
        <v>17</v>
      </c>
      <c r="O465" s="91">
        <f>IF(Tbl_Transactions[[#This Row],[Type]]="Income",Tbl_Transactions[[#This Row],[Amount]]*'Lookup Values'!$H$3,Tbl_Transactions[[#This Row],[Amount]]*'Lookup Values'!$H$2)</f>
        <v>1.4662499999999998</v>
      </c>
    </row>
    <row r="466" spans="1:15" x14ac:dyDescent="0.25">
      <c r="A466" s="78">
        <v>465</v>
      </c>
      <c r="B466" s="79">
        <v>40044</v>
      </c>
      <c r="C466" s="78" t="str">
        <f>IF(Tbl_Transactions[[#This Row],[Category]]="Income","Income","Expense")</f>
        <v>Expense</v>
      </c>
      <c r="D466" s="80">
        <f>YEAR(Tbl_Transactions[[#This Row],[Transaction Date]])</f>
        <v>2009</v>
      </c>
      <c r="E466" s="80">
        <f>MONTH(Tbl_Transactions[[#This Row],[Transaction Date]])</f>
        <v>8</v>
      </c>
      <c r="F466" s="80" t="str">
        <f>VLOOKUP(Tbl_Transactions[[#This Row],[Month Num]],Tbl_Lookup_Month[],2)</f>
        <v>Aug</v>
      </c>
      <c r="G466" s="80">
        <f>DAY(Tbl_Transactions[[#This Row],[Transaction Date]])</f>
        <v>19</v>
      </c>
      <c r="H466" s="82">
        <f>WEEKDAY(Tbl_Transactions[[#This Row],[Transaction Date]])</f>
        <v>4</v>
      </c>
      <c r="I466" s="82" t="str">
        <f>VLOOKUP(Tbl_Transactions[[#This Row],[Weekday Num]], Tbl_Lookup_Weekday[], 2)</f>
        <v>Wed</v>
      </c>
      <c r="J466" s="78" t="s">
        <v>39</v>
      </c>
      <c r="K466" s="78" t="s">
        <v>40</v>
      </c>
      <c r="L466" s="78" t="s">
        <v>38</v>
      </c>
      <c r="M466" s="78" t="s">
        <v>10</v>
      </c>
      <c r="N466" s="81">
        <v>492</v>
      </c>
      <c r="O466" s="91">
        <f>IF(Tbl_Transactions[[#This Row],[Type]]="Income",Tbl_Transactions[[#This Row],[Amount]]*'Lookup Values'!$H$3,Tbl_Transactions[[#This Row],[Amount]]*'Lookup Values'!$H$2)</f>
        <v>42.434999999999995</v>
      </c>
    </row>
    <row r="467" spans="1:15" x14ac:dyDescent="0.25">
      <c r="A467" s="78">
        <v>466</v>
      </c>
      <c r="B467" s="79">
        <v>40049</v>
      </c>
      <c r="C467" s="78" t="str">
        <f>IF(Tbl_Transactions[[#This Row],[Category]]="Income","Income","Expense")</f>
        <v>Income</v>
      </c>
      <c r="D467" s="80">
        <f>YEAR(Tbl_Transactions[[#This Row],[Transaction Date]])</f>
        <v>2009</v>
      </c>
      <c r="E467" s="80">
        <f>MONTH(Tbl_Transactions[[#This Row],[Transaction Date]])</f>
        <v>8</v>
      </c>
      <c r="F467" s="80" t="str">
        <f>VLOOKUP(Tbl_Transactions[[#This Row],[Month Num]],Tbl_Lookup_Month[],2)</f>
        <v>Aug</v>
      </c>
      <c r="G467" s="80">
        <f>DAY(Tbl_Transactions[[#This Row],[Transaction Date]])</f>
        <v>24</v>
      </c>
      <c r="H467" s="82">
        <f>WEEKDAY(Tbl_Transactions[[#This Row],[Transaction Date]])</f>
        <v>2</v>
      </c>
      <c r="I467" s="82" t="str">
        <f>VLOOKUP(Tbl_Transactions[[#This Row],[Weekday Num]], Tbl_Lookup_Weekday[], 2)</f>
        <v>Mon</v>
      </c>
      <c r="J467" s="78" t="s">
        <v>47</v>
      </c>
      <c r="K467" s="78" t="s">
        <v>76</v>
      </c>
      <c r="L467" s="78" t="s">
        <v>77</v>
      </c>
      <c r="M467" s="78" t="s">
        <v>20</v>
      </c>
      <c r="N467" s="81">
        <v>431</v>
      </c>
      <c r="O467" s="91">
        <f>IF(Tbl_Transactions[[#This Row],[Type]]="Income",Tbl_Transactions[[#This Row],[Amount]]*'Lookup Values'!$H$3,Tbl_Transactions[[#This Row],[Amount]]*'Lookup Values'!$H$2)</f>
        <v>163.78</v>
      </c>
    </row>
    <row r="468" spans="1:15" x14ac:dyDescent="0.25">
      <c r="A468" s="78">
        <v>467</v>
      </c>
      <c r="B468" s="79">
        <v>40050</v>
      </c>
      <c r="C468" s="78" t="str">
        <f>IF(Tbl_Transactions[[#This Row],[Category]]="Income","Income","Expense")</f>
        <v>Expense</v>
      </c>
      <c r="D468" s="80">
        <f>YEAR(Tbl_Transactions[[#This Row],[Transaction Date]])</f>
        <v>2009</v>
      </c>
      <c r="E468" s="80">
        <f>MONTH(Tbl_Transactions[[#This Row],[Transaction Date]])</f>
        <v>8</v>
      </c>
      <c r="F468" s="80" t="str">
        <f>VLOOKUP(Tbl_Transactions[[#This Row],[Month Num]],Tbl_Lookup_Month[],2)</f>
        <v>Aug</v>
      </c>
      <c r="G468" s="80">
        <f>DAY(Tbl_Transactions[[#This Row],[Transaction Date]])</f>
        <v>25</v>
      </c>
      <c r="H468" s="82">
        <f>WEEKDAY(Tbl_Transactions[[#This Row],[Transaction Date]])</f>
        <v>3</v>
      </c>
      <c r="I468" s="82" t="str">
        <f>VLOOKUP(Tbl_Transactions[[#This Row],[Weekday Num]], Tbl_Lookup_Weekday[], 2)</f>
        <v>Tue</v>
      </c>
      <c r="J468" s="78" t="s">
        <v>12</v>
      </c>
      <c r="K468" s="78" t="s">
        <v>13</v>
      </c>
      <c r="L468" s="78" t="s">
        <v>11</v>
      </c>
      <c r="M468" s="78" t="s">
        <v>23</v>
      </c>
      <c r="N468" s="81">
        <v>114</v>
      </c>
      <c r="O468" s="91">
        <f>IF(Tbl_Transactions[[#This Row],[Type]]="Income",Tbl_Transactions[[#This Row],[Amount]]*'Lookup Values'!$H$3,Tbl_Transactions[[#This Row],[Amount]]*'Lookup Values'!$H$2)</f>
        <v>9.8324999999999996</v>
      </c>
    </row>
    <row r="469" spans="1:15" x14ac:dyDescent="0.25">
      <c r="A469" s="78">
        <v>468</v>
      </c>
      <c r="B469" s="79">
        <v>40050</v>
      </c>
      <c r="C469" s="78" t="str">
        <f>IF(Tbl_Transactions[[#This Row],[Category]]="Income","Income","Expense")</f>
        <v>Expense</v>
      </c>
      <c r="D469" s="80">
        <f>YEAR(Tbl_Transactions[[#This Row],[Transaction Date]])</f>
        <v>2009</v>
      </c>
      <c r="E469" s="80">
        <f>MONTH(Tbl_Transactions[[#This Row],[Transaction Date]])</f>
        <v>8</v>
      </c>
      <c r="F469" s="80" t="str">
        <f>VLOOKUP(Tbl_Transactions[[#This Row],[Month Num]],Tbl_Lookup_Month[],2)</f>
        <v>Aug</v>
      </c>
      <c r="G469" s="80">
        <f>DAY(Tbl_Transactions[[#This Row],[Transaction Date]])</f>
        <v>25</v>
      </c>
      <c r="H469" s="82">
        <f>WEEKDAY(Tbl_Transactions[[#This Row],[Transaction Date]])</f>
        <v>3</v>
      </c>
      <c r="I469" s="82" t="str">
        <f>VLOOKUP(Tbl_Transactions[[#This Row],[Weekday Num]], Tbl_Lookup_Weekday[], 2)</f>
        <v>Tue</v>
      </c>
      <c r="J469" s="78" t="s">
        <v>12</v>
      </c>
      <c r="K469" s="78" t="s">
        <v>37</v>
      </c>
      <c r="L469" s="78" t="s">
        <v>36</v>
      </c>
      <c r="M469" s="78" t="s">
        <v>20</v>
      </c>
      <c r="N469" s="81">
        <v>453</v>
      </c>
      <c r="O469" s="91">
        <f>IF(Tbl_Transactions[[#This Row],[Type]]="Income",Tbl_Transactions[[#This Row],[Amount]]*'Lookup Values'!$H$3,Tbl_Transactions[[#This Row],[Amount]]*'Lookup Values'!$H$2)</f>
        <v>39.071249999999999</v>
      </c>
    </row>
    <row r="470" spans="1:15" x14ac:dyDescent="0.25">
      <c r="A470" s="78">
        <v>469</v>
      </c>
      <c r="B470" s="79">
        <v>40057</v>
      </c>
      <c r="C470" s="78" t="str">
        <f>IF(Tbl_Transactions[[#This Row],[Category]]="Income","Income","Expense")</f>
        <v>Expense</v>
      </c>
      <c r="D470" s="80">
        <f>YEAR(Tbl_Transactions[[#This Row],[Transaction Date]])</f>
        <v>2009</v>
      </c>
      <c r="E470" s="80">
        <f>MONTH(Tbl_Transactions[[#This Row],[Transaction Date]])</f>
        <v>9</v>
      </c>
      <c r="F470" s="80" t="str">
        <f>VLOOKUP(Tbl_Transactions[[#This Row],[Month Num]],Tbl_Lookup_Month[],2)</f>
        <v>Sep</v>
      </c>
      <c r="G470" s="80">
        <f>DAY(Tbl_Transactions[[#This Row],[Transaction Date]])</f>
        <v>1</v>
      </c>
      <c r="H470" s="82">
        <f>WEEKDAY(Tbl_Transactions[[#This Row],[Transaction Date]])</f>
        <v>3</v>
      </c>
      <c r="I470" s="82" t="str">
        <f>VLOOKUP(Tbl_Transactions[[#This Row],[Weekday Num]], Tbl_Lookup_Weekday[], 2)</f>
        <v>Tue</v>
      </c>
      <c r="J470" s="78" t="s">
        <v>12</v>
      </c>
      <c r="K470" s="78" t="s">
        <v>37</v>
      </c>
      <c r="L470" s="78" t="s">
        <v>36</v>
      </c>
      <c r="M470" s="78" t="s">
        <v>23</v>
      </c>
      <c r="N470" s="81">
        <v>123</v>
      </c>
      <c r="O470" s="91">
        <f>IF(Tbl_Transactions[[#This Row],[Type]]="Income",Tbl_Transactions[[#This Row],[Amount]]*'Lookup Values'!$H$3,Tbl_Transactions[[#This Row],[Amount]]*'Lookup Values'!$H$2)</f>
        <v>10.608749999999999</v>
      </c>
    </row>
    <row r="471" spans="1:15" x14ac:dyDescent="0.25">
      <c r="A471" s="78">
        <v>470</v>
      </c>
      <c r="B471" s="79">
        <v>40065</v>
      </c>
      <c r="C471" s="78" t="str">
        <f>IF(Tbl_Transactions[[#This Row],[Category]]="Income","Income","Expense")</f>
        <v>Expense</v>
      </c>
      <c r="D471" s="80">
        <f>YEAR(Tbl_Transactions[[#This Row],[Transaction Date]])</f>
        <v>2009</v>
      </c>
      <c r="E471" s="80">
        <f>MONTH(Tbl_Transactions[[#This Row],[Transaction Date]])</f>
        <v>9</v>
      </c>
      <c r="F471" s="80" t="str">
        <f>VLOOKUP(Tbl_Transactions[[#This Row],[Month Num]],Tbl_Lookup_Month[],2)</f>
        <v>Sep</v>
      </c>
      <c r="G471" s="80">
        <f>DAY(Tbl_Transactions[[#This Row],[Transaction Date]])</f>
        <v>9</v>
      </c>
      <c r="H471" s="82">
        <f>WEEKDAY(Tbl_Transactions[[#This Row],[Transaction Date]])</f>
        <v>4</v>
      </c>
      <c r="I471" s="82" t="str">
        <f>VLOOKUP(Tbl_Transactions[[#This Row],[Weekday Num]], Tbl_Lookup_Weekday[], 2)</f>
        <v>Wed</v>
      </c>
      <c r="J471" s="78" t="s">
        <v>12</v>
      </c>
      <c r="K471" s="78" t="s">
        <v>13</v>
      </c>
      <c r="L471" s="78" t="s">
        <v>11</v>
      </c>
      <c r="M471" s="78" t="s">
        <v>10</v>
      </c>
      <c r="N471" s="81">
        <v>453</v>
      </c>
      <c r="O471" s="91">
        <f>IF(Tbl_Transactions[[#This Row],[Type]]="Income",Tbl_Transactions[[#This Row],[Amount]]*'Lookup Values'!$H$3,Tbl_Transactions[[#This Row],[Amount]]*'Lookup Values'!$H$2)</f>
        <v>39.071249999999999</v>
      </c>
    </row>
    <row r="472" spans="1:15" x14ac:dyDescent="0.25">
      <c r="A472" s="78">
        <v>471</v>
      </c>
      <c r="B472" s="79">
        <v>40065</v>
      </c>
      <c r="C472" s="78" t="str">
        <f>IF(Tbl_Transactions[[#This Row],[Category]]="Income","Income","Expense")</f>
        <v>Expense</v>
      </c>
      <c r="D472" s="80">
        <f>YEAR(Tbl_Transactions[[#This Row],[Transaction Date]])</f>
        <v>2009</v>
      </c>
      <c r="E472" s="80">
        <f>MONTH(Tbl_Transactions[[#This Row],[Transaction Date]])</f>
        <v>9</v>
      </c>
      <c r="F472" s="80" t="str">
        <f>VLOOKUP(Tbl_Transactions[[#This Row],[Month Num]],Tbl_Lookup_Month[],2)</f>
        <v>Sep</v>
      </c>
      <c r="G472" s="80">
        <f>DAY(Tbl_Transactions[[#This Row],[Transaction Date]])</f>
        <v>9</v>
      </c>
      <c r="H472" s="82">
        <f>WEEKDAY(Tbl_Transactions[[#This Row],[Transaction Date]])</f>
        <v>4</v>
      </c>
      <c r="I472" s="82" t="str">
        <f>VLOOKUP(Tbl_Transactions[[#This Row],[Weekday Num]], Tbl_Lookup_Weekday[], 2)</f>
        <v>Wed</v>
      </c>
      <c r="J472" s="78" t="s">
        <v>8</v>
      </c>
      <c r="K472" s="78" t="s">
        <v>9</v>
      </c>
      <c r="L472" s="78" t="s">
        <v>7</v>
      </c>
      <c r="M472" s="78" t="s">
        <v>23</v>
      </c>
      <c r="N472" s="81">
        <v>401</v>
      </c>
      <c r="O472" s="91">
        <f>IF(Tbl_Transactions[[#This Row],[Type]]="Income",Tbl_Transactions[[#This Row],[Amount]]*'Lookup Values'!$H$3,Tbl_Transactions[[#This Row],[Amount]]*'Lookup Values'!$H$2)</f>
        <v>34.58625</v>
      </c>
    </row>
    <row r="473" spans="1:15" x14ac:dyDescent="0.25">
      <c r="A473" s="78">
        <v>472</v>
      </c>
      <c r="B473" s="79">
        <v>40067</v>
      </c>
      <c r="C473" s="78" t="str">
        <f>IF(Tbl_Transactions[[#This Row],[Category]]="Income","Income","Expense")</f>
        <v>Expense</v>
      </c>
      <c r="D473" s="80">
        <f>YEAR(Tbl_Transactions[[#This Row],[Transaction Date]])</f>
        <v>2009</v>
      </c>
      <c r="E473" s="80">
        <f>MONTH(Tbl_Transactions[[#This Row],[Transaction Date]])</f>
        <v>9</v>
      </c>
      <c r="F473" s="80" t="str">
        <f>VLOOKUP(Tbl_Transactions[[#This Row],[Month Num]],Tbl_Lookup_Month[],2)</f>
        <v>Sep</v>
      </c>
      <c r="G473" s="80">
        <f>DAY(Tbl_Transactions[[#This Row],[Transaction Date]])</f>
        <v>11</v>
      </c>
      <c r="H473" s="82">
        <f>WEEKDAY(Tbl_Transactions[[#This Row],[Transaction Date]])</f>
        <v>6</v>
      </c>
      <c r="I473" s="82" t="str">
        <f>VLOOKUP(Tbl_Transactions[[#This Row],[Weekday Num]], Tbl_Lookup_Weekday[], 2)</f>
        <v>Fri</v>
      </c>
      <c r="J473" s="78" t="s">
        <v>32</v>
      </c>
      <c r="K473" s="78" t="s">
        <v>33</v>
      </c>
      <c r="L473" s="78" t="s">
        <v>31</v>
      </c>
      <c r="M473" s="78" t="s">
        <v>20</v>
      </c>
      <c r="N473" s="81">
        <v>473</v>
      </c>
      <c r="O473" s="91">
        <f>IF(Tbl_Transactions[[#This Row],[Type]]="Income",Tbl_Transactions[[#This Row],[Amount]]*'Lookup Values'!$H$3,Tbl_Transactions[[#This Row],[Amount]]*'Lookup Values'!$H$2)</f>
        <v>40.796249999999993</v>
      </c>
    </row>
    <row r="474" spans="1:15" x14ac:dyDescent="0.25">
      <c r="A474" s="78">
        <v>473</v>
      </c>
      <c r="B474" s="79">
        <v>40069</v>
      </c>
      <c r="C474" s="78" t="str">
        <f>IF(Tbl_Transactions[[#This Row],[Category]]="Income","Income","Expense")</f>
        <v>Expense</v>
      </c>
      <c r="D474" s="80">
        <f>YEAR(Tbl_Transactions[[#This Row],[Transaction Date]])</f>
        <v>2009</v>
      </c>
      <c r="E474" s="80">
        <f>MONTH(Tbl_Transactions[[#This Row],[Transaction Date]])</f>
        <v>9</v>
      </c>
      <c r="F474" s="80" t="str">
        <f>VLOOKUP(Tbl_Transactions[[#This Row],[Month Num]],Tbl_Lookup_Month[],2)</f>
        <v>Sep</v>
      </c>
      <c r="G474" s="80">
        <f>DAY(Tbl_Transactions[[#This Row],[Transaction Date]])</f>
        <v>13</v>
      </c>
      <c r="H474" s="82">
        <f>WEEKDAY(Tbl_Transactions[[#This Row],[Transaction Date]])</f>
        <v>1</v>
      </c>
      <c r="I474" s="82" t="str">
        <f>VLOOKUP(Tbl_Transactions[[#This Row],[Weekday Num]], Tbl_Lookup_Weekday[], 2)</f>
        <v>Sun</v>
      </c>
      <c r="J474" s="78" t="s">
        <v>18</v>
      </c>
      <c r="K474" s="78" t="s">
        <v>30</v>
      </c>
      <c r="L474" s="78" t="s">
        <v>29</v>
      </c>
      <c r="M474" s="78" t="s">
        <v>10</v>
      </c>
      <c r="N474" s="81">
        <v>477</v>
      </c>
      <c r="O474" s="91">
        <f>IF(Tbl_Transactions[[#This Row],[Type]]="Income",Tbl_Transactions[[#This Row],[Amount]]*'Lookup Values'!$H$3,Tbl_Transactions[[#This Row],[Amount]]*'Lookup Values'!$H$2)</f>
        <v>41.141249999999999</v>
      </c>
    </row>
    <row r="475" spans="1:15" x14ac:dyDescent="0.25">
      <c r="A475" s="78">
        <v>474</v>
      </c>
      <c r="B475" s="79">
        <v>40069</v>
      </c>
      <c r="C475" s="78" t="str">
        <f>IF(Tbl_Transactions[[#This Row],[Category]]="Income","Income","Expense")</f>
        <v>Expense</v>
      </c>
      <c r="D475" s="80">
        <f>YEAR(Tbl_Transactions[[#This Row],[Transaction Date]])</f>
        <v>2009</v>
      </c>
      <c r="E475" s="80">
        <f>MONTH(Tbl_Transactions[[#This Row],[Transaction Date]])</f>
        <v>9</v>
      </c>
      <c r="F475" s="80" t="str">
        <f>VLOOKUP(Tbl_Transactions[[#This Row],[Month Num]],Tbl_Lookup_Month[],2)</f>
        <v>Sep</v>
      </c>
      <c r="G475" s="80">
        <f>DAY(Tbl_Transactions[[#This Row],[Transaction Date]])</f>
        <v>13</v>
      </c>
      <c r="H475" s="82">
        <f>WEEKDAY(Tbl_Transactions[[#This Row],[Transaction Date]])</f>
        <v>1</v>
      </c>
      <c r="I475" s="82" t="str">
        <f>VLOOKUP(Tbl_Transactions[[#This Row],[Weekday Num]], Tbl_Lookup_Weekday[], 2)</f>
        <v>Sun</v>
      </c>
      <c r="J475" s="78" t="s">
        <v>12</v>
      </c>
      <c r="K475" s="78" t="s">
        <v>37</v>
      </c>
      <c r="L475" s="78" t="s">
        <v>36</v>
      </c>
      <c r="M475" s="78" t="s">
        <v>10</v>
      </c>
      <c r="N475" s="81">
        <v>279</v>
      </c>
      <c r="O475" s="91">
        <f>IF(Tbl_Transactions[[#This Row],[Type]]="Income",Tbl_Transactions[[#This Row],[Amount]]*'Lookup Values'!$H$3,Tbl_Transactions[[#This Row],[Amount]]*'Lookup Values'!$H$2)</f>
        <v>24.063749999999999</v>
      </c>
    </row>
    <row r="476" spans="1:15" x14ac:dyDescent="0.25">
      <c r="A476" s="78">
        <v>475</v>
      </c>
      <c r="B476" s="79">
        <v>40069</v>
      </c>
      <c r="C476" s="78" t="str">
        <f>IF(Tbl_Transactions[[#This Row],[Category]]="Income","Income","Expense")</f>
        <v>Expense</v>
      </c>
      <c r="D476" s="80">
        <f>YEAR(Tbl_Transactions[[#This Row],[Transaction Date]])</f>
        <v>2009</v>
      </c>
      <c r="E476" s="80">
        <f>MONTH(Tbl_Transactions[[#This Row],[Transaction Date]])</f>
        <v>9</v>
      </c>
      <c r="F476" s="80" t="str">
        <f>VLOOKUP(Tbl_Transactions[[#This Row],[Month Num]],Tbl_Lookup_Month[],2)</f>
        <v>Sep</v>
      </c>
      <c r="G476" s="80">
        <f>DAY(Tbl_Transactions[[#This Row],[Transaction Date]])</f>
        <v>13</v>
      </c>
      <c r="H476" s="82">
        <f>WEEKDAY(Tbl_Transactions[[#This Row],[Transaction Date]])</f>
        <v>1</v>
      </c>
      <c r="I476" s="82" t="str">
        <f>VLOOKUP(Tbl_Transactions[[#This Row],[Weekday Num]], Tbl_Lookup_Weekday[], 2)</f>
        <v>Sun</v>
      </c>
      <c r="J476" s="78" t="s">
        <v>18</v>
      </c>
      <c r="K476" s="78" t="s">
        <v>19</v>
      </c>
      <c r="L476" s="78" t="s">
        <v>17</v>
      </c>
      <c r="M476" s="78" t="s">
        <v>20</v>
      </c>
      <c r="N476" s="81">
        <v>310</v>
      </c>
      <c r="O476" s="91">
        <f>IF(Tbl_Transactions[[#This Row],[Type]]="Income",Tbl_Transactions[[#This Row],[Amount]]*'Lookup Values'!$H$3,Tbl_Transactions[[#This Row],[Amount]]*'Lookup Values'!$H$2)</f>
        <v>26.737499999999997</v>
      </c>
    </row>
    <row r="477" spans="1:15" x14ac:dyDescent="0.25">
      <c r="A477" s="78">
        <v>476</v>
      </c>
      <c r="B477" s="79">
        <v>40071</v>
      </c>
      <c r="C477" s="78" t="str">
        <f>IF(Tbl_Transactions[[#This Row],[Category]]="Income","Income","Expense")</f>
        <v>Expense</v>
      </c>
      <c r="D477" s="80">
        <f>YEAR(Tbl_Transactions[[#This Row],[Transaction Date]])</f>
        <v>2009</v>
      </c>
      <c r="E477" s="80">
        <f>MONTH(Tbl_Transactions[[#This Row],[Transaction Date]])</f>
        <v>9</v>
      </c>
      <c r="F477" s="80" t="str">
        <f>VLOOKUP(Tbl_Transactions[[#This Row],[Month Num]],Tbl_Lookup_Month[],2)</f>
        <v>Sep</v>
      </c>
      <c r="G477" s="80">
        <f>DAY(Tbl_Transactions[[#This Row],[Transaction Date]])</f>
        <v>15</v>
      </c>
      <c r="H477" s="82">
        <f>WEEKDAY(Tbl_Transactions[[#This Row],[Transaction Date]])</f>
        <v>3</v>
      </c>
      <c r="I477" s="82" t="str">
        <f>VLOOKUP(Tbl_Transactions[[#This Row],[Weekday Num]], Tbl_Lookup_Weekday[], 2)</f>
        <v>Tue</v>
      </c>
      <c r="J477" s="78" t="s">
        <v>12</v>
      </c>
      <c r="K477" s="78" t="s">
        <v>13</v>
      </c>
      <c r="L477" s="78" t="s">
        <v>11</v>
      </c>
      <c r="M477" s="78" t="s">
        <v>20</v>
      </c>
      <c r="N477" s="81">
        <v>226</v>
      </c>
      <c r="O477" s="91">
        <f>IF(Tbl_Transactions[[#This Row],[Type]]="Income",Tbl_Transactions[[#This Row],[Amount]]*'Lookup Values'!$H$3,Tbl_Transactions[[#This Row],[Amount]]*'Lookup Values'!$H$2)</f>
        <v>19.4925</v>
      </c>
    </row>
    <row r="478" spans="1:15" x14ac:dyDescent="0.25">
      <c r="A478" s="78">
        <v>477</v>
      </c>
      <c r="B478" s="79">
        <v>40071</v>
      </c>
      <c r="C478" s="78" t="str">
        <f>IF(Tbl_Transactions[[#This Row],[Category]]="Income","Income","Expense")</f>
        <v>Income</v>
      </c>
      <c r="D478" s="80">
        <f>YEAR(Tbl_Transactions[[#This Row],[Transaction Date]])</f>
        <v>2009</v>
      </c>
      <c r="E478" s="80">
        <f>MONTH(Tbl_Transactions[[#This Row],[Transaction Date]])</f>
        <v>9</v>
      </c>
      <c r="F478" s="80" t="str">
        <f>VLOOKUP(Tbl_Transactions[[#This Row],[Month Num]],Tbl_Lookup_Month[],2)</f>
        <v>Sep</v>
      </c>
      <c r="G478" s="80">
        <f>DAY(Tbl_Transactions[[#This Row],[Transaction Date]])</f>
        <v>15</v>
      </c>
      <c r="H478" s="82">
        <f>WEEKDAY(Tbl_Transactions[[#This Row],[Transaction Date]])</f>
        <v>3</v>
      </c>
      <c r="I478" s="82" t="str">
        <f>VLOOKUP(Tbl_Transactions[[#This Row],[Weekday Num]], Tbl_Lookup_Weekday[], 2)</f>
        <v>Tue</v>
      </c>
      <c r="J478" s="78" t="s">
        <v>47</v>
      </c>
      <c r="K478" s="78" t="s">
        <v>76</v>
      </c>
      <c r="L478" s="78" t="s">
        <v>77</v>
      </c>
      <c r="M478" s="78" t="s">
        <v>20</v>
      </c>
      <c r="N478" s="81">
        <v>490</v>
      </c>
      <c r="O478" s="91">
        <f>IF(Tbl_Transactions[[#This Row],[Type]]="Income",Tbl_Transactions[[#This Row],[Amount]]*'Lookup Values'!$H$3,Tbl_Transactions[[#This Row],[Amount]]*'Lookup Values'!$H$2)</f>
        <v>186.2</v>
      </c>
    </row>
    <row r="479" spans="1:15" x14ac:dyDescent="0.25">
      <c r="A479" s="78">
        <v>478</v>
      </c>
      <c r="B479" s="79">
        <v>40071</v>
      </c>
      <c r="C479" s="78" t="str">
        <f>IF(Tbl_Transactions[[#This Row],[Category]]="Income","Income","Expense")</f>
        <v>Expense</v>
      </c>
      <c r="D479" s="80">
        <f>YEAR(Tbl_Transactions[[#This Row],[Transaction Date]])</f>
        <v>2009</v>
      </c>
      <c r="E479" s="80">
        <f>MONTH(Tbl_Transactions[[#This Row],[Transaction Date]])</f>
        <v>9</v>
      </c>
      <c r="F479" s="80" t="str">
        <f>VLOOKUP(Tbl_Transactions[[#This Row],[Month Num]],Tbl_Lookup_Month[],2)</f>
        <v>Sep</v>
      </c>
      <c r="G479" s="80">
        <f>DAY(Tbl_Transactions[[#This Row],[Transaction Date]])</f>
        <v>15</v>
      </c>
      <c r="H479" s="82">
        <f>WEEKDAY(Tbl_Transactions[[#This Row],[Transaction Date]])</f>
        <v>3</v>
      </c>
      <c r="I479" s="82" t="str">
        <f>VLOOKUP(Tbl_Transactions[[#This Row],[Weekday Num]], Tbl_Lookup_Weekday[], 2)</f>
        <v>Tue</v>
      </c>
      <c r="J479" s="78" t="s">
        <v>27</v>
      </c>
      <c r="K479" s="78" t="s">
        <v>28</v>
      </c>
      <c r="L479" s="78" t="s">
        <v>26</v>
      </c>
      <c r="M479" s="78" t="s">
        <v>23</v>
      </c>
      <c r="N479" s="81">
        <v>323</v>
      </c>
      <c r="O479" s="91">
        <f>IF(Tbl_Transactions[[#This Row],[Type]]="Income",Tbl_Transactions[[#This Row],[Amount]]*'Lookup Values'!$H$3,Tbl_Transactions[[#This Row],[Amount]]*'Lookup Values'!$H$2)</f>
        <v>27.858749999999997</v>
      </c>
    </row>
    <row r="480" spans="1:15" x14ac:dyDescent="0.25">
      <c r="A480" s="78">
        <v>479</v>
      </c>
      <c r="B480" s="79">
        <v>40071</v>
      </c>
      <c r="C480" s="78" t="str">
        <f>IF(Tbl_Transactions[[#This Row],[Category]]="Income","Income","Expense")</f>
        <v>Expense</v>
      </c>
      <c r="D480" s="80">
        <f>YEAR(Tbl_Transactions[[#This Row],[Transaction Date]])</f>
        <v>2009</v>
      </c>
      <c r="E480" s="80">
        <f>MONTH(Tbl_Transactions[[#This Row],[Transaction Date]])</f>
        <v>9</v>
      </c>
      <c r="F480" s="80" t="str">
        <f>VLOOKUP(Tbl_Transactions[[#This Row],[Month Num]],Tbl_Lookup_Month[],2)</f>
        <v>Sep</v>
      </c>
      <c r="G480" s="80">
        <f>DAY(Tbl_Transactions[[#This Row],[Transaction Date]])</f>
        <v>15</v>
      </c>
      <c r="H480" s="82">
        <f>WEEKDAY(Tbl_Transactions[[#This Row],[Transaction Date]])</f>
        <v>3</v>
      </c>
      <c r="I480" s="82" t="str">
        <f>VLOOKUP(Tbl_Transactions[[#This Row],[Weekday Num]], Tbl_Lookup_Weekday[], 2)</f>
        <v>Tue</v>
      </c>
      <c r="J480" s="78" t="s">
        <v>32</v>
      </c>
      <c r="K480" s="78" t="s">
        <v>33</v>
      </c>
      <c r="L480" s="78" t="s">
        <v>31</v>
      </c>
      <c r="M480" s="78" t="s">
        <v>20</v>
      </c>
      <c r="N480" s="81">
        <v>368</v>
      </c>
      <c r="O480" s="91">
        <f>IF(Tbl_Transactions[[#This Row],[Type]]="Income",Tbl_Transactions[[#This Row],[Amount]]*'Lookup Values'!$H$3,Tbl_Transactions[[#This Row],[Amount]]*'Lookup Values'!$H$2)</f>
        <v>31.74</v>
      </c>
    </row>
    <row r="481" spans="1:15" x14ac:dyDescent="0.25">
      <c r="A481" s="78">
        <v>480</v>
      </c>
      <c r="B481" s="79">
        <v>40073</v>
      </c>
      <c r="C481" s="78" t="str">
        <f>IF(Tbl_Transactions[[#This Row],[Category]]="Income","Income","Expense")</f>
        <v>Expense</v>
      </c>
      <c r="D481" s="80">
        <f>YEAR(Tbl_Transactions[[#This Row],[Transaction Date]])</f>
        <v>2009</v>
      </c>
      <c r="E481" s="80">
        <f>MONTH(Tbl_Transactions[[#This Row],[Transaction Date]])</f>
        <v>9</v>
      </c>
      <c r="F481" s="80" t="str">
        <f>VLOOKUP(Tbl_Transactions[[#This Row],[Month Num]],Tbl_Lookup_Month[],2)</f>
        <v>Sep</v>
      </c>
      <c r="G481" s="80">
        <f>DAY(Tbl_Transactions[[#This Row],[Transaction Date]])</f>
        <v>17</v>
      </c>
      <c r="H481" s="82">
        <f>WEEKDAY(Tbl_Transactions[[#This Row],[Transaction Date]])</f>
        <v>5</v>
      </c>
      <c r="I481" s="82" t="str">
        <f>VLOOKUP(Tbl_Transactions[[#This Row],[Weekday Num]], Tbl_Lookup_Weekday[], 2)</f>
        <v>Thu</v>
      </c>
      <c r="J481" s="78" t="s">
        <v>12</v>
      </c>
      <c r="K481" s="78" t="s">
        <v>25</v>
      </c>
      <c r="L481" s="78" t="s">
        <v>24</v>
      </c>
      <c r="M481" s="78" t="s">
        <v>10</v>
      </c>
      <c r="N481" s="81">
        <v>153</v>
      </c>
      <c r="O481" s="91">
        <f>IF(Tbl_Transactions[[#This Row],[Type]]="Income",Tbl_Transactions[[#This Row],[Amount]]*'Lookup Values'!$H$3,Tbl_Transactions[[#This Row],[Amount]]*'Lookup Values'!$H$2)</f>
        <v>13.196249999999999</v>
      </c>
    </row>
    <row r="482" spans="1:15" x14ac:dyDescent="0.25">
      <c r="A482" s="78">
        <v>481</v>
      </c>
      <c r="B482" s="79">
        <v>40073</v>
      </c>
      <c r="C482" s="78" t="str">
        <f>IF(Tbl_Transactions[[#This Row],[Category]]="Income","Income","Expense")</f>
        <v>Expense</v>
      </c>
      <c r="D482" s="80">
        <f>YEAR(Tbl_Transactions[[#This Row],[Transaction Date]])</f>
        <v>2009</v>
      </c>
      <c r="E482" s="80">
        <f>MONTH(Tbl_Transactions[[#This Row],[Transaction Date]])</f>
        <v>9</v>
      </c>
      <c r="F482" s="80" t="str">
        <f>VLOOKUP(Tbl_Transactions[[#This Row],[Month Num]],Tbl_Lookup_Month[],2)</f>
        <v>Sep</v>
      </c>
      <c r="G482" s="80">
        <f>DAY(Tbl_Transactions[[#This Row],[Transaction Date]])</f>
        <v>17</v>
      </c>
      <c r="H482" s="82">
        <f>WEEKDAY(Tbl_Transactions[[#This Row],[Transaction Date]])</f>
        <v>5</v>
      </c>
      <c r="I482" s="82" t="str">
        <f>VLOOKUP(Tbl_Transactions[[#This Row],[Weekday Num]], Tbl_Lookup_Weekday[], 2)</f>
        <v>Thu</v>
      </c>
      <c r="J482" s="78" t="s">
        <v>42</v>
      </c>
      <c r="K482" s="78" t="s">
        <v>43</v>
      </c>
      <c r="L482" s="78" t="s">
        <v>41</v>
      </c>
      <c r="M482" s="78" t="s">
        <v>10</v>
      </c>
      <c r="N482" s="81">
        <v>170</v>
      </c>
      <c r="O482" s="91">
        <f>IF(Tbl_Transactions[[#This Row],[Type]]="Income",Tbl_Transactions[[#This Row],[Amount]]*'Lookup Values'!$H$3,Tbl_Transactions[[#This Row],[Amount]]*'Lookup Values'!$H$2)</f>
        <v>14.6625</v>
      </c>
    </row>
    <row r="483" spans="1:15" x14ac:dyDescent="0.25">
      <c r="A483" s="78">
        <v>482</v>
      </c>
      <c r="B483" s="79">
        <v>40076</v>
      </c>
      <c r="C483" s="78" t="str">
        <f>IF(Tbl_Transactions[[#This Row],[Category]]="Income","Income","Expense")</f>
        <v>Expense</v>
      </c>
      <c r="D483" s="80">
        <f>YEAR(Tbl_Transactions[[#This Row],[Transaction Date]])</f>
        <v>2009</v>
      </c>
      <c r="E483" s="80">
        <f>MONTH(Tbl_Transactions[[#This Row],[Transaction Date]])</f>
        <v>9</v>
      </c>
      <c r="F483" s="80" t="str">
        <f>VLOOKUP(Tbl_Transactions[[#This Row],[Month Num]],Tbl_Lookup_Month[],2)</f>
        <v>Sep</v>
      </c>
      <c r="G483" s="80">
        <f>DAY(Tbl_Transactions[[#This Row],[Transaction Date]])</f>
        <v>20</v>
      </c>
      <c r="H483" s="82">
        <f>WEEKDAY(Tbl_Transactions[[#This Row],[Transaction Date]])</f>
        <v>1</v>
      </c>
      <c r="I483" s="82" t="str">
        <f>VLOOKUP(Tbl_Transactions[[#This Row],[Weekday Num]], Tbl_Lookup_Weekday[], 2)</f>
        <v>Sun</v>
      </c>
      <c r="J483" s="78" t="s">
        <v>15</v>
      </c>
      <c r="K483" s="78" t="s">
        <v>16</v>
      </c>
      <c r="L483" s="78" t="s">
        <v>14</v>
      </c>
      <c r="M483" s="78" t="s">
        <v>23</v>
      </c>
      <c r="N483" s="81">
        <v>420</v>
      </c>
      <c r="O483" s="91">
        <f>IF(Tbl_Transactions[[#This Row],[Type]]="Income",Tbl_Transactions[[#This Row],[Amount]]*'Lookup Values'!$H$3,Tbl_Transactions[[#This Row],[Amount]]*'Lookup Values'!$H$2)</f>
        <v>36.224999999999994</v>
      </c>
    </row>
    <row r="484" spans="1:15" x14ac:dyDescent="0.25">
      <c r="A484" s="78">
        <v>483</v>
      </c>
      <c r="B484" s="79">
        <v>40076</v>
      </c>
      <c r="C484" s="78" t="str">
        <f>IF(Tbl_Transactions[[#This Row],[Category]]="Income","Income","Expense")</f>
        <v>Expense</v>
      </c>
      <c r="D484" s="80">
        <f>YEAR(Tbl_Transactions[[#This Row],[Transaction Date]])</f>
        <v>2009</v>
      </c>
      <c r="E484" s="80">
        <f>MONTH(Tbl_Transactions[[#This Row],[Transaction Date]])</f>
        <v>9</v>
      </c>
      <c r="F484" s="80" t="str">
        <f>VLOOKUP(Tbl_Transactions[[#This Row],[Month Num]],Tbl_Lookup_Month[],2)</f>
        <v>Sep</v>
      </c>
      <c r="G484" s="80">
        <f>DAY(Tbl_Transactions[[#This Row],[Transaction Date]])</f>
        <v>20</v>
      </c>
      <c r="H484" s="82">
        <f>WEEKDAY(Tbl_Transactions[[#This Row],[Transaction Date]])</f>
        <v>1</v>
      </c>
      <c r="I484" s="82" t="str">
        <f>VLOOKUP(Tbl_Transactions[[#This Row],[Weekday Num]], Tbl_Lookup_Weekday[], 2)</f>
        <v>Sun</v>
      </c>
      <c r="J484" s="78" t="s">
        <v>8</v>
      </c>
      <c r="K484" s="78" t="s">
        <v>9</v>
      </c>
      <c r="L484" s="78" t="s">
        <v>7</v>
      </c>
      <c r="M484" s="78" t="s">
        <v>20</v>
      </c>
      <c r="N484" s="81">
        <v>209</v>
      </c>
      <c r="O484" s="91">
        <f>IF(Tbl_Transactions[[#This Row],[Type]]="Income",Tbl_Transactions[[#This Row],[Amount]]*'Lookup Values'!$H$3,Tbl_Transactions[[#This Row],[Amount]]*'Lookup Values'!$H$2)</f>
        <v>18.026249999999997</v>
      </c>
    </row>
    <row r="485" spans="1:15" x14ac:dyDescent="0.25">
      <c r="A485" s="78">
        <v>484</v>
      </c>
      <c r="B485" s="79">
        <v>40076</v>
      </c>
      <c r="C485" s="78" t="str">
        <f>IF(Tbl_Transactions[[#This Row],[Category]]="Income","Income","Expense")</f>
        <v>Expense</v>
      </c>
      <c r="D485" s="80">
        <f>YEAR(Tbl_Transactions[[#This Row],[Transaction Date]])</f>
        <v>2009</v>
      </c>
      <c r="E485" s="80">
        <f>MONTH(Tbl_Transactions[[#This Row],[Transaction Date]])</f>
        <v>9</v>
      </c>
      <c r="F485" s="80" t="str">
        <f>VLOOKUP(Tbl_Transactions[[#This Row],[Month Num]],Tbl_Lookup_Month[],2)</f>
        <v>Sep</v>
      </c>
      <c r="G485" s="80">
        <f>DAY(Tbl_Transactions[[#This Row],[Transaction Date]])</f>
        <v>20</v>
      </c>
      <c r="H485" s="82">
        <f>WEEKDAY(Tbl_Transactions[[#This Row],[Transaction Date]])</f>
        <v>1</v>
      </c>
      <c r="I485" s="82" t="str">
        <f>VLOOKUP(Tbl_Transactions[[#This Row],[Weekday Num]], Tbl_Lookup_Weekday[], 2)</f>
        <v>Sun</v>
      </c>
      <c r="J485" s="78" t="s">
        <v>12</v>
      </c>
      <c r="K485" s="78" t="s">
        <v>13</v>
      </c>
      <c r="L485" s="78" t="s">
        <v>11</v>
      </c>
      <c r="M485" s="78" t="s">
        <v>20</v>
      </c>
      <c r="N485" s="81">
        <v>351</v>
      </c>
      <c r="O485" s="91">
        <f>IF(Tbl_Transactions[[#This Row],[Type]]="Income",Tbl_Transactions[[#This Row],[Amount]]*'Lookup Values'!$H$3,Tbl_Transactions[[#This Row],[Amount]]*'Lookup Values'!$H$2)</f>
        <v>30.273749999999996</v>
      </c>
    </row>
    <row r="486" spans="1:15" x14ac:dyDescent="0.25">
      <c r="A486" s="78">
        <v>485</v>
      </c>
      <c r="B486" s="79">
        <v>40082</v>
      </c>
      <c r="C486" s="78" t="str">
        <f>IF(Tbl_Transactions[[#This Row],[Category]]="Income","Income","Expense")</f>
        <v>Expense</v>
      </c>
      <c r="D486" s="80">
        <f>YEAR(Tbl_Transactions[[#This Row],[Transaction Date]])</f>
        <v>2009</v>
      </c>
      <c r="E486" s="80">
        <f>MONTH(Tbl_Transactions[[#This Row],[Transaction Date]])</f>
        <v>9</v>
      </c>
      <c r="F486" s="80" t="str">
        <f>VLOOKUP(Tbl_Transactions[[#This Row],[Month Num]],Tbl_Lookup_Month[],2)</f>
        <v>Sep</v>
      </c>
      <c r="G486" s="80">
        <f>DAY(Tbl_Transactions[[#This Row],[Transaction Date]])</f>
        <v>26</v>
      </c>
      <c r="H486" s="82">
        <f>WEEKDAY(Tbl_Transactions[[#This Row],[Transaction Date]])</f>
        <v>7</v>
      </c>
      <c r="I486" s="82" t="str">
        <f>VLOOKUP(Tbl_Transactions[[#This Row],[Weekday Num]], Tbl_Lookup_Weekday[], 2)</f>
        <v>Sat</v>
      </c>
      <c r="J486" s="78" t="s">
        <v>8</v>
      </c>
      <c r="K486" s="78" t="s">
        <v>22</v>
      </c>
      <c r="L486" s="78" t="s">
        <v>21</v>
      </c>
      <c r="M486" s="78" t="s">
        <v>20</v>
      </c>
      <c r="N486" s="81">
        <v>63</v>
      </c>
      <c r="O486" s="91">
        <f>IF(Tbl_Transactions[[#This Row],[Type]]="Income",Tbl_Transactions[[#This Row],[Amount]]*'Lookup Values'!$H$3,Tbl_Transactions[[#This Row],[Amount]]*'Lookup Values'!$H$2)</f>
        <v>5.4337499999999999</v>
      </c>
    </row>
    <row r="487" spans="1:15" x14ac:dyDescent="0.25">
      <c r="A487" s="78">
        <v>486</v>
      </c>
      <c r="B487" s="79">
        <v>40085</v>
      </c>
      <c r="C487" s="78" t="str">
        <f>IF(Tbl_Transactions[[#This Row],[Category]]="Income","Income","Expense")</f>
        <v>Expense</v>
      </c>
      <c r="D487" s="80">
        <f>YEAR(Tbl_Transactions[[#This Row],[Transaction Date]])</f>
        <v>2009</v>
      </c>
      <c r="E487" s="80">
        <f>MONTH(Tbl_Transactions[[#This Row],[Transaction Date]])</f>
        <v>9</v>
      </c>
      <c r="F487" s="80" t="str">
        <f>VLOOKUP(Tbl_Transactions[[#This Row],[Month Num]],Tbl_Lookup_Month[],2)</f>
        <v>Sep</v>
      </c>
      <c r="G487" s="80">
        <f>DAY(Tbl_Transactions[[#This Row],[Transaction Date]])</f>
        <v>29</v>
      </c>
      <c r="H487" s="82">
        <f>WEEKDAY(Tbl_Transactions[[#This Row],[Transaction Date]])</f>
        <v>3</v>
      </c>
      <c r="I487" s="82" t="str">
        <f>VLOOKUP(Tbl_Transactions[[#This Row],[Weekday Num]], Tbl_Lookup_Weekday[], 2)</f>
        <v>Tue</v>
      </c>
      <c r="J487" s="78" t="s">
        <v>18</v>
      </c>
      <c r="K487" s="78" t="s">
        <v>30</v>
      </c>
      <c r="L487" s="78" t="s">
        <v>29</v>
      </c>
      <c r="M487" s="78" t="s">
        <v>23</v>
      </c>
      <c r="N487" s="81">
        <v>363</v>
      </c>
      <c r="O487" s="91">
        <f>IF(Tbl_Transactions[[#This Row],[Type]]="Income",Tbl_Transactions[[#This Row],[Amount]]*'Lookup Values'!$H$3,Tbl_Transactions[[#This Row],[Amount]]*'Lookup Values'!$H$2)</f>
        <v>31.308749999999996</v>
      </c>
    </row>
    <row r="488" spans="1:15" x14ac:dyDescent="0.25">
      <c r="A488" s="78">
        <v>487</v>
      </c>
      <c r="B488" s="79">
        <v>40091</v>
      </c>
      <c r="C488" s="78" t="str">
        <f>IF(Tbl_Transactions[[#This Row],[Category]]="Income","Income","Expense")</f>
        <v>Expense</v>
      </c>
      <c r="D488" s="80">
        <f>YEAR(Tbl_Transactions[[#This Row],[Transaction Date]])</f>
        <v>2009</v>
      </c>
      <c r="E488" s="80">
        <f>MONTH(Tbl_Transactions[[#This Row],[Transaction Date]])</f>
        <v>10</v>
      </c>
      <c r="F488" s="80" t="str">
        <f>VLOOKUP(Tbl_Transactions[[#This Row],[Month Num]],Tbl_Lookup_Month[],2)</f>
        <v>Oct</v>
      </c>
      <c r="G488" s="80">
        <f>DAY(Tbl_Transactions[[#This Row],[Transaction Date]])</f>
        <v>5</v>
      </c>
      <c r="H488" s="82">
        <f>WEEKDAY(Tbl_Transactions[[#This Row],[Transaction Date]])</f>
        <v>2</v>
      </c>
      <c r="I488" s="82" t="str">
        <f>VLOOKUP(Tbl_Transactions[[#This Row],[Weekday Num]], Tbl_Lookup_Weekday[], 2)</f>
        <v>Mon</v>
      </c>
      <c r="J488" s="78" t="s">
        <v>27</v>
      </c>
      <c r="K488" s="78" t="s">
        <v>28</v>
      </c>
      <c r="L488" s="78" t="s">
        <v>26</v>
      </c>
      <c r="M488" s="78" t="s">
        <v>10</v>
      </c>
      <c r="N488" s="81">
        <v>418</v>
      </c>
      <c r="O488" s="91">
        <f>IF(Tbl_Transactions[[#This Row],[Type]]="Income",Tbl_Transactions[[#This Row],[Amount]]*'Lookup Values'!$H$3,Tbl_Transactions[[#This Row],[Amount]]*'Lookup Values'!$H$2)</f>
        <v>36.052499999999995</v>
      </c>
    </row>
    <row r="489" spans="1:15" x14ac:dyDescent="0.25">
      <c r="A489" s="78">
        <v>488</v>
      </c>
      <c r="B489" s="79">
        <v>40091</v>
      </c>
      <c r="C489" s="78" t="str">
        <f>IF(Tbl_Transactions[[#This Row],[Category]]="Income","Income","Expense")</f>
        <v>Expense</v>
      </c>
      <c r="D489" s="80">
        <f>YEAR(Tbl_Transactions[[#This Row],[Transaction Date]])</f>
        <v>2009</v>
      </c>
      <c r="E489" s="80">
        <f>MONTH(Tbl_Transactions[[#This Row],[Transaction Date]])</f>
        <v>10</v>
      </c>
      <c r="F489" s="80" t="str">
        <f>VLOOKUP(Tbl_Transactions[[#This Row],[Month Num]],Tbl_Lookup_Month[],2)</f>
        <v>Oct</v>
      </c>
      <c r="G489" s="80">
        <f>DAY(Tbl_Transactions[[#This Row],[Transaction Date]])</f>
        <v>5</v>
      </c>
      <c r="H489" s="82">
        <f>WEEKDAY(Tbl_Transactions[[#This Row],[Transaction Date]])</f>
        <v>2</v>
      </c>
      <c r="I489" s="82" t="str">
        <f>VLOOKUP(Tbl_Transactions[[#This Row],[Weekday Num]], Tbl_Lookup_Weekday[], 2)</f>
        <v>Mon</v>
      </c>
      <c r="J489" s="78" t="s">
        <v>15</v>
      </c>
      <c r="K489" s="78" t="s">
        <v>16</v>
      </c>
      <c r="L489" s="78" t="s">
        <v>14</v>
      </c>
      <c r="M489" s="78" t="s">
        <v>23</v>
      </c>
      <c r="N489" s="81">
        <v>411</v>
      </c>
      <c r="O489" s="91">
        <f>IF(Tbl_Transactions[[#This Row],[Type]]="Income",Tbl_Transactions[[#This Row],[Amount]]*'Lookup Values'!$H$3,Tbl_Transactions[[#This Row],[Amount]]*'Lookup Values'!$H$2)</f>
        <v>35.448749999999997</v>
      </c>
    </row>
    <row r="490" spans="1:15" x14ac:dyDescent="0.25">
      <c r="A490" s="78">
        <v>489</v>
      </c>
      <c r="B490" s="79">
        <v>40094</v>
      </c>
      <c r="C490" s="78" t="str">
        <f>IF(Tbl_Transactions[[#This Row],[Category]]="Income","Income","Expense")</f>
        <v>Expense</v>
      </c>
      <c r="D490" s="80">
        <f>YEAR(Tbl_Transactions[[#This Row],[Transaction Date]])</f>
        <v>2009</v>
      </c>
      <c r="E490" s="80">
        <f>MONTH(Tbl_Transactions[[#This Row],[Transaction Date]])</f>
        <v>10</v>
      </c>
      <c r="F490" s="80" t="str">
        <f>VLOOKUP(Tbl_Transactions[[#This Row],[Month Num]],Tbl_Lookup_Month[],2)</f>
        <v>Oct</v>
      </c>
      <c r="G490" s="80">
        <f>DAY(Tbl_Transactions[[#This Row],[Transaction Date]])</f>
        <v>8</v>
      </c>
      <c r="H490" s="82">
        <f>WEEKDAY(Tbl_Transactions[[#This Row],[Transaction Date]])</f>
        <v>5</v>
      </c>
      <c r="I490" s="82" t="str">
        <f>VLOOKUP(Tbl_Transactions[[#This Row],[Weekday Num]], Tbl_Lookup_Weekday[], 2)</f>
        <v>Thu</v>
      </c>
      <c r="J490" s="78" t="s">
        <v>8</v>
      </c>
      <c r="K490" s="78" t="s">
        <v>9</v>
      </c>
      <c r="L490" s="78" t="s">
        <v>7</v>
      </c>
      <c r="M490" s="78" t="s">
        <v>23</v>
      </c>
      <c r="N490" s="81">
        <v>217</v>
      </c>
      <c r="O490" s="91">
        <f>IF(Tbl_Transactions[[#This Row],[Type]]="Income",Tbl_Transactions[[#This Row],[Amount]]*'Lookup Values'!$H$3,Tbl_Transactions[[#This Row],[Amount]]*'Lookup Values'!$H$2)</f>
        <v>18.716249999999999</v>
      </c>
    </row>
    <row r="491" spans="1:15" x14ac:dyDescent="0.25">
      <c r="A491" s="78">
        <v>490</v>
      </c>
      <c r="B491" s="79">
        <v>40095</v>
      </c>
      <c r="C491" s="78" t="str">
        <f>IF(Tbl_Transactions[[#This Row],[Category]]="Income","Income","Expense")</f>
        <v>Income</v>
      </c>
      <c r="D491" s="80">
        <f>YEAR(Tbl_Transactions[[#This Row],[Transaction Date]])</f>
        <v>2009</v>
      </c>
      <c r="E491" s="80">
        <f>MONTH(Tbl_Transactions[[#This Row],[Transaction Date]])</f>
        <v>10</v>
      </c>
      <c r="F491" s="80" t="str">
        <f>VLOOKUP(Tbl_Transactions[[#This Row],[Month Num]],Tbl_Lookup_Month[],2)</f>
        <v>Oct</v>
      </c>
      <c r="G491" s="80">
        <f>DAY(Tbl_Transactions[[#This Row],[Transaction Date]])</f>
        <v>9</v>
      </c>
      <c r="H491" s="82">
        <f>WEEKDAY(Tbl_Transactions[[#This Row],[Transaction Date]])</f>
        <v>6</v>
      </c>
      <c r="I491" s="82" t="str">
        <f>VLOOKUP(Tbl_Transactions[[#This Row],[Weekday Num]], Tbl_Lookup_Weekday[], 2)</f>
        <v>Fri</v>
      </c>
      <c r="J491" s="78" t="s">
        <v>47</v>
      </c>
      <c r="K491" s="78" t="s">
        <v>78</v>
      </c>
      <c r="L491" s="78" t="s">
        <v>79</v>
      </c>
      <c r="M491" s="78" t="s">
        <v>20</v>
      </c>
      <c r="N491" s="81">
        <v>115</v>
      </c>
      <c r="O491" s="91">
        <f>IF(Tbl_Transactions[[#This Row],[Type]]="Income",Tbl_Transactions[[#This Row],[Amount]]*'Lookup Values'!$H$3,Tbl_Transactions[[#This Row],[Amount]]*'Lookup Values'!$H$2)</f>
        <v>43.7</v>
      </c>
    </row>
    <row r="492" spans="1:15" x14ac:dyDescent="0.25">
      <c r="A492" s="78">
        <v>491</v>
      </c>
      <c r="B492" s="79">
        <v>40098</v>
      </c>
      <c r="C492" s="78" t="str">
        <f>IF(Tbl_Transactions[[#This Row],[Category]]="Income","Income","Expense")</f>
        <v>Expense</v>
      </c>
      <c r="D492" s="80">
        <f>YEAR(Tbl_Transactions[[#This Row],[Transaction Date]])</f>
        <v>2009</v>
      </c>
      <c r="E492" s="80">
        <f>MONTH(Tbl_Transactions[[#This Row],[Transaction Date]])</f>
        <v>10</v>
      </c>
      <c r="F492" s="80" t="str">
        <f>VLOOKUP(Tbl_Transactions[[#This Row],[Month Num]],Tbl_Lookup_Month[],2)</f>
        <v>Oct</v>
      </c>
      <c r="G492" s="80">
        <f>DAY(Tbl_Transactions[[#This Row],[Transaction Date]])</f>
        <v>12</v>
      </c>
      <c r="H492" s="82">
        <f>WEEKDAY(Tbl_Transactions[[#This Row],[Transaction Date]])</f>
        <v>2</v>
      </c>
      <c r="I492" s="82" t="str">
        <f>VLOOKUP(Tbl_Transactions[[#This Row],[Weekday Num]], Tbl_Lookup_Weekday[], 2)</f>
        <v>Mon</v>
      </c>
      <c r="J492" s="78" t="s">
        <v>12</v>
      </c>
      <c r="K492" s="78" t="s">
        <v>13</v>
      </c>
      <c r="L492" s="78" t="s">
        <v>11</v>
      </c>
      <c r="M492" s="78" t="s">
        <v>10</v>
      </c>
      <c r="N492" s="81">
        <v>397</v>
      </c>
      <c r="O492" s="91">
        <f>IF(Tbl_Transactions[[#This Row],[Type]]="Income",Tbl_Transactions[[#This Row],[Amount]]*'Lookup Values'!$H$3,Tbl_Transactions[[#This Row],[Amount]]*'Lookup Values'!$H$2)</f>
        <v>34.241250000000001</v>
      </c>
    </row>
    <row r="493" spans="1:15" x14ac:dyDescent="0.25">
      <c r="A493" s="78">
        <v>492</v>
      </c>
      <c r="B493" s="79">
        <v>40099</v>
      </c>
      <c r="C493" s="78" t="str">
        <f>IF(Tbl_Transactions[[#This Row],[Category]]="Income","Income","Expense")</f>
        <v>Expense</v>
      </c>
      <c r="D493" s="80">
        <f>YEAR(Tbl_Transactions[[#This Row],[Transaction Date]])</f>
        <v>2009</v>
      </c>
      <c r="E493" s="80">
        <f>MONTH(Tbl_Transactions[[#This Row],[Transaction Date]])</f>
        <v>10</v>
      </c>
      <c r="F493" s="80" t="str">
        <f>VLOOKUP(Tbl_Transactions[[#This Row],[Month Num]],Tbl_Lookup_Month[],2)</f>
        <v>Oct</v>
      </c>
      <c r="G493" s="80">
        <f>DAY(Tbl_Transactions[[#This Row],[Transaction Date]])</f>
        <v>13</v>
      </c>
      <c r="H493" s="82">
        <f>WEEKDAY(Tbl_Transactions[[#This Row],[Transaction Date]])</f>
        <v>3</v>
      </c>
      <c r="I493" s="82" t="str">
        <f>VLOOKUP(Tbl_Transactions[[#This Row],[Weekday Num]], Tbl_Lookup_Weekday[], 2)</f>
        <v>Tue</v>
      </c>
      <c r="J493" s="78" t="s">
        <v>15</v>
      </c>
      <c r="K493" s="78" t="s">
        <v>16</v>
      </c>
      <c r="L493" s="78" t="s">
        <v>14</v>
      </c>
      <c r="M493" s="78" t="s">
        <v>10</v>
      </c>
      <c r="N493" s="81">
        <v>489</v>
      </c>
      <c r="O493" s="91">
        <f>IF(Tbl_Transactions[[#This Row],[Type]]="Income",Tbl_Transactions[[#This Row],[Amount]]*'Lookup Values'!$H$3,Tbl_Transactions[[#This Row],[Amount]]*'Lookup Values'!$H$2)</f>
        <v>42.176249999999996</v>
      </c>
    </row>
    <row r="494" spans="1:15" x14ac:dyDescent="0.25">
      <c r="A494" s="78">
        <v>493</v>
      </c>
      <c r="B494" s="79">
        <v>40102</v>
      </c>
      <c r="C494" s="78" t="str">
        <f>IF(Tbl_Transactions[[#This Row],[Category]]="Income","Income","Expense")</f>
        <v>Expense</v>
      </c>
      <c r="D494" s="80">
        <f>YEAR(Tbl_Transactions[[#This Row],[Transaction Date]])</f>
        <v>2009</v>
      </c>
      <c r="E494" s="80">
        <f>MONTH(Tbl_Transactions[[#This Row],[Transaction Date]])</f>
        <v>10</v>
      </c>
      <c r="F494" s="80" t="str">
        <f>VLOOKUP(Tbl_Transactions[[#This Row],[Month Num]],Tbl_Lookup_Month[],2)</f>
        <v>Oct</v>
      </c>
      <c r="G494" s="80">
        <f>DAY(Tbl_Transactions[[#This Row],[Transaction Date]])</f>
        <v>16</v>
      </c>
      <c r="H494" s="82">
        <f>WEEKDAY(Tbl_Transactions[[#This Row],[Transaction Date]])</f>
        <v>6</v>
      </c>
      <c r="I494" s="82" t="str">
        <f>VLOOKUP(Tbl_Transactions[[#This Row],[Weekday Num]], Tbl_Lookup_Weekday[], 2)</f>
        <v>Fri</v>
      </c>
      <c r="J494" s="78" t="s">
        <v>15</v>
      </c>
      <c r="K494" s="78" t="s">
        <v>35</v>
      </c>
      <c r="L494" s="78" t="s">
        <v>34</v>
      </c>
      <c r="M494" s="78" t="s">
        <v>23</v>
      </c>
      <c r="N494" s="81">
        <v>494</v>
      </c>
      <c r="O494" s="91">
        <f>IF(Tbl_Transactions[[#This Row],[Type]]="Income",Tbl_Transactions[[#This Row],[Amount]]*'Lookup Values'!$H$3,Tbl_Transactions[[#This Row],[Amount]]*'Lookup Values'!$H$2)</f>
        <v>42.607499999999995</v>
      </c>
    </row>
    <row r="495" spans="1:15" x14ac:dyDescent="0.25">
      <c r="A495" s="78">
        <v>494</v>
      </c>
      <c r="B495" s="79">
        <v>40103</v>
      </c>
      <c r="C495" s="78" t="str">
        <f>IF(Tbl_Transactions[[#This Row],[Category]]="Income","Income","Expense")</f>
        <v>Expense</v>
      </c>
      <c r="D495" s="80">
        <f>YEAR(Tbl_Transactions[[#This Row],[Transaction Date]])</f>
        <v>2009</v>
      </c>
      <c r="E495" s="80">
        <f>MONTH(Tbl_Transactions[[#This Row],[Transaction Date]])</f>
        <v>10</v>
      </c>
      <c r="F495" s="80" t="str">
        <f>VLOOKUP(Tbl_Transactions[[#This Row],[Month Num]],Tbl_Lookup_Month[],2)</f>
        <v>Oct</v>
      </c>
      <c r="G495" s="80">
        <f>DAY(Tbl_Transactions[[#This Row],[Transaction Date]])</f>
        <v>17</v>
      </c>
      <c r="H495" s="82">
        <f>WEEKDAY(Tbl_Transactions[[#This Row],[Transaction Date]])</f>
        <v>7</v>
      </c>
      <c r="I495" s="82" t="str">
        <f>VLOOKUP(Tbl_Transactions[[#This Row],[Weekday Num]], Tbl_Lookup_Weekday[], 2)</f>
        <v>Sat</v>
      </c>
      <c r="J495" s="78" t="s">
        <v>39</v>
      </c>
      <c r="K495" s="78" t="s">
        <v>40</v>
      </c>
      <c r="L495" s="78" t="s">
        <v>38</v>
      </c>
      <c r="M495" s="78" t="s">
        <v>10</v>
      </c>
      <c r="N495" s="81">
        <v>318</v>
      </c>
      <c r="O495" s="91">
        <f>IF(Tbl_Transactions[[#This Row],[Type]]="Income",Tbl_Transactions[[#This Row],[Amount]]*'Lookup Values'!$H$3,Tbl_Transactions[[#This Row],[Amount]]*'Lookup Values'!$H$2)</f>
        <v>27.427499999999998</v>
      </c>
    </row>
    <row r="496" spans="1:15" x14ac:dyDescent="0.25">
      <c r="A496" s="78">
        <v>495</v>
      </c>
      <c r="B496" s="79">
        <v>40104</v>
      </c>
      <c r="C496" s="78" t="str">
        <f>IF(Tbl_Transactions[[#This Row],[Category]]="Income","Income","Expense")</f>
        <v>Expense</v>
      </c>
      <c r="D496" s="80">
        <f>YEAR(Tbl_Transactions[[#This Row],[Transaction Date]])</f>
        <v>2009</v>
      </c>
      <c r="E496" s="80">
        <f>MONTH(Tbl_Transactions[[#This Row],[Transaction Date]])</f>
        <v>10</v>
      </c>
      <c r="F496" s="80" t="str">
        <f>VLOOKUP(Tbl_Transactions[[#This Row],[Month Num]],Tbl_Lookup_Month[],2)</f>
        <v>Oct</v>
      </c>
      <c r="G496" s="80">
        <f>DAY(Tbl_Transactions[[#This Row],[Transaction Date]])</f>
        <v>18</v>
      </c>
      <c r="H496" s="82">
        <f>WEEKDAY(Tbl_Transactions[[#This Row],[Transaction Date]])</f>
        <v>1</v>
      </c>
      <c r="I496" s="82" t="str">
        <f>VLOOKUP(Tbl_Transactions[[#This Row],[Weekday Num]], Tbl_Lookup_Weekday[], 2)</f>
        <v>Sun</v>
      </c>
      <c r="J496" s="78" t="s">
        <v>32</v>
      </c>
      <c r="K496" s="78" t="s">
        <v>33</v>
      </c>
      <c r="L496" s="78" t="s">
        <v>31</v>
      </c>
      <c r="M496" s="78" t="s">
        <v>23</v>
      </c>
      <c r="N496" s="81">
        <v>204</v>
      </c>
      <c r="O496" s="91">
        <f>IF(Tbl_Transactions[[#This Row],[Type]]="Income",Tbl_Transactions[[#This Row],[Amount]]*'Lookup Values'!$H$3,Tbl_Transactions[[#This Row],[Amount]]*'Lookup Values'!$H$2)</f>
        <v>17.594999999999999</v>
      </c>
    </row>
    <row r="497" spans="1:15" x14ac:dyDescent="0.25">
      <c r="A497" s="78">
        <v>496</v>
      </c>
      <c r="B497" s="79">
        <v>40105</v>
      </c>
      <c r="C497" s="78" t="str">
        <f>IF(Tbl_Transactions[[#This Row],[Category]]="Income","Income","Expense")</f>
        <v>Expense</v>
      </c>
      <c r="D497" s="80">
        <f>YEAR(Tbl_Transactions[[#This Row],[Transaction Date]])</f>
        <v>2009</v>
      </c>
      <c r="E497" s="80">
        <f>MONTH(Tbl_Transactions[[#This Row],[Transaction Date]])</f>
        <v>10</v>
      </c>
      <c r="F497" s="80" t="str">
        <f>VLOOKUP(Tbl_Transactions[[#This Row],[Month Num]],Tbl_Lookup_Month[],2)</f>
        <v>Oct</v>
      </c>
      <c r="G497" s="80">
        <f>DAY(Tbl_Transactions[[#This Row],[Transaction Date]])</f>
        <v>19</v>
      </c>
      <c r="H497" s="82">
        <f>WEEKDAY(Tbl_Transactions[[#This Row],[Transaction Date]])</f>
        <v>2</v>
      </c>
      <c r="I497" s="82" t="str">
        <f>VLOOKUP(Tbl_Transactions[[#This Row],[Weekday Num]], Tbl_Lookup_Weekday[], 2)</f>
        <v>Mon</v>
      </c>
      <c r="J497" s="78" t="s">
        <v>32</v>
      </c>
      <c r="K497" s="78" t="s">
        <v>33</v>
      </c>
      <c r="L497" s="78" t="s">
        <v>31</v>
      </c>
      <c r="M497" s="78" t="s">
        <v>23</v>
      </c>
      <c r="N497" s="81">
        <v>225</v>
      </c>
      <c r="O497" s="91">
        <f>IF(Tbl_Transactions[[#This Row],[Type]]="Income",Tbl_Transactions[[#This Row],[Amount]]*'Lookup Values'!$H$3,Tbl_Transactions[[#This Row],[Amount]]*'Lookup Values'!$H$2)</f>
        <v>19.40625</v>
      </c>
    </row>
    <row r="498" spans="1:15" x14ac:dyDescent="0.25">
      <c r="A498" s="78">
        <v>497</v>
      </c>
      <c r="B498" s="79">
        <v>40106</v>
      </c>
      <c r="C498" s="78" t="str">
        <f>IF(Tbl_Transactions[[#This Row],[Category]]="Income","Income","Expense")</f>
        <v>Expense</v>
      </c>
      <c r="D498" s="80">
        <f>YEAR(Tbl_Transactions[[#This Row],[Transaction Date]])</f>
        <v>2009</v>
      </c>
      <c r="E498" s="80">
        <f>MONTH(Tbl_Transactions[[#This Row],[Transaction Date]])</f>
        <v>10</v>
      </c>
      <c r="F498" s="80" t="str">
        <f>VLOOKUP(Tbl_Transactions[[#This Row],[Month Num]],Tbl_Lookup_Month[],2)</f>
        <v>Oct</v>
      </c>
      <c r="G498" s="80">
        <f>DAY(Tbl_Transactions[[#This Row],[Transaction Date]])</f>
        <v>20</v>
      </c>
      <c r="H498" s="82">
        <f>WEEKDAY(Tbl_Transactions[[#This Row],[Transaction Date]])</f>
        <v>3</v>
      </c>
      <c r="I498" s="82" t="str">
        <f>VLOOKUP(Tbl_Transactions[[#This Row],[Weekday Num]], Tbl_Lookup_Weekday[], 2)</f>
        <v>Tue</v>
      </c>
      <c r="J498" s="78" t="s">
        <v>12</v>
      </c>
      <c r="K498" s="78" t="s">
        <v>13</v>
      </c>
      <c r="L498" s="78" t="s">
        <v>11</v>
      </c>
      <c r="M498" s="78" t="s">
        <v>23</v>
      </c>
      <c r="N498" s="81">
        <v>388</v>
      </c>
      <c r="O498" s="91">
        <f>IF(Tbl_Transactions[[#This Row],[Type]]="Income",Tbl_Transactions[[#This Row],[Amount]]*'Lookup Values'!$H$3,Tbl_Transactions[[#This Row],[Amount]]*'Lookup Values'!$H$2)</f>
        <v>33.464999999999996</v>
      </c>
    </row>
    <row r="499" spans="1:15" x14ac:dyDescent="0.25">
      <c r="A499" s="78">
        <v>498</v>
      </c>
      <c r="B499" s="79">
        <v>40115</v>
      </c>
      <c r="C499" s="78" t="str">
        <f>IF(Tbl_Transactions[[#This Row],[Category]]="Income","Income","Expense")</f>
        <v>Income</v>
      </c>
      <c r="D499" s="80">
        <f>YEAR(Tbl_Transactions[[#This Row],[Transaction Date]])</f>
        <v>2009</v>
      </c>
      <c r="E499" s="80">
        <f>MONTH(Tbl_Transactions[[#This Row],[Transaction Date]])</f>
        <v>10</v>
      </c>
      <c r="F499" s="80" t="str">
        <f>VLOOKUP(Tbl_Transactions[[#This Row],[Month Num]],Tbl_Lookup_Month[],2)</f>
        <v>Oct</v>
      </c>
      <c r="G499" s="80">
        <f>DAY(Tbl_Transactions[[#This Row],[Transaction Date]])</f>
        <v>29</v>
      </c>
      <c r="H499" s="82">
        <f>WEEKDAY(Tbl_Transactions[[#This Row],[Transaction Date]])</f>
        <v>5</v>
      </c>
      <c r="I499" s="82" t="str">
        <f>VLOOKUP(Tbl_Transactions[[#This Row],[Weekday Num]], Tbl_Lookup_Weekday[], 2)</f>
        <v>Thu</v>
      </c>
      <c r="J499" s="78" t="s">
        <v>47</v>
      </c>
      <c r="K499" s="78" t="s">
        <v>80</v>
      </c>
      <c r="L499" s="78" t="s">
        <v>81</v>
      </c>
      <c r="M499" s="78" t="s">
        <v>23</v>
      </c>
      <c r="N499" s="81">
        <v>324</v>
      </c>
      <c r="O499" s="91">
        <f>IF(Tbl_Transactions[[#This Row],[Type]]="Income",Tbl_Transactions[[#This Row],[Amount]]*'Lookup Values'!$H$3,Tbl_Transactions[[#This Row],[Amount]]*'Lookup Values'!$H$2)</f>
        <v>123.12</v>
      </c>
    </row>
    <row r="500" spans="1:15" x14ac:dyDescent="0.25">
      <c r="A500" s="78">
        <v>499</v>
      </c>
      <c r="B500" s="79">
        <v>40122</v>
      </c>
      <c r="C500" s="78" t="str">
        <f>IF(Tbl_Transactions[[#This Row],[Category]]="Income","Income","Expense")</f>
        <v>Income</v>
      </c>
      <c r="D500" s="80">
        <f>YEAR(Tbl_Transactions[[#This Row],[Transaction Date]])</f>
        <v>2009</v>
      </c>
      <c r="E500" s="80">
        <f>MONTH(Tbl_Transactions[[#This Row],[Transaction Date]])</f>
        <v>11</v>
      </c>
      <c r="F500" s="80" t="str">
        <f>VLOOKUP(Tbl_Transactions[[#This Row],[Month Num]],Tbl_Lookup_Month[],2)</f>
        <v>Nov</v>
      </c>
      <c r="G500" s="80">
        <f>DAY(Tbl_Transactions[[#This Row],[Transaction Date]])</f>
        <v>5</v>
      </c>
      <c r="H500" s="82">
        <f>WEEKDAY(Tbl_Transactions[[#This Row],[Transaction Date]])</f>
        <v>5</v>
      </c>
      <c r="I500" s="82" t="str">
        <f>VLOOKUP(Tbl_Transactions[[#This Row],[Weekday Num]], Tbl_Lookup_Weekday[], 2)</f>
        <v>Thu</v>
      </c>
      <c r="J500" s="78" t="s">
        <v>47</v>
      </c>
      <c r="K500" s="78" t="s">
        <v>78</v>
      </c>
      <c r="L500" s="78" t="s">
        <v>79</v>
      </c>
      <c r="M500" s="78" t="s">
        <v>20</v>
      </c>
      <c r="N500" s="81">
        <v>344</v>
      </c>
      <c r="O500" s="91">
        <f>IF(Tbl_Transactions[[#This Row],[Type]]="Income",Tbl_Transactions[[#This Row],[Amount]]*'Lookup Values'!$H$3,Tbl_Transactions[[#This Row],[Amount]]*'Lookup Values'!$H$2)</f>
        <v>130.72</v>
      </c>
    </row>
    <row r="501" spans="1:15" x14ac:dyDescent="0.25">
      <c r="A501" s="78">
        <v>500</v>
      </c>
      <c r="B501" s="79">
        <v>40124</v>
      </c>
      <c r="C501" s="78" t="str">
        <f>IF(Tbl_Transactions[[#This Row],[Category]]="Income","Income","Expense")</f>
        <v>Income</v>
      </c>
      <c r="D501" s="80">
        <f>YEAR(Tbl_Transactions[[#This Row],[Transaction Date]])</f>
        <v>2009</v>
      </c>
      <c r="E501" s="80">
        <f>MONTH(Tbl_Transactions[[#This Row],[Transaction Date]])</f>
        <v>11</v>
      </c>
      <c r="F501" s="80" t="str">
        <f>VLOOKUP(Tbl_Transactions[[#This Row],[Month Num]],Tbl_Lookup_Month[],2)</f>
        <v>Nov</v>
      </c>
      <c r="G501" s="80">
        <f>DAY(Tbl_Transactions[[#This Row],[Transaction Date]])</f>
        <v>7</v>
      </c>
      <c r="H501" s="82">
        <f>WEEKDAY(Tbl_Transactions[[#This Row],[Transaction Date]])</f>
        <v>7</v>
      </c>
      <c r="I501" s="82" t="str">
        <f>VLOOKUP(Tbl_Transactions[[#This Row],[Weekday Num]], Tbl_Lookup_Weekday[], 2)</f>
        <v>Sat</v>
      </c>
      <c r="J501" s="78" t="s">
        <v>47</v>
      </c>
      <c r="K501" s="78" t="s">
        <v>78</v>
      </c>
      <c r="L501" s="78" t="s">
        <v>79</v>
      </c>
      <c r="M501" s="78" t="s">
        <v>10</v>
      </c>
      <c r="N501" s="81">
        <v>414</v>
      </c>
      <c r="O501" s="91">
        <f>IF(Tbl_Transactions[[#This Row],[Type]]="Income",Tbl_Transactions[[#This Row],[Amount]]*'Lookup Values'!$H$3,Tbl_Transactions[[#This Row],[Amount]]*'Lookup Values'!$H$2)</f>
        <v>157.32</v>
      </c>
    </row>
    <row r="502" spans="1:15" x14ac:dyDescent="0.25">
      <c r="A502" s="78">
        <v>501</v>
      </c>
      <c r="B502" s="79">
        <v>40124</v>
      </c>
      <c r="C502" s="78" t="str">
        <f>IF(Tbl_Transactions[[#This Row],[Category]]="Income","Income","Expense")</f>
        <v>Expense</v>
      </c>
      <c r="D502" s="80">
        <f>YEAR(Tbl_Transactions[[#This Row],[Transaction Date]])</f>
        <v>2009</v>
      </c>
      <c r="E502" s="80">
        <f>MONTH(Tbl_Transactions[[#This Row],[Transaction Date]])</f>
        <v>11</v>
      </c>
      <c r="F502" s="80" t="str">
        <f>VLOOKUP(Tbl_Transactions[[#This Row],[Month Num]],Tbl_Lookup_Month[],2)</f>
        <v>Nov</v>
      </c>
      <c r="G502" s="80">
        <f>DAY(Tbl_Transactions[[#This Row],[Transaction Date]])</f>
        <v>7</v>
      </c>
      <c r="H502" s="82">
        <f>WEEKDAY(Tbl_Transactions[[#This Row],[Transaction Date]])</f>
        <v>7</v>
      </c>
      <c r="I502" s="82" t="str">
        <f>VLOOKUP(Tbl_Transactions[[#This Row],[Weekday Num]], Tbl_Lookup_Weekday[], 2)</f>
        <v>Sat</v>
      </c>
      <c r="J502" s="78" t="s">
        <v>27</v>
      </c>
      <c r="K502" s="78" t="s">
        <v>28</v>
      </c>
      <c r="L502" s="78" t="s">
        <v>26</v>
      </c>
      <c r="M502" s="78" t="s">
        <v>10</v>
      </c>
      <c r="N502" s="81">
        <v>447</v>
      </c>
      <c r="O502" s="91">
        <f>IF(Tbl_Transactions[[#This Row],[Type]]="Income",Tbl_Transactions[[#This Row],[Amount]]*'Lookup Values'!$H$3,Tbl_Transactions[[#This Row],[Amount]]*'Lookup Values'!$H$2)</f>
        <v>38.553749999999994</v>
      </c>
    </row>
    <row r="503" spans="1:15" x14ac:dyDescent="0.25">
      <c r="A503" s="78">
        <v>502</v>
      </c>
      <c r="B503" s="79">
        <v>40126</v>
      </c>
      <c r="C503" s="78" t="str">
        <f>IF(Tbl_Transactions[[#This Row],[Category]]="Income","Income","Expense")</f>
        <v>Expense</v>
      </c>
      <c r="D503" s="80">
        <f>YEAR(Tbl_Transactions[[#This Row],[Transaction Date]])</f>
        <v>2009</v>
      </c>
      <c r="E503" s="80">
        <f>MONTH(Tbl_Transactions[[#This Row],[Transaction Date]])</f>
        <v>11</v>
      </c>
      <c r="F503" s="80" t="str">
        <f>VLOOKUP(Tbl_Transactions[[#This Row],[Month Num]],Tbl_Lookup_Month[],2)</f>
        <v>Nov</v>
      </c>
      <c r="G503" s="80">
        <f>DAY(Tbl_Transactions[[#This Row],[Transaction Date]])</f>
        <v>9</v>
      </c>
      <c r="H503" s="82">
        <f>WEEKDAY(Tbl_Transactions[[#This Row],[Transaction Date]])</f>
        <v>2</v>
      </c>
      <c r="I503" s="82" t="str">
        <f>VLOOKUP(Tbl_Transactions[[#This Row],[Weekday Num]], Tbl_Lookup_Weekday[], 2)</f>
        <v>Mon</v>
      </c>
      <c r="J503" s="78" t="s">
        <v>27</v>
      </c>
      <c r="K503" s="78" t="s">
        <v>28</v>
      </c>
      <c r="L503" s="78" t="s">
        <v>26</v>
      </c>
      <c r="M503" s="78" t="s">
        <v>20</v>
      </c>
      <c r="N503" s="81">
        <v>479</v>
      </c>
      <c r="O503" s="91">
        <f>IF(Tbl_Transactions[[#This Row],[Type]]="Income",Tbl_Transactions[[#This Row],[Amount]]*'Lookup Values'!$H$3,Tbl_Transactions[[#This Row],[Amount]]*'Lookup Values'!$H$2)</f>
        <v>41.313749999999999</v>
      </c>
    </row>
    <row r="504" spans="1:15" x14ac:dyDescent="0.25">
      <c r="A504" s="78">
        <v>503</v>
      </c>
      <c r="B504" s="79">
        <v>40126</v>
      </c>
      <c r="C504" s="78" t="str">
        <f>IF(Tbl_Transactions[[#This Row],[Category]]="Income","Income","Expense")</f>
        <v>Expense</v>
      </c>
      <c r="D504" s="80">
        <f>YEAR(Tbl_Transactions[[#This Row],[Transaction Date]])</f>
        <v>2009</v>
      </c>
      <c r="E504" s="80">
        <f>MONTH(Tbl_Transactions[[#This Row],[Transaction Date]])</f>
        <v>11</v>
      </c>
      <c r="F504" s="80" t="str">
        <f>VLOOKUP(Tbl_Transactions[[#This Row],[Month Num]],Tbl_Lookup_Month[],2)</f>
        <v>Nov</v>
      </c>
      <c r="G504" s="80">
        <f>DAY(Tbl_Transactions[[#This Row],[Transaction Date]])</f>
        <v>9</v>
      </c>
      <c r="H504" s="82">
        <f>WEEKDAY(Tbl_Transactions[[#This Row],[Transaction Date]])</f>
        <v>2</v>
      </c>
      <c r="I504" s="82" t="str">
        <f>VLOOKUP(Tbl_Transactions[[#This Row],[Weekday Num]], Tbl_Lookup_Weekday[], 2)</f>
        <v>Mon</v>
      </c>
      <c r="J504" s="78" t="s">
        <v>12</v>
      </c>
      <c r="K504" s="78" t="s">
        <v>37</v>
      </c>
      <c r="L504" s="78" t="s">
        <v>36</v>
      </c>
      <c r="M504" s="78" t="s">
        <v>23</v>
      </c>
      <c r="N504" s="81">
        <v>143</v>
      </c>
      <c r="O504" s="91">
        <f>IF(Tbl_Transactions[[#This Row],[Type]]="Income",Tbl_Transactions[[#This Row],[Amount]]*'Lookup Values'!$H$3,Tbl_Transactions[[#This Row],[Amount]]*'Lookup Values'!$H$2)</f>
        <v>12.333749999999998</v>
      </c>
    </row>
    <row r="505" spans="1:15" x14ac:dyDescent="0.25">
      <c r="A505" s="78">
        <v>504</v>
      </c>
      <c r="B505" s="79">
        <v>40135</v>
      </c>
      <c r="C505" s="78" t="str">
        <f>IF(Tbl_Transactions[[#This Row],[Category]]="Income","Income","Expense")</f>
        <v>Expense</v>
      </c>
      <c r="D505" s="80">
        <f>YEAR(Tbl_Transactions[[#This Row],[Transaction Date]])</f>
        <v>2009</v>
      </c>
      <c r="E505" s="80">
        <f>MONTH(Tbl_Transactions[[#This Row],[Transaction Date]])</f>
        <v>11</v>
      </c>
      <c r="F505" s="80" t="str">
        <f>VLOOKUP(Tbl_Transactions[[#This Row],[Month Num]],Tbl_Lookup_Month[],2)</f>
        <v>Nov</v>
      </c>
      <c r="G505" s="80">
        <f>DAY(Tbl_Transactions[[#This Row],[Transaction Date]])</f>
        <v>18</v>
      </c>
      <c r="H505" s="82">
        <f>WEEKDAY(Tbl_Transactions[[#This Row],[Transaction Date]])</f>
        <v>4</v>
      </c>
      <c r="I505" s="82" t="str">
        <f>VLOOKUP(Tbl_Transactions[[#This Row],[Weekday Num]], Tbl_Lookup_Weekday[], 2)</f>
        <v>Wed</v>
      </c>
      <c r="J505" s="78" t="s">
        <v>39</v>
      </c>
      <c r="K505" s="78" t="s">
        <v>40</v>
      </c>
      <c r="L505" s="78" t="s">
        <v>38</v>
      </c>
      <c r="M505" s="78" t="s">
        <v>20</v>
      </c>
      <c r="N505" s="81">
        <v>61</v>
      </c>
      <c r="O505" s="91">
        <f>IF(Tbl_Transactions[[#This Row],[Type]]="Income",Tbl_Transactions[[#This Row],[Amount]]*'Lookup Values'!$H$3,Tbl_Transactions[[#This Row],[Amount]]*'Lookup Values'!$H$2)</f>
        <v>5.2612499999999995</v>
      </c>
    </row>
    <row r="506" spans="1:15" x14ac:dyDescent="0.25">
      <c r="A506" s="78">
        <v>505</v>
      </c>
      <c r="B506" s="79">
        <v>40136</v>
      </c>
      <c r="C506" s="78" t="str">
        <f>IF(Tbl_Transactions[[#This Row],[Category]]="Income","Income","Expense")</f>
        <v>Expense</v>
      </c>
      <c r="D506" s="80">
        <f>YEAR(Tbl_Transactions[[#This Row],[Transaction Date]])</f>
        <v>2009</v>
      </c>
      <c r="E506" s="80">
        <f>MONTH(Tbl_Transactions[[#This Row],[Transaction Date]])</f>
        <v>11</v>
      </c>
      <c r="F506" s="80" t="str">
        <f>VLOOKUP(Tbl_Transactions[[#This Row],[Month Num]],Tbl_Lookup_Month[],2)</f>
        <v>Nov</v>
      </c>
      <c r="G506" s="80">
        <f>DAY(Tbl_Transactions[[#This Row],[Transaction Date]])</f>
        <v>19</v>
      </c>
      <c r="H506" s="82">
        <f>WEEKDAY(Tbl_Transactions[[#This Row],[Transaction Date]])</f>
        <v>5</v>
      </c>
      <c r="I506" s="82" t="str">
        <f>VLOOKUP(Tbl_Transactions[[#This Row],[Weekday Num]], Tbl_Lookup_Weekday[], 2)</f>
        <v>Thu</v>
      </c>
      <c r="J506" s="78" t="s">
        <v>12</v>
      </c>
      <c r="K506" s="78" t="s">
        <v>37</v>
      </c>
      <c r="L506" s="78" t="s">
        <v>36</v>
      </c>
      <c r="M506" s="78" t="s">
        <v>10</v>
      </c>
      <c r="N506" s="81">
        <v>182</v>
      </c>
      <c r="O506" s="91">
        <f>IF(Tbl_Transactions[[#This Row],[Type]]="Income",Tbl_Transactions[[#This Row],[Amount]]*'Lookup Values'!$H$3,Tbl_Transactions[[#This Row],[Amount]]*'Lookup Values'!$H$2)</f>
        <v>15.697499999999998</v>
      </c>
    </row>
    <row r="507" spans="1:15" x14ac:dyDescent="0.25">
      <c r="A507" s="78">
        <v>506</v>
      </c>
      <c r="B507" s="79">
        <v>40136</v>
      </c>
      <c r="C507" s="78" t="str">
        <f>IF(Tbl_Transactions[[#This Row],[Category]]="Income","Income","Expense")</f>
        <v>Income</v>
      </c>
      <c r="D507" s="80">
        <f>YEAR(Tbl_Transactions[[#This Row],[Transaction Date]])</f>
        <v>2009</v>
      </c>
      <c r="E507" s="80">
        <f>MONTH(Tbl_Transactions[[#This Row],[Transaction Date]])</f>
        <v>11</v>
      </c>
      <c r="F507" s="80" t="str">
        <f>VLOOKUP(Tbl_Transactions[[#This Row],[Month Num]],Tbl_Lookup_Month[],2)</f>
        <v>Nov</v>
      </c>
      <c r="G507" s="80">
        <f>DAY(Tbl_Transactions[[#This Row],[Transaction Date]])</f>
        <v>19</v>
      </c>
      <c r="H507" s="82">
        <f>WEEKDAY(Tbl_Transactions[[#This Row],[Transaction Date]])</f>
        <v>5</v>
      </c>
      <c r="I507" s="82" t="str">
        <f>VLOOKUP(Tbl_Transactions[[#This Row],[Weekday Num]], Tbl_Lookup_Weekday[], 2)</f>
        <v>Thu</v>
      </c>
      <c r="J507" s="78" t="s">
        <v>47</v>
      </c>
      <c r="K507" s="78" t="s">
        <v>76</v>
      </c>
      <c r="L507" s="78" t="s">
        <v>77</v>
      </c>
      <c r="M507" s="78" t="s">
        <v>10</v>
      </c>
      <c r="N507" s="81">
        <v>135</v>
      </c>
      <c r="O507" s="91">
        <f>IF(Tbl_Transactions[[#This Row],[Type]]="Income",Tbl_Transactions[[#This Row],[Amount]]*'Lookup Values'!$H$3,Tbl_Transactions[[#This Row],[Amount]]*'Lookup Values'!$H$2)</f>
        <v>51.3</v>
      </c>
    </row>
    <row r="508" spans="1:15" x14ac:dyDescent="0.25">
      <c r="A508" s="78">
        <v>507</v>
      </c>
      <c r="B508" s="79">
        <v>40136</v>
      </c>
      <c r="C508" s="78" t="str">
        <f>IF(Tbl_Transactions[[#This Row],[Category]]="Income","Income","Expense")</f>
        <v>Expense</v>
      </c>
      <c r="D508" s="80">
        <f>YEAR(Tbl_Transactions[[#This Row],[Transaction Date]])</f>
        <v>2009</v>
      </c>
      <c r="E508" s="80">
        <f>MONTH(Tbl_Transactions[[#This Row],[Transaction Date]])</f>
        <v>11</v>
      </c>
      <c r="F508" s="80" t="str">
        <f>VLOOKUP(Tbl_Transactions[[#This Row],[Month Num]],Tbl_Lookup_Month[],2)</f>
        <v>Nov</v>
      </c>
      <c r="G508" s="80">
        <f>DAY(Tbl_Transactions[[#This Row],[Transaction Date]])</f>
        <v>19</v>
      </c>
      <c r="H508" s="82">
        <f>WEEKDAY(Tbl_Transactions[[#This Row],[Transaction Date]])</f>
        <v>5</v>
      </c>
      <c r="I508" s="82" t="str">
        <f>VLOOKUP(Tbl_Transactions[[#This Row],[Weekday Num]], Tbl_Lookup_Weekday[], 2)</f>
        <v>Thu</v>
      </c>
      <c r="J508" s="78" t="s">
        <v>42</v>
      </c>
      <c r="K508" s="78" t="s">
        <v>43</v>
      </c>
      <c r="L508" s="78" t="s">
        <v>41</v>
      </c>
      <c r="M508" s="78" t="s">
        <v>10</v>
      </c>
      <c r="N508" s="81">
        <v>170</v>
      </c>
      <c r="O508" s="91">
        <f>IF(Tbl_Transactions[[#This Row],[Type]]="Income",Tbl_Transactions[[#This Row],[Amount]]*'Lookup Values'!$H$3,Tbl_Transactions[[#This Row],[Amount]]*'Lookup Values'!$H$2)</f>
        <v>14.6625</v>
      </c>
    </row>
    <row r="509" spans="1:15" x14ac:dyDescent="0.25">
      <c r="A509" s="78">
        <v>508</v>
      </c>
      <c r="B509" s="79">
        <v>40136</v>
      </c>
      <c r="C509" s="78" t="str">
        <f>IF(Tbl_Transactions[[#This Row],[Category]]="Income","Income","Expense")</f>
        <v>Expense</v>
      </c>
      <c r="D509" s="80">
        <f>YEAR(Tbl_Transactions[[#This Row],[Transaction Date]])</f>
        <v>2009</v>
      </c>
      <c r="E509" s="80">
        <f>MONTH(Tbl_Transactions[[#This Row],[Transaction Date]])</f>
        <v>11</v>
      </c>
      <c r="F509" s="80" t="str">
        <f>VLOOKUP(Tbl_Transactions[[#This Row],[Month Num]],Tbl_Lookup_Month[],2)</f>
        <v>Nov</v>
      </c>
      <c r="G509" s="80">
        <f>DAY(Tbl_Transactions[[#This Row],[Transaction Date]])</f>
        <v>19</v>
      </c>
      <c r="H509" s="82">
        <f>WEEKDAY(Tbl_Transactions[[#This Row],[Transaction Date]])</f>
        <v>5</v>
      </c>
      <c r="I509" s="82" t="str">
        <f>VLOOKUP(Tbl_Transactions[[#This Row],[Weekday Num]], Tbl_Lookup_Weekday[], 2)</f>
        <v>Thu</v>
      </c>
      <c r="J509" s="78" t="s">
        <v>42</v>
      </c>
      <c r="K509" s="78" t="s">
        <v>43</v>
      </c>
      <c r="L509" s="78" t="s">
        <v>41</v>
      </c>
      <c r="M509" s="78" t="s">
        <v>20</v>
      </c>
      <c r="N509" s="81">
        <v>308</v>
      </c>
      <c r="O509" s="91">
        <f>IF(Tbl_Transactions[[#This Row],[Type]]="Income",Tbl_Transactions[[#This Row],[Amount]]*'Lookup Values'!$H$3,Tbl_Transactions[[#This Row],[Amount]]*'Lookup Values'!$H$2)</f>
        <v>26.564999999999998</v>
      </c>
    </row>
    <row r="510" spans="1:15" x14ac:dyDescent="0.25">
      <c r="A510" s="78">
        <v>509</v>
      </c>
      <c r="B510" s="79">
        <v>40138</v>
      </c>
      <c r="C510" s="78" t="str">
        <f>IF(Tbl_Transactions[[#This Row],[Category]]="Income","Income","Expense")</f>
        <v>Income</v>
      </c>
      <c r="D510" s="80">
        <f>YEAR(Tbl_Transactions[[#This Row],[Transaction Date]])</f>
        <v>2009</v>
      </c>
      <c r="E510" s="80">
        <f>MONTH(Tbl_Transactions[[#This Row],[Transaction Date]])</f>
        <v>11</v>
      </c>
      <c r="F510" s="80" t="str">
        <f>VLOOKUP(Tbl_Transactions[[#This Row],[Month Num]],Tbl_Lookup_Month[],2)</f>
        <v>Nov</v>
      </c>
      <c r="G510" s="80">
        <f>DAY(Tbl_Transactions[[#This Row],[Transaction Date]])</f>
        <v>21</v>
      </c>
      <c r="H510" s="82">
        <f>WEEKDAY(Tbl_Transactions[[#This Row],[Transaction Date]])</f>
        <v>7</v>
      </c>
      <c r="I510" s="82" t="str">
        <f>VLOOKUP(Tbl_Transactions[[#This Row],[Weekday Num]], Tbl_Lookup_Weekday[], 2)</f>
        <v>Sat</v>
      </c>
      <c r="J510" s="78" t="s">
        <v>47</v>
      </c>
      <c r="K510" s="78" t="s">
        <v>80</v>
      </c>
      <c r="L510" s="78" t="s">
        <v>81</v>
      </c>
      <c r="M510" s="78" t="s">
        <v>20</v>
      </c>
      <c r="N510" s="81">
        <v>310</v>
      </c>
      <c r="O510" s="91">
        <f>IF(Tbl_Transactions[[#This Row],[Type]]="Income",Tbl_Transactions[[#This Row],[Amount]]*'Lookup Values'!$H$3,Tbl_Transactions[[#This Row],[Amount]]*'Lookup Values'!$H$2)</f>
        <v>117.8</v>
      </c>
    </row>
    <row r="511" spans="1:15" x14ac:dyDescent="0.25">
      <c r="A511" s="78">
        <v>510</v>
      </c>
      <c r="B511" s="79">
        <v>40138</v>
      </c>
      <c r="C511" s="78" t="str">
        <f>IF(Tbl_Transactions[[#This Row],[Category]]="Income","Income","Expense")</f>
        <v>Expense</v>
      </c>
      <c r="D511" s="80">
        <f>YEAR(Tbl_Transactions[[#This Row],[Transaction Date]])</f>
        <v>2009</v>
      </c>
      <c r="E511" s="80">
        <f>MONTH(Tbl_Transactions[[#This Row],[Transaction Date]])</f>
        <v>11</v>
      </c>
      <c r="F511" s="80" t="str">
        <f>VLOOKUP(Tbl_Transactions[[#This Row],[Month Num]],Tbl_Lookup_Month[],2)</f>
        <v>Nov</v>
      </c>
      <c r="G511" s="80">
        <f>DAY(Tbl_Transactions[[#This Row],[Transaction Date]])</f>
        <v>21</v>
      </c>
      <c r="H511" s="82">
        <f>WEEKDAY(Tbl_Transactions[[#This Row],[Transaction Date]])</f>
        <v>7</v>
      </c>
      <c r="I511" s="82" t="str">
        <f>VLOOKUP(Tbl_Transactions[[#This Row],[Weekday Num]], Tbl_Lookup_Weekday[], 2)</f>
        <v>Sat</v>
      </c>
      <c r="J511" s="78" t="s">
        <v>39</v>
      </c>
      <c r="K511" s="78" t="s">
        <v>40</v>
      </c>
      <c r="L511" s="78" t="s">
        <v>38</v>
      </c>
      <c r="M511" s="78" t="s">
        <v>10</v>
      </c>
      <c r="N511" s="81">
        <v>202</v>
      </c>
      <c r="O511" s="91">
        <f>IF(Tbl_Transactions[[#This Row],[Type]]="Income",Tbl_Transactions[[#This Row],[Amount]]*'Lookup Values'!$H$3,Tbl_Transactions[[#This Row],[Amount]]*'Lookup Values'!$H$2)</f>
        <v>17.422499999999999</v>
      </c>
    </row>
    <row r="512" spans="1:15" x14ac:dyDescent="0.25">
      <c r="A512" s="78">
        <v>511</v>
      </c>
      <c r="B512" s="79">
        <v>40143</v>
      </c>
      <c r="C512" s="78" t="str">
        <f>IF(Tbl_Transactions[[#This Row],[Category]]="Income","Income","Expense")</f>
        <v>Expense</v>
      </c>
      <c r="D512" s="80">
        <f>YEAR(Tbl_Transactions[[#This Row],[Transaction Date]])</f>
        <v>2009</v>
      </c>
      <c r="E512" s="80">
        <f>MONTH(Tbl_Transactions[[#This Row],[Transaction Date]])</f>
        <v>11</v>
      </c>
      <c r="F512" s="80" t="str">
        <f>VLOOKUP(Tbl_Transactions[[#This Row],[Month Num]],Tbl_Lookup_Month[],2)</f>
        <v>Nov</v>
      </c>
      <c r="G512" s="80">
        <f>DAY(Tbl_Transactions[[#This Row],[Transaction Date]])</f>
        <v>26</v>
      </c>
      <c r="H512" s="82">
        <f>WEEKDAY(Tbl_Transactions[[#This Row],[Transaction Date]])</f>
        <v>5</v>
      </c>
      <c r="I512" s="82" t="str">
        <f>VLOOKUP(Tbl_Transactions[[#This Row],[Weekday Num]], Tbl_Lookup_Weekday[], 2)</f>
        <v>Thu</v>
      </c>
      <c r="J512" s="78" t="s">
        <v>12</v>
      </c>
      <c r="K512" s="78" t="s">
        <v>25</v>
      </c>
      <c r="L512" s="78" t="s">
        <v>24</v>
      </c>
      <c r="M512" s="78" t="s">
        <v>20</v>
      </c>
      <c r="N512" s="81">
        <v>465</v>
      </c>
      <c r="O512" s="91">
        <f>IF(Tbl_Transactions[[#This Row],[Type]]="Income",Tbl_Transactions[[#This Row],[Amount]]*'Lookup Values'!$H$3,Tbl_Transactions[[#This Row],[Amount]]*'Lookup Values'!$H$2)</f>
        <v>40.106249999999996</v>
      </c>
    </row>
    <row r="513" spans="1:15" x14ac:dyDescent="0.25">
      <c r="A513" s="78">
        <v>512</v>
      </c>
      <c r="B513" s="79">
        <v>40143</v>
      </c>
      <c r="C513" s="78" t="str">
        <f>IF(Tbl_Transactions[[#This Row],[Category]]="Income","Income","Expense")</f>
        <v>Expense</v>
      </c>
      <c r="D513" s="80">
        <f>YEAR(Tbl_Transactions[[#This Row],[Transaction Date]])</f>
        <v>2009</v>
      </c>
      <c r="E513" s="80">
        <f>MONTH(Tbl_Transactions[[#This Row],[Transaction Date]])</f>
        <v>11</v>
      </c>
      <c r="F513" s="80" t="str">
        <f>VLOOKUP(Tbl_Transactions[[#This Row],[Month Num]],Tbl_Lookup_Month[],2)</f>
        <v>Nov</v>
      </c>
      <c r="G513" s="80">
        <f>DAY(Tbl_Transactions[[#This Row],[Transaction Date]])</f>
        <v>26</v>
      </c>
      <c r="H513" s="82">
        <f>WEEKDAY(Tbl_Transactions[[#This Row],[Transaction Date]])</f>
        <v>5</v>
      </c>
      <c r="I513" s="82" t="str">
        <f>VLOOKUP(Tbl_Transactions[[#This Row],[Weekday Num]], Tbl_Lookup_Weekday[], 2)</f>
        <v>Thu</v>
      </c>
      <c r="J513" s="78" t="s">
        <v>12</v>
      </c>
      <c r="K513" s="78" t="s">
        <v>25</v>
      </c>
      <c r="L513" s="78" t="s">
        <v>24</v>
      </c>
      <c r="M513" s="78" t="s">
        <v>20</v>
      </c>
      <c r="N513" s="81">
        <v>336</v>
      </c>
      <c r="O513" s="91">
        <f>IF(Tbl_Transactions[[#This Row],[Type]]="Income",Tbl_Transactions[[#This Row],[Amount]]*'Lookup Values'!$H$3,Tbl_Transactions[[#This Row],[Amount]]*'Lookup Values'!$H$2)</f>
        <v>28.979999999999997</v>
      </c>
    </row>
    <row r="514" spans="1:15" x14ac:dyDescent="0.25">
      <c r="A514" s="78">
        <v>513</v>
      </c>
      <c r="B514" s="79">
        <v>40148</v>
      </c>
      <c r="C514" s="78" t="str">
        <f>IF(Tbl_Transactions[[#This Row],[Category]]="Income","Income","Expense")</f>
        <v>Expense</v>
      </c>
      <c r="D514" s="80">
        <f>YEAR(Tbl_Transactions[[#This Row],[Transaction Date]])</f>
        <v>2009</v>
      </c>
      <c r="E514" s="80">
        <f>MONTH(Tbl_Transactions[[#This Row],[Transaction Date]])</f>
        <v>12</v>
      </c>
      <c r="F514" s="80" t="str">
        <f>VLOOKUP(Tbl_Transactions[[#This Row],[Month Num]],Tbl_Lookup_Month[],2)</f>
        <v>Dec</v>
      </c>
      <c r="G514" s="80">
        <f>DAY(Tbl_Transactions[[#This Row],[Transaction Date]])</f>
        <v>1</v>
      </c>
      <c r="H514" s="82">
        <f>WEEKDAY(Tbl_Transactions[[#This Row],[Transaction Date]])</f>
        <v>3</v>
      </c>
      <c r="I514" s="82" t="str">
        <f>VLOOKUP(Tbl_Transactions[[#This Row],[Weekday Num]], Tbl_Lookup_Weekday[], 2)</f>
        <v>Tue</v>
      </c>
      <c r="J514" s="78" t="s">
        <v>18</v>
      </c>
      <c r="K514" s="78" t="s">
        <v>19</v>
      </c>
      <c r="L514" s="78" t="s">
        <v>17</v>
      </c>
      <c r="M514" s="78" t="s">
        <v>10</v>
      </c>
      <c r="N514" s="81">
        <v>431</v>
      </c>
      <c r="O514" s="91">
        <f>IF(Tbl_Transactions[[#This Row],[Type]]="Income",Tbl_Transactions[[#This Row],[Amount]]*'Lookup Values'!$H$3,Tbl_Transactions[[#This Row],[Amount]]*'Lookup Values'!$H$2)</f>
        <v>37.173749999999998</v>
      </c>
    </row>
    <row r="515" spans="1:15" x14ac:dyDescent="0.25">
      <c r="A515" s="78">
        <v>514</v>
      </c>
      <c r="B515" s="79">
        <v>40151</v>
      </c>
      <c r="C515" s="78" t="str">
        <f>IF(Tbl_Transactions[[#This Row],[Category]]="Income","Income","Expense")</f>
        <v>Expense</v>
      </c>
      <c r="D515" s="80">
        <f>YEAR(Tbl_Transactions[[#This Row],[Transaction Date]])</f>
        <v>2009</v>
      </c>
      <c r="E515" s="80">
        <f>MONTH(Tbl_Transactions[[#This Row],[Transaction Date]])</f>
        <v>12</v>
      </c>
      <c r="F515" s="80" t="str">
        <f>VLOOKUP(Tbl_Transactions[[#This Row],[Month Num]],Tbl_Lookup_Month[],2)</f>
        <v>Dec</v>
      </c>
      <c r="G515" s="80">
        <f>DAY(Tbl_Transactions[[#This Row],[Transaction Date]])</f>
        <v>4</v>
      </c>
      <c r="H515" s="82">
        <f>WEEKDAY(Tbl_Transactions[[#This Row],[Transaction Date]])</f>
        <v>6</v>
      </c>
      <c r="I515" s="82" t="str">
        <f>VLOOKUP(Tbl_Transactions[[#This Row],[Weekday Num]], Tbl_Lookup_Weekday[], 2)</f>
        <v>Fri</v>
      </c>
      <c r="J515" s="78" t="s">
        <v>12</v>
      </c>
      <c r="K515" s="78" t="s">
        <v>25</v>
      </c>
      <c r="L515" s="78" t="s">
        <v>24</v>
      </c>
      <c r="M515" s="78" t="s">
        <v>20</v>
      </c>
      <c r="N515" s="81">
        <v>168</v>
      </c>
      <c r="O515" s="91">
        <f>IF(Tbl_Transactions[[#This Row],[Type]]="Income",Tbl_Transactions[[#This Row],[Amount]]*'Lookup Values'!$H$3,Tbl_Transactions[[#This Row],[Amount]]*'Lookup Values'!$H$2)</f>
        <v>14.489999999999998</v>
      </c>
    </row>
    <row r="516" spans="1:15" x14ac:dyDescent="0.25">
      <c r="A516" s="78">
        <v>515</v>
      </c>
      <c r="B516" s="79">
        <v>40152</v>
      </c>
      <c r="C516" s="78" t="str">
        <f>IF(Tbl_Transactions[[#This Row],[Category]]="Income","Income","Expense")</f>
        <v>Expense</v>
      </c>
      <c r="D516" s="80">
        <f>YEAR(Tbl_Transactions[[#This Row],[Transaction Date]])</f>
        <v>2009</v>
      </c>
      <c r="E516" s="80">
        <f>MONTH(Tbl_Transactions[[#This Row],[Transaction Date]])</f>
        <v>12</v>
      </c>
      <c r="F516" s="80" t="str">
        <f>VLOOKUP(Tbl_Transactions[[#This Row],[Month Num]],Tbl_Lookup_Month[],2)</f>
        <v>Dec</v>
      </c>
      <c r="G516" s="80">
        <f>DAY(Tbl_Transactions[[#This Row],[Transaction Date]])</f>
        <v>5</v>
      </c>
      <c r="H516" s="82">
        <f>WEEKDAY(Tbl_Transactions[[#This Row],[Transaction Date]])</f>
        <v>7</v>
      </c>
      <c r="I516" s="82" t="str">
        <f>VLOOKUP(Tbl_Transactions[[#This Row],[Weekday Num]], Tbl_Lookup_Weekday[], 2)</f>
        <v>Sat</v>
      </c>
      <c r="J516" s="78" t="s">
        <v>8</v>
      </c>
      <c r="K516" s="78" t="s">
        <v>9</v>
      </c>
      <c r="L516" s="78" t="s">
        <v>7</v>
      </c>
      <c r="M516" s="78" t="s">
        <v>23</v>
      </c>
      <c r="N516" s="81">
        <v>328</v>
      </c>
      <c r="O516" s="91">
        <f>IF(Tbl_Transactions[[#This Row],[Type]]="Income",Tbl_Transactions[[#This Row],[Amount]]*'Lookup Values'!$H$3,Tbl_Transactions[[#This Row],[Amount]]*'Lookup Values'!$H$2)</f>
        <v>28.29</v>
      </c>
    </row>
    <row r="517" spans="1:15" x14ac:dyDescent="0.25">
      <c r="A517" s="78">
        <v>516</v>
      </c>
      <c r="B517" s="79">
        <v>40155</v>
      </c>
      <c r="C517" s="78" t="str">
        <f>IF(Tbl_Transactions[[#This Row],[Category]]="Income","Income","Expense")</f>
        <v>Expense</v>
      </c>
      <c r="D517" s="80">
        <f>YEAR(Tbl_Transactions[[#This Row],[Transaction Date]])</f>
        <v>2009</v>
      </c>
      <c r="E517" s="80">
        <f>MONTH(Tbl_Transactions[[#This Row],[Transaction Date]])</f>
        <v>12</v>
      </c>
      <c r="F517" s="80" t="str">
        <f>VLOOKUP(Tbl_Transactions[[#This Row],[Month Num]],Tbl_Lookup_Month[],2)</f>
        <v>Dec</v>
      </c>
      <c r="G517" s="80">
        <f>DAY(Tbl_Transactions[[#This Row],[Transaction Date]])</f>
        <v>8</v>
      </c>
      <c r="H517" s="82">
        <f>WEEKDAY(Tbl_Transactions[[#This Row],[Transaction Date]])</f>
        <v>3</v>
      </c>
      <c r="I517" s="82" t="str">
        <f>VLOOKUP(Tbl_Transactions[[#This Row],[Weekday Num]], Tbl_Lookup_Weekday[], 2)</f>
        <v>Tue</v>
      </c>
      <c r="J517" s="78" t="s">
        <v>39</v>
      </c>
      <c r="K517" s="78" t="s">
        <v>40</v>
      </c>
      <c r="L517" s="78" t="s">
        <v>38</v>
      </c>
      <c r="M517" s="78" t="s">
        <v>23</v>
      </c>
      <c r="N517" s="81">
        <v>14</v>
      </c>
      <c r="O517" s="91">
        <f>IF(Tbl_Transactions[[#This Row],[Type]]="Income",Tbl_Transactions[[#This Row],[Amount]]*'Lookup Values'!$H$3,Tbl_Transactions[[#This Row],[Amount]]*'Lookup Values'!$H$2)</f>
        <v>1.2075</v>
      </c>
    </row>
    <row r="518" spans="1:15" x14ac:dyDescent="0.25">
      <c r="A518" s="78">
        <v>517</v>
      </c>
      <c r="B518" s="79">
        <v>40155</v>
      </c>
      <c r="C518" s="78" t="str">
        <f>IF(Tbl_Transactions[[#This Row],[Category]]="Income","Income","Expense")</f>
        <v>Income</v>
      </c>
      <c r="D518" s="80">
        <f>YEAR(Tbl_Transactions[[#This Row],[Transaction Date]])</f>
        <v>2009</v>
      </c>
      <c r="E518" s="80">
        <f>MONTH(Tbl_Transactions[[#This Row],[Transaction Date]])</f>
        <v>12</v>
      </c>
      <c r="F518" s="80" t="str">
        <f>VLOOKUP(Tbl_Transactions[[#This Row],[Month Num]],Tbl_Lookup_Month[],2)</f>
        <v>Dec</v>
      </c>
      <c r="G518" s="80">
        <f>DAY(Tbl_Transactions[[#This Row],[Transaction Date]])</f>
        <v>8</v>
      </c>
      <c r="H518" s="82">
        <f>WEEKDAY(Tbl_Transactions[[#This Row],[Transaction Date]])</f>
        <v>3</v>
      </c>
      <c r="I518" s="82" t="str">
        <f>VLOOKUP(Tbl_Transactions[[#This Row],[Weekday Num]], Tbl_Lookup_Weekday[], 2)</f>
        <v>Tue</v>
      </c>
      <c r="J518" s="78" t="s">
        <v>47</v>
      </c>
      <c r="K518" s="78" t="s">
        <v>80</v>
      </c>
      <c r="L518" s="78" t="s">
        <v>81</v>
      </c>
      <c r="M518" s="78" t="s">
        <v>10</v>
      </c>
      <c r="N518" s="81">
        <v>125</v>
      </c>
      <c r="O518" s="91">
        <f>IF(Tbl_Transactions[[#This Row],[Type]]="Income",Tbl_Transactions[[#This Row],[Amount]]*'Lookup Values'!$H$3,Tbl_Transactions[[#This Row],[Amount]]*'Lookup Values'!$H$2)</f>
        <v>47.5</v>
      </c>
    </row>
    <row r="519" spans="1:15" x14ac:dyDescent="0.25">
      <c r="A519" s="78">
        <v>518</v>
      </c>
      <c r="B519" s="79">
        <v>40155</v>
      </c>
      <c r="C519" s="78" t="str">
        <f>IF(Tbl_Transactions[[#This Row],[Category]]="Income","Income","Expense")</f>
        <v>Expense</v>
      </c>
      <c r="D519" s="80">
        <f>YEAR(Tbl_Transactions[[#This Row],[Transaction Date]])</f>
        <v>2009</v>
      </c>
      <c r="E519" s="80">
        <f>MONTH(Tbl_Transactions[[#This Row],[Transaction Date]])</f>
        <v>12</v>
      </c>
      <c r="F519" s="80" t="str">
        <f>VLOOKUP(Tbl_Transactions[[#This Row],[Month Num]],Tbl_Lookup_Month[],2)</f>
        <v>Dec</v>
      </c>
      <c r="G519" s="80">
        <f>DAY(Tbl_Transactions[[#This Row],[Transaction Date]])</f>
        <v>8</v>
      </c>
      <c r="H519" s="82">
        <f>WEEKDAY(Tbl_Transactions[[#This Row],[Transaction Date]])</f>
        <v>3</v>
      </c>
      <c r="I519" s="82" t="str">
        <f>VLOOKUP(Tbl_Transactions[[#This Row],[Weekday Num]], Tbl_Lookup_Weekday[], 2)</f>
        <v>Tue</v>
      </c>
      <c r="J519" s="78" t="s">
        <v>15</v>
      </c>
      <c r="K519" s="78" t="s">
        <v>16</v>
      </c>
      <c r="L519" s="78" t="s">
        <v>14</v>
      </c>
      <c r="M519" s="78" t="s">
        <v>10</v>
      </c>
      <c r="N519" s="81">
        <v>384</v>
      </c>
      <c r="O519" s="91">
        <f>IF(Tbl_Transactions[[#This Row],[Type]]="Income",Tbl_Transactions[[#This Row],[Amount]]*'Lookup Values'!$H$3,Tbl_Transactions[[#This Row],[Amount]]*'Lookup Values'!$H$2)</f>
        <v>33.119999999999997</v>
      </c>
    </row>
    <row r="520" spans="1:15" x14ac:dyDescent="0.25">
      <c r="A520" s="78">
        <v>519</v>
      </c>
      <c r="B520" s="79">
        <v>40161</v>
      </c>
      <c r="C520" s="78" t="str">
        <f>IF(Tbl_Transactions[[#This Row],[Category]]="Income","Income","Expense")</f>
        <v>Expense</v>
      </c>
      <c r="D520" s="80">
        <f>YEAR(Tbl_Transactions[[#This Row],[Transaction Date]])</f>
        <v>2009</v>
      </c>
      <c r="E520" s="80">
        <f>MONTH(Tbl_Transactions[[#This Row],[Transaction Date]])</f>
        <v>12</v>
      </c>
      <c r="F520" s="80" t="str">
        <f>VLOOKUP(Tbl_Transactions[[#This Row],[Month Num]],Tbl_Lookup_Month[],2)</f>
        <v>Dec</v>
      </c>
      <c r="G520" s="80">
        <f>DAY(Tbl_Transactions[[#This Row],[Transaction Date]])</f>
        <v>14</v>
      </c>
      <c r="H520" s="82">
        <f>WEEKDAY(Tbl_Transactions[[#This Row],[Transaction Date]])</f>
        <v>2</v>
      </c>
      <c r="I520" s="82" t="str">
        <f>VLOOKUP(Tbl_Transactions[[#This Row],[Weekday Num]], Tbl_Lookup_Weekday[], 2)</f>
        <v>Mon</v>
      </c>
      <c r="J520" s="78" t="s">
        <v>8</v>
      </c>
      <c r="K520" s="78" t="s">
        <v>22</v>
      </c>
      <c r="L520" s="78" t="s">
        <v>21</v>
      </c>
      <c r="M520" s="78" t="s">
        <v>10</v>
      </c>
      <c r="N520" s="81">
        <v>453</v>
      </c>
      <c r="O520" s="91">
        <f>IF(Tbl_Transactions[[#This Row],[Type]]="Income",Tbl_Transactions[[#This Row],[Amount]]*'Lookup Values'!$H$3,Tbl_Transactions[[#This Row],[Amount]]*'Lookup Values'!$H$2)</f>
        <v>39.071249999999999</v>
      </c>
    </row>
    <row r="521" spans="1:15" x14ac:dyDescent="0.25">
      <c r="A521" s="78">
        <v>520</v>
      </c>
      <c r="B521" s="79">
        <v>40164</v>
      </c>
      <c r="C521" s="78" t="str">
        <f>IF(Tbl_Transactions[[#This Row],[Category]]="Income","Income","Expense")</f>
        <v>Expense</v>
      </c>
      <c r="D521" s="80">
        <f>YEAR(Tbl_Transactions[[#This Row],[Transaction Date]])</f>
        <v>2009</v>
      </c>
      <c r="E521" s="80">
        <f>MONTH(Tbl_Transactions[[#This Row],[Transaction Date]])</f>
        <v>12</v>
      </c>
      <c r="F521" s="80" t="str">
        <f>VLOOKUP(Tbl_Transactions[[#This Row],[Month Num]],Tbl_Lookup_Month[],2)</f>
        <v>Dec</v>
      </c>
      <c r="G521" s="80">
        <f>DAY(Tbl_Transactions[[#This Row],[Transaction Date]])</f>
        <v>17</v>
      </c>
      <c r="H521" s="82">
        <f>WEEKDAY(Tbl_Transactions[[#This Row],[Transaction Date]])</f>
        <v>5</v>
      </c>
      <c r="I521" s="82" t="str">
        <f>VLOOKUP(Tbl_Transactions[[#This Row],[Weekday Num]], Tbl_Lookup_Weekday[], 2)</f>
        <v>Thu</v>
      </c>
      <c r="J521" s="78" t="s">
        <v>18</v>
      </c>
      <c r="K521" s="78" t="s">
        <v>19</v>
      </c>
      <c r="L521" s="78" t="s">
        <v>17</v>
      </c>
      <c r="M521" s="78" t="s">
        <v>23</v>
      </c>
      <c r="N521" s="81">
        <v>236</v>
      </c>
      <c r="O521" s="91">
        <f>IF(Tbl_Transactions[[#This Row],[Type]]="Income",Tbl_Transactions[[#This Row],[Amount]]*'Lookup Values'!$H$3,Tbl_Transactions[[#This Row],[Amount]]*'Lookup Values'!$H$2)</f>
        <v>20.354999999999997</v>
      </c>
    </row>
    <row r="522" spans="1:15" x14ac:dyDescent="0.25">
      <c r="A522" s="78">
        <v>521</v>
      </c>
      <c r="B522" s="79">
        <v>40168</v>
      </c>
      <c r="C522" s="78" t="str">
        <f>IF(Tbl_Transactions[[#This Row],[Category]]="Income","Income","Expense")</f>
        <v>Expense</v>
      </c>
      <c r="D522" s="80">
        <f>YEAR(Tbl_Transactions[[#This Row],[Transaction Date]])</f>
        <v>2009</v>
      </c>
      <c r="E522" s="80">
        <f>MONTH(Tbl_Transactions[[#This Row],[Transaction Date]])</f>
        <v>12</v>
      </c>
      <c r="F522" s="80" t="str">
        <f>VLOOKUP(Tbl_Transactions[[#This Row],[Month Num]],Tbl_Lookup_Month[],2)</f>
        <v>Dec</v>
      </c>
      <c r="G522" s="80">
        <f>DAY(Tbl_Transactions[[#This Row],[Transaction Date]])</f>
        <v>21</v>
      </c>
      <c r="H522" s="82">
        <f>WEEKDAY(Tbl_Transactions[[#This Row],[Transaction Date]])</f>
        <v>2</v>
      </c>
      <c r="I522" s="82" t="str">
        <f>VLOOKUP(Tbl_Transactions[[#This Row],[Weekday Num]], Tbl_Lookup_Weekday[], 2)</f>
        <v>Mon</v>
      </c>
      <c r="J522" s="78" t="s">
        <v>15</v>
      </c>
      <c r="K522" s="78" t="s">
        <v>16</v>
      </c>
      <c r="L522" s="78" t="s">
        <v>14</v>
      </c>
      <c r="M522" s="78" t="s">
        <v>10</v>
      </c>
      <c r="N522" s="81">
        <v>327</v>
      </c>
      <c r="O522" s="91">
        <f>IF(Tbl_Transactions[[#This Row],[Type]]="Income",Tbl_Transactions[[#This Row],[Amount]]*'Lookup Values'!$H$3,Tbl_Transactions[[#This Row],[Amount]]*'Lookup Values'!$H$2)</f>
        <v>28.203749999999999</v>
      </c>
    </row>
    <row r="523" spans="1:15" x14ac:dyDescent="0.25">
      <c r="A523" s="78">
        <v>522</v>
      </c>
      <c r="B523" s="79">
        <v>40175</v>
      </c>
      <c r="C523" s="78" t="str">
        <f>IF(Tbl_Transactions[[#This Row],[Category]]="Income","Income","Expense")</f>
        <v>Expense</v>
      </c>
      <c r="D523" s="80">
        <f>YEAR(Tbl_Transactions[[#This Row],[Transaction Date]])</f>
        <v>2009</v>
      </c>
      <c r="E523" s="80">
        <f>MONTH(Tbl_Transactions[[#This Row],[Transaction Date]])</f>
        <v>12</v>
      </c>
      <c r="F523" s="80" t="str">
        <f>VLOOKUP(Tbl_Transactions[[#This Row],[Month Num]],Tbl_Lookup_Month[],2)</f>
        <v>Dec</v>
      </c>
      <c r="G523" s="80">
        <f>DAY(Tbl_Transactions[[#This Row],[Transaction Date]])</f>
        <v>28</v>
      </c>
      <c r="H523" s="82">
        <f>WEEKDAY(Tbl_Transactions[[#This Row],[Transaction Date]])</f>
        <v>2</v>
      </c>
      <c r="I523" s="82" t="str">
        <f>VLOOKUP(Tbl_Transactions[[#This Row],[Weekday Num]], Tbl_Lookup_Weekday[], 2)</f>
        <v>Mon</v>
      </c>
      <c r="J523" s="78" t="s">
        <v>15</v>
      </c>
      <c r="K523" s="78" t="s">
        <v>35</v>
      </c>
      <c r="L523" s="78" t="s">
        <v>34</v>
      </c>
      <c r="M523" s="78" t="s">
        <v>20</v>
      </c>
      <c r="N523" s="81">
        <v>163</v>
      </c>
      <c r="O523" s="91">
        <f>IF(Tbl_Transactions[[#This Row],[Type]]="Income",Tbl_Transactions[[#This Row],[Amount]]*'Lookup Values'!$H$3,Tbl_Transactions[[#This Row],[Amount]]*'Lookup Values'!$H$2)</f>
        <v>14.058749999999998</v>
      </c>
    </row>
    <row r="524" spans="1:15" x14ac:dyDescent="0.25">
      <c r="A524" s="78">
        <v>523</v>
      </c>
      <c r="B524" s="79">
        <v>40176</v>
      </c>
      <c r="C524" s="78" t="str">
        <f>IF(Tbl_Transactions[[#This Row],[Category]]="Income","Income","Expense")</f>
        <v>Expense</v>
      </c>
      <c r="D524" s="80">
        <f>YEAR(Tbl_Transactions[[#This Row],[Transaction Date]])</f>
        <v>2009</v>
      </c>
      <c r="E524" s="80">
        <f>MONTH(Tbl_Transactions[[#This Row],[Transaction Date]])</f>
        <v>12</v>
      </c>
      <c r="F524" s="80" t="str">
        <f>VLOOKUP(Tbl_Transactions[[#This Row],[Month Num]],Tbl_Lookup_Month[],2)</f>
        <v>Dec</v>
      </c>
      <c r="G524" s="80">
        <f>DAY(Tbl_Transactions[[#This Row],[Transaction Date]])</f>
        <v>29</v>
      </c>
      <c r="H524" s="82">
        <f>WEEKDAY(Tbl_Transactions[[#This Row],[Transaction Date]])</f>
        <v>3</v>
      </c>
      <c r="I524" s="82" t="str">
        <f>VLOOKUP(Tbl_Transactions[[#This Row],[Weekday Num]], Tbl_Lookup_Weekday[], 2)</f>
        <v>Tue</v>
      </c>
      <c r="J524" s="78" t="s">
        <v>27</v>
      </c>
      <c r="K524" s="78" t="s">
        <v>28</v>
      </c>
      <c r="L524" s="78" t="s">
        <v>26</v>
      </c>
      <c r="M524" s="78" t="s">
        <v>23</v>
      </c>
      <c r="N524" s="81">
        <v>297</v>
      </c>
      <c r="O524" s="91">
        <f>IF(Tbl_Transactions[[#This Row],[Type]]="Income",Tbl_Transactions[[#This Row],[Amount]]*'Lookup Values'!$H$3,Tbl_Transactions[[#This Row],[Amount]]*'Lookup Values'!$H$2)</f>
        <v>25.616249999999997</v>
      </c>
    </row>
    <row r="525" spans="1:15" x14ac:dyDescent="0.25">
      <c r="A525" s="78">
        <v>524</v>
      </c>
      <c r="B525" s="79">
        <v>40176</v>
      </c>
      <c r="C525" s="78" t="str">
        <f>IF(Tbl_Transactions[[#This Row],[Category]]="Income","Income","Expense")</f>
        <v>Expense</v>
      </c>
      <c r="D525" s="80">
        <f>YEAR(Tbl_Transactions[[#This Row],[Transaction Date]])</f>
        <v>2009</v>
      </c>
      <c r="E525" s="80">
        <f>MONTH(Tbl_Transactions[[#This Row],[Transaction Date]])</f>
        <v>12</v>
      </c>
      <c r="F525" s="80" t="str">
        <f>VLOOKUP(Tbl_Transactions[[#This Row],[Month Num]],Tbl_Lookup_Month[],2)</f>
        <v>Dec</v>
      </c>
      <c r="G525" s="80">
        <f>DAY(Tbl_Transactions[[#This Row],[Transaction Date]])</f>
        <v>29</v>
      </c>
      <c r="H525" s="82">
        <f>WEEKDAY(Tbl_Transactions[[#This Row],[Transaction Date]])</f>
        <v>3</v>
      </c>
      <c r="I525" s="82" t="str">
        <f>VLOOKUP(Tbl_Transactions[[#This Row],[Weekday Num]], Tbl_Lookup_Weekday[], 2)</f>
        <v>Tue</v>
      </c>
      <c r="J525" s="78" t="s">
        <v>15</v>
      </c>
      <c r="K525" s="78" t="s">
        <v>35</v>
      </c>
      <c r="L525" s="78" t="s">
        <v>34</v>
      </c>
      <c r="M525" s="78" t="s">
        <v>20</v>
      </c>
      <c r="N525" s="81">
        <v>412</v>
      </c>
      <c r="O525" s="91">
        <f>IF(Tbl_Transactions[[#This Row],[Type]]="Income",Tbl_Transactions[[#This Row],[Amount]]*'Lookup Values'!$H$3,Tbl_Transactions[[#This Row],[Amount]]*'Lookup Values'!$H$2)</f>
        <v>35.534999999999997</v>
      </c>
    </row>
    <row r="526" spans="1:15" x14ac:dyDescent="0.25">
      <c r="A526" s="78">
        <v>525</v>
      </c>
      <c r="B526" s="79">
        <v>40181</v>
      </c>
      <c r="C526" s="78" t="str">
        <f>IF(Tbl_Transactions[[#This Row],[Category]]="Income","Income","Expense")</f>
        <v>Expense</v>
      </c>
      <c r="D526" s="80">
        <f>YEAR(Tbl_Transactions[[#This Row],[Transaction Date]])</f>
        <v>2010</v>
      </c>
      <c r="E526" s="80">
        <f>MONTH(Tbl_Transactions[[#This Row],[Transaction Date]])</f>
        <v>1</v>
      </c>
      <c r="F526" s="80" t="str">
        <f>VLOOKUP(Tbl_Transactions[[#This Row],[Month Num]],Tbl_Lookup_Month[],2)</f>
        <v>Jan</v>
      </c>
      <c r="G526" s="80">
        <f>DAY(Tbl_Transactions[[#This Row],[Transaction Date]])</f>
        <v>3</v>
      </c>
      <c r="H526" s="82">
        <f>WEEKDAY(Tbl_Transactions[[#This Row],[Transaction Date]])</f>
        <v>1</v>
      </c>
      <c r="I526" s="82" t="str">
        <f>VLOOKUP(Tbl_Transactions[[#This Row],[Weekday Num]], Tbl_Lookup_Weekday[], 2)</f>
        <v>Sun</v>
      </c>
      <c r="J526" s="78" t="s">
        <v>12</v>
      </c>
      <c r="K526" s="78" t="s">
        <v>37</v>
      </c>
      <c r="L526" s="78" t="s">
        <v>36</v>
      </c>
      <c r="M526" s="78" t="s">
        <v>23</v>
      </c>
      <c r="N526" s="81">
        <v>358</v>
      </c>
      <c r="O526" s="91">
        <f>IF(Tbl_Transactions[[#This Row],[Type]]="Income",Tbl_Transactions[[#This Row],[Amount]]*'Lookup Values'!$H$3,Tbl_Transactions[[#This Row],[Amount]]*'Lookup Values'!$H$2)</f>
        <v>30.877499999999998</v>
      </c>
    </row>
    <row r="527" spans="1:15" x14ac:dyDescent="0.25">
      <c r="A527" s="78">
        <v>526</v>
      </c>
      <c r="B527" s="79">
        <v>40187</v>
      </c>
      <c r="C527" s="78" t="str">
        <f>IF(Tbl_Transactions[[#This Row],[Category]]="Income","Income","Expense")</f>
        <v>Expense</v>
      </c>
      <c r="D527" s="80">
        <f>YEAR(Tbl_Transactions[[#This Row],[Transaction Date]])</f>
        <v>2010</v>
      </c>
      <c r="E527" s="80">
        <f>MONTH(Tbl_Transactions[[#This Row],[Transaction Date]])</f>
        <v>1</v>
      </c>
      <c r="F527" s="80" t="str">
        <f>VLOOKUP(Tbl_Transactions[[#This Row],[Month Num]],Tbl_Lookup_Month[],2)</f>
        <v>Jan</v>
      </c>
      <c r="G527" s="80">
        <f>DAY(Tbl_Transactions[[#This Row],[Transaction Date]])</f>
        <v>9</v>
      </c>
      <c r="H527" s="82">
        <f>WEEKDAY(Tbl_Transactions[[#This Row],[Transaction Date]])</f>
        <v>7</v>
      </c>
      <c r="I527" s="82" t="str">
        <f>VLOOKUP(Tbl_Transactions[[#This Row],[Weekday Num]], Tbl_Lookup_Weekday[], 2)</f>
        <v>Sat</v>
      </c>
      <c r="J527" s="78" t="s">
        <v>15</v>
      </c>
      <c r="K527" s="78" t="s">
        <v>35</v>
      </c>
      <c r="L527" s="78" t="s">
        <v>34</v>
      </c>
      <c r="M527" s="78" t="s">
        <v>20</v>
      </c>
      <c r="N527" s="81">
        <v>153</v>
      </c>
      <c r="O527" s="91">
        <f>IF(Tbl_Transactions[[#This Row],[Type]]="Income",Tbl_Transactions[[#This Row],[Amount]]*'Lookup Values'!$H$3,Tbl_Transactions[[#This Row],[Amount]]*'Lookup Values'!$H$2)</f>
        <v>13.196249999999999</v>
      </c>
    </row>
    <row r="528" spans="1:15" x14ac:dyDescent="0.25">
      <c r="A528" s="78">
        <v>527</v>
      </c>
      <c r="B528" s="79">
        <v>40192</v>
      </c>
      <c r="C528" s="78" t="str">
        <f>IF(Tbl_Transactions[[#This Row],[Category]]="Income","Income","Expense")</f>
        <v>Expense</v>
      </c>
      <c r="D528" s="80">
        <f>YEAR(Tbl_Transactions[[#This Row],[Transaction Date]])</f>
        <v>2010</v>
      </c>
      <c r="E528" s="80">
        <f>MONTH(Tbl_Transactions[[#This Row],[Transaction Date]])</f>
        <v>1</v>
      </c>
      <c r="F528" s="80" t="str">
        <f>VLOOKUP(Tbl_Transactions[[#This Row],[Month Num]],Tbl_Lookup_Month[],2)</f>
        <v>Jan</v>
      </c>
      <c r="G528" s="80">
        <f>DAY(Tbl_Transactions[[#This Row],[Transaction Date]])</f>
        <v>14</v>
      </c>
      <c r="H528" s="82">
        <f>WEEKDAY(Tbl_Transactions[[#This Row],[Transaction Date]])</f>
        <v>5</v>
      </c>
      <c r="I528" s="82" t="str">
        <f>VLOOKUP(Tbl_Transactions[[#This Row],[Weekday Num]], Tbl_Lookup_Weekday[], 2)</f>
        <v>Thu</v>
      </c>
      <c r="J528" s="78" t="s">
        <v>32</v>
      </c>
      <c r="K528" s="78" t="s">
        <v>33</v>
      </c>
      <c r="L528" s="78" t="s">
        <v>31</v>
      </c>
      <c r="M528" s="78" t="s">
        <v>10</v>
      </c>
      <c r="N528" s="81">
        <v>18</v>
      </c>
      <c r="O528" s="91">
        <f>IF(Tbl_Transactions[[#This Row],[Type]]="Income",Tbl_Transactions[[#This Row],[Amount]]*'Lookup Values'!$H$3,Tbl_Transactions[[#This Row],[Amount]]*'Lookup Values'!$H$2)</f>
        <v>1.5524999999999998</v>
      </c>
    </row>
    <row r="529" spans="1:15" x14ac:dyDescent="0.25">
      <c r="A529" s="78">
        <v>528</v>
      </c>
      <c r="B529" s="79">
        <v>40194</v>
      </c>
      <c r="C529" s="78" t="str">
        <f>IF(Tbl_Transactions[[#This Row],[Category]]="Income","Income","Expense")</f>
        <v>Expense</v>
      </c>
      <c r="D529" s="80">
        <f>YEAR(Tbl_Transactions[[#This Row],[Transaction Date]])</f>
        <v>2010</v>
      </c>
      <c r="E529" s="80">
        <f>MONTH(Tbl_Transactions[[#This Row],[Transaction Date]])</f>
        <v>1</v>
      </c>
      <c r="F529" s="80" t="str">
        <f>VLOOKUP(Tbl_Transactions[[#This Row],[Month Num]],Tbl_Lookup_Month[],2)</f>
        <v>Jan</v>
      </c>
      <c r="G529" s="80">
        <f>DAY(Tbl_Transactions[[#This Row],[Transaction Date]])</f>
        <v>16</v>
      </c>
      <c r="H529" s="82">
        <f>WEEKDAY(Tbl_Transactions[[#This Row],[Transaction Date]])</f>
        <v>7</v>
      </c>
      <c r="I529" s="82" t="str">
        <f>VLOOKUP(Tbl_Transactions[[#This Row],[Weekday Num]], Tbl_Lookup_Weekday[], 2)</f>
        <v>Sat</v>
      </c>
      <c r="J529" s="78" t="s">
        <v>12</v>
      </c>
      <c r="K529" s="78" t="s">
        <v>25</v>
      </c>
      <c r="L529" s="78" t="s">
        <v>24</v>
      </c>
      <c r="M529" s="78" t="s">
        <v>23</v>
      </c>
      <c r="N529" s="81">
        <v>48</v>
      </c>
      <c r="O529" s="91">
        <f>IF(Tbl_Transactions[[#This Row],[Type]]="Income",Tbl_Transactions[[#This Row],[Amount]]*'Lookup Values'!$H$3,Tbl_Transactions[[#This Row],[Amount]]*'Lookup Values'!$H$2)</f>
        <v>4.1399999999999997</v>
      </c>
    </row>
    <row r="530" spans="1:15" x14ac:dyDescent="0.25">
      <c r="A530" s="78">
        <v>529</v>
      </c>
      <c r="B530" s="79">
        <v>40200</v>
      </c>
      <c r="C530" s="78" t="str">
        <f>IF(Tbl_Transactions[[#This Row],[Category]]="Income","Income","Expense")</f>
        <v>Expense</v>
      </c>
      <c r="D530" s="80">
        <f>YEAR(Tbl_Transactions[[#This Row],[Transaction Date]])</f>
        <v>2010</v>
      </c>
      <c r="E530" s="80">
        <f>MONTH(Tbl_Transactions[[#This Row],[Transaction Date]])</f>
        <v>1</v>
      </c>
      <c r="F530" s="80" t="str">
        <f>VLOOKUP(Tbl_Transactions[[#This Row],[Month Num]],Tbl_Lookup_Month[],2)</f>
        <v>Jan</v>
      </c>
      <c r="G530" s="80">
        <f>DAY(Tbl_Transactions[[#This Row],[Transaction Date]])</f>
        <v>22</v>
      </c>
      <c r="H530" s="82">
        <f>WEEKDAY(Tbl_Transactions[[#This Row],[Transaction Date]])</f>
        <v>6</v>
      </c>
      <c r="I530" s="82" t="str">
        <f>VLOOKUP(Tbl_Transactions[[#This Row],[Weekday Num]], Tbl_Lookup_Weekday[], 2)</f>
        <v>Fri</v>
      </c>
      <c r="J530" s="78" t="s">
        <v>8</v>
      </c>
      <c r="K530" s="78" t="s">
        <v>9</v>
      </c>
      <c r="L530" s="78" t="s">
        <v>7</v>
      </c>
      <c r="M530" s="78" t="s">
        <v>23</v>
      </c>
      <c r="N530" s="81">
        <v>411</v>
      </c>
      <c r="O530" s="91">
        <f>IF(Tbl_Transactions[[#This Row],[Type]]="Income",Tbl_Transactions[[#This Row],[Amount]]*'Lookup Values'!$H$3,Tbl_Transactions[[#This Row],[Amount]]*'Lookup Values'!$H$2)</f>
        <v>35.448749999999997</v>
      </c>
    </row>
    <row r="531" spans="1:15" x14ac:dyDescent="0.25">
      <c r="A531" s="78">
        <v>530</v>
      </c>
      <c r="B531" s="79">
        <v>40202</v>
      </c>
      <c r="C531" s="78" t="str">
        <f>IF(Tbl_Transactions[[#This Row],[Category]]="Income","Income","Expense")</f>
        <v>Expense</v>
      </c>
      <c r="D531" s="80">
        <f>YEAR(Tbl_Transactions[[#This Row],[Transaction Date]])</f>
        <v>2010</v>
      </c>
      <c r="E531" s="80">
        <f>MONTH(Tbl_Transactions[[#This Row],[Transaction Date]])</f>
        <v>1</v>
      </c>
      <c r="F531" s="80" t="str">
        <f>VLOOKUP(Tbl_Transactions[[#This Row],[Month Num]],Tbl_Lookup_Month[],2)</f>
        <v>Jan</v>
      </c>
      <c r="G531" s="80">
        <f>DAY(Tbl_Transactions[[#This Row],[Transaction Date]])</f>
        <v>24</v>
      </c>
      <c r="H531" s="82">
        <f>WEEKDAY(Tbl_Transactions[[#This Row],[Transaction Date]])</f>
        <v>1</v>
      </c>
      <c r="I531" s="82" t="str">
        <f>VLOOKUP(Tbl_Transactions[[#This Row],[Weekday Num]], Tbl_Lookup_Weekday[], 2)</f>
        <v>Sun</v>
      </c>
      <c r="J531" s="78" t="s">
        <v>15</v>
      </c>
      <c r="K531" s="78" t="s">
        <v>35</v>
      </c>
      <c r="L531" s="78" t="s">
        <v>34</v>
      </c>
      <c r="M531" s="78" t="s">
        <v>10</v>
      </c>
      <c r="N531" s="81">
        <v>212</v>
      </c>
      <c r="O531" s="91">
        <f>IF(Tbl_Transactions[[#This Row],[Type]]="Income",Tbl_Transactions[[#This Row],[Amount]]*'Lookup Values'!$H$3,Tbl_Transactions[[#This Row],[Amount]]*'Lookup Values'!$H$2)</f>
        <v>18.285</v>
      </c>
    </row>
    <row r="532" spans="1:15" x14ac:dyDescent="0.25">
      <c r="A532" s="78">
        <v>531</v>
      </c>
      <c r="B532" s="79">
        <v>40203</v>
      </c>
      <c r="C532" s="78" t="str">
        <f>IF(Tbl_Transactions[[#This Row],[Category]]="Income","Income","Expense")</f>
        <v>Expense</v>
      </c>
      <c r="D532" s="80">
        <f>YEAR(Tbl_Transactions[[#This Row],[Transaction Date]])</f>
        <v>2010</v>
      </c>
      <c r="E532" s="80">
        <f>MONTH(Tbl_Transactions[[#This Row],[Transaction Date]])</f>
        <v>1</v>
      </c>
      <c r="F532" s="80" t="str">
        <f>VLOOKUP(Tbl_Transactions[[#This Row],[Month Num]],Tbl_Lookup_Month[],2)</f>
        <v>Jan</v>
      </c>
      <c r="G532" s="80">
        <f>DAY(Tbl_Transactions[[#This Row],[Transaction Date]])</f>
        <v>25</v>
      </c>
      <c r="H532" s="82">
        <f>WEEKDAY(Tbl_Transactions[[#This Row],[Transaction Date]])</f>
        <v>2</v>
      </c>
      <c r="I532" s="82" t="str">
        <f>VLOOKUP(Tbl_Transactions[[#This Row],[Weekday Num]], Tbl_Lookup_Weekday[], 2)</f>
        <v>Mon</v>
      </c>
      <c r="J532" s="78" t="s">
        <v>27</v>
      </c>
      <c r="K532" s="78" t="s">
        <v>28</v>
      </c>
      <c r="L532" s="78" t="s">
        <v>26</v>
      </c>
      <c r="M532" s="78" t="s">
        <v>20</v>
      </c>
      <c r="N532" s="81">
        <v>439</v>
      </c>
      <c r="O532" s="91">
        <f>IF(Tbl_Transactions[[#This Row],[Type]]="Income",Tbl_Transactions[[#This Row],[Amount]]*'Lookup Values'!$H$3,Tbl_Transactions[[#This Row],[Amount]]*'Lookup Values'!$H$2)</f>
        <v>37.863749999999996</v>
      </c>
    </row>
    <row r="533" spans="1:15" x14ac:dyDescent="0.25">
      <c r="A533" s="78">
        <v>532</v>
      </c>
      <c r="B533" s="79">
        <v>40206</v>
      </c>
      <c r="C533" s="78" t="str">
        <f>IF(Tbl_Transactions[[#This Row],[Category]]="Income","Income","Expense")</f>
        <v>Expense</v>
      </c>
      <c r="D533" s="80">
        <f>YEAR(Tbl_Transactions[[#This Row],[Transaction Date]])</f>
        <v>2010</v>
      </c>
      <c r="E533" s="80">
        <f>MONTH(Tbl_Transactions[[#This Row],[Transaction Date]])</f>
        <v>1</v>
      </c>
      <c r="F533" s="80" t="str">
        <f>VLOOKUP(Tbl_Transactions[[#This Row],[Month Num]],Tbl_Lookup_Month[],2)</f>
        <v>Jan</v>
      </c>
      <c r="G533" s="80">
        <f>DAY(Tbl_Transactions[[#This Row],[Transaction Date]])</f>
        <v>28</v>
      </c>
      <c r="H533" s="82">
        <f>WEEKDAY(Tbl_Transactions[[#This Row],[Transaction Date]])</f>
        <v>5</v>
      </c>
      <c r="I533" s="82" t="str">
        <f>VLOOKUP(Tbl_Transactions[[#This Row],[Weekday Num]], Tbl_Lookup_Weekday[], 2)</f>
        <v>Thu</v>
      </c>
      <c r="J533" s="78" t="s">
        <v>8</v>
      </c>
      <c r="K533" s="78" t="s">
        <v>22</v>
      </c>
      <c r="L533" s="78" t="s">
        <v>21</v>
      </c>
      <c r="M533" s="78" t="s">
        <v>23</v>
      </c>
      <c r="N533" s="81">
        <v>341</v>
      </c>
      <c r="O533" s="91">
        <f>IF(Tbl_Transactions[[#This Row],[Type]]="Income",Tbl_Transactions[[#This Row],[Amount]]*'Lookup Values'!$H$3,Tbl_Transactions[[#This Row],[Amount]]*'Lookup Values'!$H$2)</f>
        <v>29.411249999999999</v>
      </c>
    </row>
    <row r="534" spans="1:15" x14ac:dyDescent="0.25">
      <c r="A534" s="78">
        <v>533</v>
      </c>
      <c r="B534" s="79">
        <v>40207</v>
      </c>
      <c r="C534" s="78" t="str">
        <f>IF(Tbl_Transactions[[#This Row],[Category]]="Income","Income","Expense")</f>
        <v>Expense</v>
      </c>
      <c r="D534" s="80">
        <f>YEAR(Tbl_Transactions[[#This Row],[Transaction Date]])</f>
        <v>2010</v>
      </c>
      <c r="E534" s="80">
        <f>MONTH(Tbl_Transactions[[#This Row],[Transaction Date]])</f>
        <v>1</v>
      </c>
      <c r="F534" s="80" t="str">
        <f>VLOOKUP(Tbl_Transactions[[#This Row],[Month Num]],Tbl_Lookup_Month[],2)</f>
        <v>Jan</v>
      </c>
      <c r="G534" s="80">
        <f>DAY(Tbl_Transactions[[#This Row],[Transaction Date]])</f>
        <v>29</v>
      </c>
      <c r="H534" s="82">
        <f>WEEKDAY(Tbl_Transactions[[#This Row],[Transaction Date]])</f>
        <v>6</v>
      </c>
      <c r="I534" s="82" t="str">
        <f>VLOOKUP(Tbl_Transactions[[#This Row],[Weekday Num]], Tbl_Lookup_Weekday[], 2)</f>
        <v>Fri</v>
      </c>
      <c r="J534" s="78" t="s">
        <v>27</v>
      </c>
      <c r="K534" s="78" t="s">
        <v>28</v>
      </c>
      <c r="L534" s="78" t="s">
        <v>26</v>
      </c>
      <c r="M534" s="78" t="s">
        <v>23</v>
      </c>
      <c r="N534" s="81">
        <v>36</v>
      </c>
      <c r="O534" s="91">
        <f>IF(Tbl_Transactions[[#This Row],[Type]]="Income",Tbl_Transactions[[#This Row],[Amount]]*'Lookup Values'!$H$3,Tbl_Transactions[[#This Row],[Amount]]*'Lookup Values'!$H$2)</f>
        <v>3.1049999999999995</v>
      </c>
    </row>
    <row r="535" spans="1:15" x14ac:dyDescent="0.25">
      <c r="A535" s="78">
        <v>534</v>
      </c>
      <c r="B535" s="79">
        <v>40211</v>
      </c>
      <c r="C535" s="78" t="str">
        <f>IF(Tbl_Transactions[[#This Row],[Category]]="Income","Income","Expense")</f>
        <v>Expense</v>
      </c>
      <c r="D535" s="80">
        <f>YEAR(Tbl_Transactions[[#This Row],[Transaction Date]])</f>
        <v>2010</v>
      </c>
      <c r="E535" s="80">
        <f>MONTH(Tbl_Transactions[[#This Row],[Transaction Date]])</f>
        <v>2</v>
      </c>
      <c r="F535" s="80" t="str">
        <f>VLOOKUP(Tbl_Transactions[[#This Row],[Month Num]],Tbl_Lookup_Month[],2)</f>
        <v>Feb</v>
      </c>
      <c r="G535" s="80">
        <f>DAY(Tbl_Transactions[[#This Row],[Transaction Date]])</f>
        <v>2</v>
      </c>
      <c r="H535" s="82">
        <f>WEEKDAY(Tbl_Transactions[[#This Row],[Transaction Date]])</f>
        <v>3</v>
      </c>
      <c r="I535" s="82" t="str">
        <f>VLOOKUP(Tbl_Transactions[[#This Row],[Weekday Num]], Tbl_Lookup_Weekday[], 2)</f>
        <v>Tue</v>
      </c>
      <c r="J535" s="78" t="s">
        <v>18</v>
      </c>
      <c r="K535" s="78" t="s">
        <v>30</v>
      </c>
      <c r="L535" s="78" t="s">
        <v>29</v>
      </c>
      <c r="M535" s="78" t="s">
        <v>23</v>
      </c>
      <c r="N535" s="81">
        <v>434</v>
      </c>
      <c r="O535" s="91">
        <f>IF(Tbl_Transactions[[#This Row],[Type]]="Income",Tbl_Transactions[[#This Row],[Amount]]*'Lookup Values'!$H$3,Tbl_Transactions[[#This Row],[Amount]]*'Lookup Values'!$H$2)</f>
        <v>37.432499999999997</v>
      </c>
    </row>
    <row r="536" spans="1:15" x14ac:dyDescent="0.25">
      <c r="A536" s="78">
        <v>535</v>
      </c>
      <c r="B536" s="79">
        <v>40218</v>
      </c>
      <c r="C536" s="78" t="str">
        <f>IF(Tbl_Transactions[[#This Row],[Category]]="Income","Income","Expense")</f>
        <v>Expense</v>
      </c>
      <c r="D536" s="80">
        <f>YEAR(Tbl_Transactions[[#This Row],[Transaction Date]])</f>
        <v>2010</v>
      </c>
      <c r="E536" s="80">
        <f>MONTH(Tbl_Transactions[[#This Row],[Transaction Date]])</f>
        <v>2</v>
      </c>
      <c r="F536" s="80" t="str">
        <f>VLOOKUP(Tbl_Transactions[[#This Row],[Month Num]],Tbl_Lookup_Month[],2)</f>
        <v>Feb</v>
      </c>
      <c r="G536" s="80">
        <f>DAY(Tbl_Transactions[[#This Row],[Transaction Date]])</f>
        <v>9</v>
      </c>
      <c r="H536" s="82">
        <f>WEEKDAY(Tbl_Transactions[[#This Row],[Transaction Date]])</f>
        <v>3</v>
      </c>
      <c r="I536" s="82" t="str">
        <f>VLOOKUP(Tbl_Transactions[[#This Row],[Weekday Num]], Tbl_Lookup_Weekday[], 2)</f>
        <v>Tue</v>
      </c>
      <c r="J536" s="78" t="s">
        <v>8</v>
      </c>
      <c r="K536" s="78" t="s">
        <v>22</v>
      </c>
      <c r="L536" s="78" t="s">
        <v>21</v>
      </c>
      <c r="M536" s="78" t="s">
        <v>23</v>
      </c>
      <c r="N536" s="81">
        <v>302</v>
      </c>
      <c r="O536" s="91">
        <f>IF(Tbl_Transactions[[#This Row],[Type]]="Income",Tbl_Transactions[[#This Row],[Amount]]*'Lookup Values'!$H$3,Tbl_Transactions[[#This Row],[Amount]]*'Lookup Values'!$H$2)</f>
        <v>26.047499999999999</v>
      </c>
    </row>
    <row r="537" spans="1:15" x14ac:dyDescent="0.25">
      <c r="A537" s="78">
        <v>536</v>
      </c>
      <c r="B537" s="79">
        <v>40221</v>
      </c>
      <c r="C537" s="78" t="str">
        <f>IF(Tbl_Transactions[[#This Row],[Category]]="Income","Income","Expense")</f>
        <v>Expense</v>
      </c>
      <c r="D537" s="80">
        <f>YEAR(Tbl_Transactions[[#This Row],[Transaction Date]])</f>
        <v>2010</v>
      </c>
      <c r="E537" s="80">
        <f>MONTH(Tbl_Transactions[[#This Row],[Transaction Date]])</f>
        <v>2</v>
      </c>
      <c r="F537" s="80" t="str">
        <f>VLOOKUP(Tbl_Transactions[[#This Row],[Month Num]],Tbl_Lookup_Month[],2)</f>
        <v>Feb</v>
      </c>
      <c r="G537" s="80">
        <f>DAY(Tbl_Transactions[[#This Row],[Transaction Date]])</f>
        <v>12</v>
      </c>
      <c r="H537" s="82">
        <f>WEEKDAY(Tbl_Transactions[[#This Row],[Transaction Date]])</f>
        <v>6</v>
      </c>
      <c r="I537" s="82" t="str">
        <f>VLOOKUP(Tbl_Transactions[[#This Row],[Weekday Num]], Tbl_Lookup_Weekday[], 2)</f>
        <v>Fri</v>
      </c>
      <c r="J537" s="78" t="s">
        <v>42</v>
      </c>
      <c r="K537" s="78" t="s">
        <v>43</v>
      </c>
      <c r="L537" s="78" t="s">
        <v>41</v>
      </c>
      <c r="M537" s="78" t="s">
        <v>10</v>
      </c>
      <c r="N537" s="81">
        <v>403</v>
      </c>
      <c r="O537" s="91">
        <f>IF(Tbl_Transactions[[#This Row],[Type]]="Income",Tbl_Transactions[[#This Row],[Amount]]*'Lookup Values'!$H$3,Tbl_Transactions[[#This Row],[Amount]]*'Lookup Values'!$H$2)</f>
        <v>34.758749999999999</v>
      </c>
    </row>
    <row r="538" spans="1:15" x14ac:dyDescent="0.25">
      <c r="A538" s="78">
        <v>537</v>
      </c>
      <c r="B538" s="79">
        <v>40224</v>
      </c>
      <c r="C538" s="78" t="str">
        <f>IF(Tbl_Transactions[[#This Row],[Category]]="Income","Income","Expense")</f>
        <v>Expense</v>
      </c>
      <c r="D538" s="80">
        <f>YEAR(Tbl_Transactions[[#This Row],[Transaction Date]])</f>
        <v>2010</v>
      </c>
      <c r="E538" s="80">
        <f>MONTH(Tbl_Transactions[[#This Row],[Transaction Date]])</f>
        <v>2</v>
      </c>
      <c r="F538" s="80" t="str">
        <f>VLOOKUP(Tbl_Transactions[[#This Row],[Month Num]],Tbl_Lookup_Month[],2)</f>
        <v>Feb</v>
      </c>
      <c r="G538" s="80">
        <f>DAY(Tbl_Transactions[[#This Row],[Transaction Date]])</f>
        <v>15</v>
      </c>
      <c r="H538" s="82">
        <f>WEEKDAY(Tbl_Transactions[[#This Row],[Transaction Date]])</f>
        <v>2</v>
      </c>
      <c r="I538" s="82" t="str">
        <f>VLOOKUP(Tbl_Transactions[[#This Row],[Weekday Num]], Tbl_Lookup_Weekday[], 2)</f>
        <v>Mon</v>
      </c>
      <c r="J538" s="78" t="s">
        <v>8</v>
      </c>
      <c r="K538" s="78" t="s">
        <v>22</v>
      </c>
      <c r="L538" s="78" t="s">
        <v>21</v>
      </c>
      <c r="M538" s="78" t="s">
        <v>20</v>
      </c>
      <c r="N538" s="81">
        <v>71</v>
      </c>
      <c r="O538" s="91">
        <f>IF(Tbl_Transactions[[#This Row],[Type]]="Income",Tbl_Transactions[[#This Row],[Amount]]*'Lookup Values'!$H$3,Tbl_Transactions[[#This Row],[Amount]]*'Lookup Values'!$H$2)</f>
        <v>6.1237499999999994</v>
      </c>
    </row>
    <row r="539" spans="1:15" x14ac:dyDescent="0.25">
      <c r="A539" s="78">
        <v>538</v>
      </c>
      <c r="B539" s="79">
        <v>40227</v>
      </c>
      <c r="C539" s="78" t="str">
        <f>IF(Tbl_Transactions[[#This Row],[Category]]="Income","Income","Expense")</f>
        <v>Expense</v>
      </c>
      <c r="D539" s="80">
        <f>YEAR(Tbl_Transactions[[#This Row],[Transaction Date]])</f>
        <v>2010</v>
      </c>
      <c r="E539" s="80">
        <f>MONTH(Tbl_Transactions[[#This Row],[Transaction Date]])</f>
        <v>2</v>
      </c>
      <c r="F539" s="80" t="str">
        <f>VLOOKUP(Tbl_Transactions[[#This Row],[Month Num]],Tbl_Lookup_Month[],2)</f>
        <v>Feb</v>
      </c>
      <c r="G539" s="80">
        <f>DAY(Tbl_Transactions[[#This Row],[Transaction Date]])</f>
        <v>18</v>
      </c>
      <c r="H539" s="82">
        <f>WEEKDAY(Tbl_Transactions[[#This Row],[Transaction Date]])</f>
        <v>5</v>
      </c>
      <c r="I539" s="82" t="str">
        <f>VLOOKUP(Tbl_Transactions[[#This Row],[Weekday Num]], Tbl_Lookup_Weekday[], 2)</f>
        <v>Thu</v>
      </c>
      <c r="J539" s="78" t="s">
        <v>12</v>
      </c>
      <c r="K539" s="78" t="s">
        <v>37</v>
      </c>
      <c r="L539" s="78" t="s">
        <v>36</v>
      </c>
      <c r="M539" s="78" t="s">
        <v>10</v>
      </c>
      <c r="N539" s="81">
        <v>223</v>
      </c>
      <c r="O539" s="91">
        <f>IF(Tbl_Transactions[[#This Row],[Type]]="Income",Tbl_Transactions[[#This Row],[Amount]]*'Lookup Values'!$H$3,Tbl_Transactions[[#This Row],[Amount]]*'Lookup Values'!$H$2)</f>
        <v>19.233749999999997</v>
      </c>
    </row>
    <row r="540" spans="1:15" x14ac:dyDescent="0.25">
      <c r="A540" s="78">
        <v>539</v>
      </c>
      <c r="B540" s="79">
        <v>40227</v>
      </c>
      <c r="C540" s="78" t="str">
        <f>IF(Tbl_Transactions[[#This Row],[Category]]="Income","Income","Expense")</f>
        <v>Income</v>
      </c>
      <c r="D540" s="80">
        <f>YEAR(Tbl_Transactions[[#This Row],[Transaction Date]])</f>
        <v>2010</v>
      </c>
      <c r="E540" s="80">
        <f>MONTH(Tbl_Transactions[[#This Row],[Transaction Date]])</f>
        <v>2</v>
      </c>
      <c r="F540" s="80" t="str">
        <f>VLOOKUP(Tbl_Transactions[[#This Row],[Month Num]],Tbl_Lookup_Month[],2)</f>
        <v>Feb</v>
      </c>
      <c r="G540" s="80">
        <f>DAY(Tbl_Transactions[[#This Row],[Transaction Date]])</f>
        <v>18</v>
      </c>
      <c r="H540" s="82">
        <f>WEEKDAY(Tbl_Transactions[[#This Row],[Transaction Date]])</f>
        <v>5</v>
      </c>
      <c r="I540" s="82" t="str">
        <f>VLOOKUP(Tbl_Transactions[[#This Row],[Weekday Num]], Tbl_Lookup_Weekday[], 2)</f>
        <v>Thu</v>
      </c>
      <c r="J540" s="78" t="s">
        <v>47</v>
      </c>
      <c r="K540" s="78" t="s">
        <v>80</v>
      </c>
      <c r="L540" s="78" t="s">
        <v>81</v>
      </c>
      <c r="M540" s="78" t="s">
        <v>23</v>
      </c>
      <c r="N540" s="81">
        <v>39</v>
      </c>
      <c r="O540" s="91">
        <f>IF(Tbl_Transactions[[#This Row],[Type]]="Income",Tbl_Transactions[[#This Row],[Amount]]*'Lookup Values'!$H$3,Tbl_Transactions[[#This Row],[Amount]]*'Lookup Values'!$H$2)</f>
        <v>14.82</v>
      </c>
    </row>
    <row r="541" spans="1:15" x14ac:dyDescent="0.25">
      <c r="A541" s="78">
        <v>540</v>
      </c>
      <c r="B541" s="79">
        <v>40227</v>
      </c>
      <c r="C541" s="78" t="str">
        <f>IF(Tbl_Transactions[[#This Row],[Category]]="Income","Income","Expense")</f>
        <v>Expense</v>
      </c>
      <c r="D541" s="80">
        <f>YEAR(Tbl_Transactions[[#This Row],[Transaction Date]])</f>
        <v>2010</v>
      </c>
      <c r="E541" s="80">
        <f>MONTH(Tbl_Transactions[[#This Row],[Transaction Date]])</f>
        <v>2</v>
      </c>
      <c r="F541" s="80" t="str">
        <f>VLOOKUP(Tbl_Transactions[[#This Row],[Month Num]],Tbl_Lookup_Month[],2)</f>
        <v>Feb</v>
      </c>
      <c r="G541" s="80">
        <f>DAY(Tbl_Transactions[[#This Row],[Transaction Date]])</f>
        <v>18</v>
      </c>
      <c r="H541" s="82">
        <f>WEEKDAY(Tbl_Transactions[[#This Row],[Transaction Date]])</f>
        <v>5</v>
      </c>
      <c r="I541" s="82" t="str">
        <f>VLOOKUP(Tbl_Transactions[[#This Row],[Weekday Num]], Tbl_Lookup_Weekday[], 2)</f>
        <v>Thu</v>
      </c>
      <c r="J541" s="78" t="s">
        <v>39</v>
      </c>
      <c r="K541" s="78" t="s">
        <v>40</v>
      </c>
      <c r="L541" s="78" t="s">
        <v>38</v>
      </c>
      <c r="M541" s="78" t="s">
        <v>10</v>
      </c>
      <c r="N541" s="81">
        <v>192</v>
      </c>
      <c r="O541" s="91">
        <f>IF(Tbl_Transactions[[#This Row],[Type]]="Income",Tbl_Transactions[[#This Row],[Amount]]*'Lookup Values'!$H$3,Tbl_Transactions[[#This Row],[Amount]]*'Lookup Values'!$H$2)</f>
        <v>16.559999999999999</v>
      </c>
    </row>
    <row r="542" spans="1:15" x14ac:dyDescent="0.25">
      <c r="A542" s="78">
        <v>541</v>
      </c>
      <c r="B542" s="79">
        <v>40230</v>
      </c>
      <c r="C542" s="78" t="str">
        <f>IF(Tbl_Transactions[[#This Row],[Category]]="Income","Income","Expense")</f>
        <v>Expense</v>
      </c>
      <c r="D542" s="80">
        <f>YEAR(Tbl_Transactions[[#This Row],[Transaction Date]])</f>
        <v>2010</v>
      </c>
      <c r="E542" s="80">
        <f>MONTH(Tbl_Transactions[[#This Row],[Transaction Date]])</f>
        <v>2</v>
      </c>
      <c r="F542" s="80" t="str">
        <f>VLOOKUP(Tbl_Transactions[[#This Row],[Month Num]],Tbl_Lookup_Month[],2)</f>
        <v>Feb</v>
      </c>
      <c r="G542" s="80">
        <f>DAY(Tbl_Transactions[[#This Row],[Transaction Date]])</f>
        <v>21</v>
      </c>
      <c r="H542" s="82">
        <f>WEEKDAY(Tbl_Transactions[[#This Row],[Transaction Date]])</f>
        <v>1</v>
      </c>
      <c r="I542" s="82" t="str">
        <f>VLOOKUP(Tbl_Transactions[[#This Row],[Weekday Num]], Tbl_Lookup_Weekday[], 2)</f>
        <v>Sun</v>
      </c>
      <c r="J542" s="78" t="s">
        <v>42</v>
      </c>
      <c r="K542" s="78" t="s">
        <v>43</v>
      </c>
      <c r="L542" s="78" t="s">
        <v>41</v>
      </c>
      <c r="M542" s="78" t="s">
        <v>10</v>
      </c>
      <c r="N542" s="81">
        <v>82</v>
      </c>
      <c r="O542" s="91">
        <f>IF(Tbl_Transactions[[#This Row],[Type]]="Income",Tbl_Transactions[[#This Row],[Amount]]*'Lookup Values'!$H$3,Tbl_Transactions[[#This Row],[Amount]]*'Lookup Values'!$H$2)</f>
        <v>7.0724999999999998</v>
      </c>
    </row>
    <row r="543" spans="1:15" x14ac:dyDescent="0.25">
      <c r="A543" s="78">
        <v>542</v>
      </c>
      <c r="B543" s="79">
        <v>40231</v>
      </c>
      <c r="C543" s="78" t="str">
        <f>IF(Tbl_Transactions[[#This Row],[Category]]="Income","Income","Expense")</f>
        <v>Expense</v>
      </c>
      <c r="D543" s="80">
        <f>YEAR(Tbl_Transactions[[#This Row],[Transaction Date]])</f>
        <v>2010</v>
      </c>
      <c r="E543" s="80">
        <f>MONTH(Tbl_Transactions[[#This Row],[Transaction Date]])</f>
        <v>2</v>
      </c>
      <c r="F543" s="80" t="str">
        <f>VLOOKUP(Tbl_Transactions[[#This Row],[Month Num]],Tbl_Lookup_Month[],2)</f>
        <v>Feb</v>
      </c>
      <c r="G543" s="80">
        <f>DAY(Tbl_Transactions[[#This Row],[Transaction Date]])</f>
        <v>22</v>
      </c>
      <c r="H543" s="82">
        <f>WEEKDAY(Tbl_Transactions[[#This Row],[Transaction Date]])</f>
        <v>2</v>
      </c>
      <c r="I543" s="82" t="str">
        <f>VLOOKUP(Tbl_Transactions[[#This Row],[Weekday Num]], Tbl_Lookup_Weekday[], 2)</f>
        <v>Mon</v>
      </c>
      <c r="J543" s="78" t="s">
        <v>15</v>
      </c>
      <c r="K543" s="78" t="s">
        <v>16</v>
      </c>
      <c r="L543" s="78" t="s">
        <v>14</v>
      </c>
      <c r="M543" s="78" t="s">
        <v>10</v>
      </c>
      <c r="N543" s="81">
        <v>217</v>
      </c>
      <c r="O543" s="91">
        <f>IF(Tbl_Transactions[[#This Row],[Type]]="Income",Tbl_Transactions[[#This Row],[Amount]]*'Lookup Values'!$H$3,Tbl_Transactions[[#This Row],[Amount]]*'Lookup Values'!$H$2)</f>
        <v>18.716249999999999</v>
      </c>
    </row>
    <row r="544" spans="1:15" x14ac:dyDescent="0.25">
      <c r="A544" s="78">
        <v>543</v>
      </c>
      <c r="B544" s="79">
        <v>40232</v>
      </c>
      <c r="C544" s="78" t="str">
        <f>IF(Tbl_Transactions[[#This Row],[Category]]="Income","Income","Expense")</f>
        <v>Expense</v>
      </c>
      <c r="D544" s="80">
        <f>YEAR(Tbl_Transactions[[#This Row],[Transaction Date]])</f>
        <v>2010</v>
      </c>
      <c r="E544" s="80">
        <f>MONTH(Tbl_Transactions[[#This Row],[Transaction Date]])</f>
        <v>2</v>
      </c>
      <c r="F544" s="80" t="str">
        <f>VLOOKUP(Tbl_Transactions[[#This Row],[Month Num]],Tbl_Lookup_Month[],2)</f>
        <v>Feb</v>
      </c>
      <c r="G544" s="80">
        <f>DAY(Tbl_Transactions[[#This Row],[Transaction Date]])</f>
        <v>23</v>
      </c>
      <c r="H544" s="82">
        <f>WEEKDAY(Tbl_Transactions[[#This Row],[Transaction Date]])</f>
        <v>3</v>
      </c>
      <c r="I544" s="82" t="str">
        <f>VLOOKUP(Tbl_Transactions[[#This Row],[Weekday Num]], Tbl_Lookup_Weekday[], 2)</f>
        <v>Tue</v>
      </c>
      <c r="J544" s="78" t="s">
        <v>8</v>
      </c>
      <c r="K544" s="78" t="s">
        <v>22</v>
      </c>
      <c r="L544" s="78" t="s">
        <v>21</v>
      </c>
      <c r="M544" s="78" t="s">
        <v>23</v>
      </c>
      <c r="N544" s="81">
        <v>345</v>
      </c>
      <c r="O544" s="91">
        <f>IF(Tbl_Transactions[[#This Row],[Type]]="Income",Tbl_Transactions[[#This Row],[Amount]]*'Lookup Values'!$H$3,Tbl_Transactions[[#This Row],[Amount]]*'Lookup Values'!$H$2)</f>
        <v>29.756249999999998</v>
      </c>
    </row>
    <row r="545" spans="1:15" x14ac:dyDescent="0.25">
      <c r="A545" s="78">
        <v>544</v>
      </c>
      <c r="B545" s="79">
        <v>40232</v>
      </c>
      <c r="C545" s="78" t="str">
        <f>IF(Tbl_Transactions[[#This Row],[Category]]="Income","Income","Expense")</f>
        <v>Expense</v>
      </c>
      <c r="D545" s="80">
        <f>YEAR(Tbl_Transactions[[#This Row],[Transaction Date]])</f>
        <v>2010</v>
      </c>
      <c r="E545" s="80">
        <f>MONTH(Tbl_Transactions[[#This Row],[Transaction Date]])</f>
        <v>2</v>
      </c>
      <c r="F545" s="80" t="str">
        <f>VLOOKUP(Tbl_Transactions[[#This Row],[Month Num]],Tbl_Lookup_Month[],2)</f>
        <v>Feb</v>
      </c>
      <c r="G545" s="80">
        <f>DAY(Tbl_Transactions[[#This Row],[Transaction Date]])</f>
        <v>23</v>
      </c>
      <c r="H545" s="82">
        <f>WEEKDAY(Tbl_Transactions[[#This Row],[Transaction Date]])</f>
        <v>3</v>
      </c>
      <c r="I545" s="82" t="str">
        <f>VLOOKUP(Tbl_Transactions[[#This Row],[Weekday Num]], Tbl_Lookup_Weekday[], 2)</f>
        <v>Tue</v>
      </c>
      <c r="J545" s="78" t="s">
        <v>12</v>
      </c>
      <c r="K545" s="78" t="s">
        <v>37</v>
      </c>
      <c r="L545" s="78" t="s">
        <v>36</v>
      </c>
      <c r="M545" s="78" t="s">
        <v>23</v>
      </c>
      <c r="N545" s="81">
        <v>351</v>
      </c>
      <c r="O545" s="91">
        <f>IF(Tbl_Transactions[[#This Row],[Type]]="Income",Tbl_Transactions[[#This Row],[Amount]]*'Lookup Values'!$H$3,Tbl_Transactions[[#This Row],[Amount]]*'Lookup Values'!$H$2)</f>
        <v>30.273749999999996</v>
      </c>
    </row>
    <row r="546" spans="1:15" x14ac:dyDescent="0.25">
      <c r="A546" s="78">
        <v>545</v>
      </c>
      <c r="B546" s="79">
        <v>40235</v>
      </c>
      <c r="C546" s="78" t="str">
        <f>IF(Tbl_Transactions[[#This Row],[Category]]="Income","Income","Expense")</f>
        <v>Expense</v>
      </c>
      <c r="D546" s="80">
        <f>YEAR(Tbl_Transactions[[#This Row],[Transaction Date]])</f>
        <v>2010</v>
      </c>
      <c r="E546" s="80">
        <f>MONTH(Tbl_Transactions[[#This Row],[Transaction Date]])</f>
        <v>2</v>
      </c>
      <c r="F546" s="80" t="str">
        <f>VLOOKUP(Tbl_Transactions[[#This Row],[Month Num]],Tbl_Lookup_Month[],2)</f>
        <v>Feb</v>
      </c>
      <c r="G546" s="80">
        <f>DAY(Tbl_Transactions[[#This Row],[Transaction Date]])</f>
        <v>26</v>
      </c>
      <c r="H546" s="82">
        <f>WEEKDAY(Tbl_Transactions[[#This Row],[Transaction Date]])</f>
        <v>6</v>
      </c>
      <c r="I546" s="82" t="str">
        <f>VLOOKUP(Tbl_Transactions[[#This Row],[Weekday Num]], Tbl_Lookup_Weekday[], 2)</f>
        <v>Fri</v>
      </c>
      <c r="J546" s="78" t="s">
        <v>8</v>
      </c>
      <c r="K546" s="78" t="s">
        <v>22</v>
      </c>
      <c r="L546" s="78" t="s">
        <v>21</v>
      </c>
      <c r="M546" s="78" t="s">
        <v>10</v>
      </c>
      <c r="N546" s="81">
        <v>286</v>
      </c>
      <c r="O546" s="91">
        <f>IF(Tbl_Transactions[[#This Row],[Type]]="Income",Tbl_Transactions[[#This Row],[Amount]]*'Lookup Values'!$H$3,Tbl_Transactions[[#This Row],[Amount]]*'Lookup Values'!$H$2)</f>
        <v>24.667499999999997</v>
      </c>
    </row>
    <row r="547" spans="1:15" x14ac:dyDescent="0.25">
      <c r="A547" s="78">
        <v>546</v>
      </c>
      <c r="B547" s="79">
        <v>40235</v>
      </c>
      <c r="C547" s="78" t="str">
        <f>IF(Tbl_Transactions[[#This Row],[Category]]="Income","Income","Expense")</f>
        <v>Income</v>
      </c>
      <c r="D547" s="80">
        <f>YEAR(Tbl_Transactions[[#This Row],[Transaction Date]])</f>
        <v>2010</v>
      </c>
      <c r="E547" s="80">
        <f>MONTH(Tbl_Transactions[[#This Row],[Transaction Date]])</f>
        <v>2</v>
      </c>
      <c r="F547" s="80" t="str">
        <f>VLOOKUP(Tbl_Transactions[[#This Row],[Month Num]],Tbl_Lookup_Month[],2)</f>
        <v>Feb</v>
      </c>
      <c r="G547" s="80">
        <f>DAY(Tbl_Transactions[[#This Row],[Transaction Date]])</f>
        <v>26</v>
      </c>
      <c r="H547" s="82">
        <f>WEEKDAY(Tbl_Transactions[[#This Row],[Transaction Date]])</f>
        <v>6</v>
      </c>
      <c r="I547" s="82" t="str">
        <f>VLOOKUP(Tbl_Transactions[[#This Row],[Weekday Num]], Tbl_Lookup_Weekday[], 2)</f>
        <v>Fri</v>
      </c>
      <c r="J547" s="78" t="s">
        <v>47</v>
      </c>
      <c r="K547" s="78" t="s">
        <v>80</v>
      </c>
      <c r="L547" s="78" t="s">
        <v>81</v>
      </c>
      <c r="M547" s="78" t="s">
        <v>23</v>
      </c>
      <c r="N547" s="81">
        <v>41</v>
      </c>
      <c r="O547" s="91">
        <f>IF(Tbl_Transactions[[#This Row],[Type]]="Income",Tbl_Transactions[[#This Row],[Amount]]*'Lookup Values'!$H$3,Tbl_Transactions[[#This Row],[Amount]]*'Lookup Values'!$H$2)</f>
        <v>15.58</v>
      </c>
    </row>
    <row r="548" spans="1:15" x14ac:dyDescent="0.25">
      <c r="A548" s="78">
        <v>547</v>
      </c>
      <c r="B548" s="79">
        <v>40238</v>
      </c>
      <c r="C548" s="78" t="str">
        <f>IF(Tbl_Transactions[[#This Row],[Category]]="Income","Income","Expense")</f>
        <v>Expense</v>
      </c>
      <c r="D548" s="80">
        <f>YEAR(Tbl_Transactions[[#This Row],[Transaction Date]])</f>
        <v>2010</v>
      </c>
      <c r="E548" s="80">
        <f>MONTH(Tbl_Transactions[[#This Row],[Transaction Date]])</f>
        <v>3</v>
      </c>
      <c r="F548" s="80" t="str">
        <f>VLOOKUP(Tbl_Transactions[[#This Row],[Month Num]],Tbl_Lookup_Month[],2)</f>
        <v>Mar</v>
      </c>
      <c r="G548" s="80">
        <f>DAY(Tbl_Transactions[[#This Row],[Transaction Date]])</f>
        <v>1</v>
      </c>
      <c r="H548" s="82">
        <f>WEEKDAY(Tbl_Transactions[[#This Row],[Transaction Date]])</f>
        <v>2</v>
      </c>
      <c r="I548" s="82" t="str">
        <f>VLOOKUP(Tbl_Transactions[[#This Row],[Weekday Num]], Tbl_Lookup_Weekday[], 2)</f>
        <v>Mon</v>
      </c>
      <c r="J548" s="78" t="s">
        <v>18</v>
      </c>
      <c r="K548" s="78" t="s">
        <v>19</v>
      </c>
      <c r="L548" s="78" t="s">
        <v>17</v>
      </c>
      <c r="M548" s="78" t="s">
        <v>20</v>
      </c>
      <c r="N548" s="81">
        <v>500</v>
      </c>
      <c r="O548" s="91">
        <f>IF(Tbl_Transactions[[#This Row],[Type]]="Income",Tbl_Transactions[[#This Row],[Amount]]*'Lookup Values'!$H$3,Tbl_Transactions[[#This Row],[Amount]]*'Lookup Values'!$H$2)</f>
        <v>43.125</v>
      </c>
    </row>
    <row r="549" spans="1:15" x14ac:dyDescent="0.25">
      <c r="A549" s="78">
        <v>548</v>
      </c>
      <c r="B549" s="79">
        <v>40243</v>
      </c>
      <c r="C549" s="78" t="str">
        <f>IF(Tbl_Transactions[[#This Row],[Category]]="Income","Income","Expense")</f>
        <v>Expense</v>
      </c>
      <c r="D549" s="80">
        <f>YEAR(Tbl_Transactions[[#This Row],[Transaction Date]])</f>
        <v>2010</v>
      </c>
      <c r="E549" s="80">
        <f>MONTH(Tbl_Transactions[[#This Row],[Transaction Date]])</f>
        <v>3</v>
      </c>
      <c r="F549" s="80" t="str">
        <f>VLOOKUP(Tbl_Transactions[[#This Row],[Month Num]],Tbl_Lookup_Month[],2)</f>
        <v>Mar</v>
      </c>
      <c r="G549" s="80">
        <f>DAY(Tbl_Transactions[[#This Row],[Transaction Date]])</f>
        <v>6</v>
      </c>
      <c r="H549" s="82">
        <f>WEEKDAY(Tbl_Transactions[[#This Row],[Transaction Date]])</f>
        <v>7</v>
      </c>
      <c r="I549" s="82" t="str">
        <f>VLOOKUP(Tbl_Transactions[[#This Row],[Weekday Num]], Tbl_Lookup_Weekday[], 2)</f>
        <v>Sat</v>
      </c>
      <c r="J549" s="78" t="s">
        <v>18</v>
      </c>
      <c r="K549" s="78" t="s">
        <v>19</v>
      </c>
      <c r="L549" s="78" t="s">
        <v>17</v>
      </c>
      <c r="M549" s="78" t="s">
        <v>23</v>
      </c>
      <c r="N549" s="81">
        <v>31</v>
      </c>
      <c r="O549" s="91">
        <f>IF(Tbl_Transactions[[#This Row],[Type]]="Income",Tbl_Transactions[[#This Row],[Amount]]*'Lookup Values'!$H$3,Tbl_Transactions[[#This Row],[Amount]]*'Lookup Values'!$H$2)</f>
        <v>2.6737499999999996</v>
      </c>
    </row>
    <row r="550" spans="1:15" x14ac:dyDescent="0.25">
      <c r="A550" s="78">
        <v>549</v>
      </c>
      <c r="B550" s="79">
        <v>40243</v>
      </c>
      <c r="C550" s="78" t="str">
        <f>IF(Tbl_Transactions[[#This Row],[Category]]="Income","Income","Expense")</f>
        <v>Expense</v>
      </c>
      <c r="D550" s="80">
        <f>YEAR(Tbl_Transactions[[#This Row],[Transaction Date]])</f>
        <v>2010</v>
      </c>
      <c r="E550" s="80">
        <f>MONTH(Tbl_Transactions[[#This Row],[Transaction Date]])</f>
        <v>3</v>
      </c>
      <c r="F550" s="80" t="str">
        <f>VLOOKUP(Tbl_Transactions[[#This Row],[Month Num]],Tbl_Lookup_Month[],2)</f>
        <v>Mar</v>
      </c>
      <c r="G550" s="80">
        <f>DAY(Tbl_Transactions[[#This Row],[Transaction Date]])</f>
        <v>6</v>
      </c>
      <c r="H550" s="82">
        <f>WEEKDAY(Tbl_Transactions[[#This Row],[Transaction Date]])</f>
        <v>7</v>
      </c>
      <c r="I550" s="82" t="str">
        <f>VLOOKUP(Tbl_Transactions[[#This Row],[Weekday Num]], Tbl_Lookup_Weekday[], 2)</f>
        <v>Sat</v>
      </c>
      <c r="J550" s="78" t="s">
        <v>12</v>
      </c>
      <c r="K550" s="78" t="s">
        <v>13</v>
      </c>
      <c r="L550" s="78" t="s">
        <v>11</v>
      </c>
      <c r="M550" s="78" t="s">
        <v>23</v>
      </c>
      <c r="N550" s="81">
        <v>268</v>
      </c>
      <c r="O550" s="91">
        <f>IF(Tbl_Transactions[[#This Row],[Type]]="Income",Tbl_Transactions[[#This Row],[Amount]]*'Lookup Values'!$H$3,Tbl_Transactions[[#This Row],[Amount]]*'Lookup Values'!$H$2)</f>
        <v>23.114999999999998</v>
      </c>
    </row>
    <row r="551" spans="1:15" x14ac:dyDescent="0.25">
      <c r="A551" s="78">
        <v>550</v>
      </c>
      <c r="B551" s="79">
        <v>40244</v>
      </c>
      <c r="C551" s="78" t="str">
        <f>IF(Tbl_Transactions[[#This Row],[Category]]="Income","Income","Expense")</f>
        <v>Expense</v>
      </c>
      <c r="D551" s="80">
        <f>YEAR(Tbl_Transactions[[#This Row],[Transaction Date]])</f>
        <v>2010</v>
      </c>
      <c r="E551" s="80">
        <f>MONTH(Tbl_Transactions[[#This Row],[Transaction Date]])</f>
        <v>3</v>
      </c>
      <c r="F551" s="80" t="str">
        <f>VLOOKUP(Tbl_Transactions[[#This Row],[Month Num]],Tbl_Lookup_Month[],2)</f>
        <v>Mar</v>
      </c>
      <c r="G551" s="80">
        <f>DAY(Tbl_Transactions[[#This Row],[Transaction Date]])</f>
        <v>7</v>
      </c>
      <c r="H551" s="82">
        <f>WEEKDAY(Tbl_Transactions[[#This Row],[Transaction Date]])</f>
        <v>1</v>
      </c>
      <c r="I551" s="82" t="str">
        <f>VLOOKUP(Tbl_Transactions[[#This Row],[Weekday Num]], Tbl_Lookup_Weekday[], 2)</f>
        <v>Sun</v>
      </c>
      <c r="J551" s="78" t="s">
        <v>12</v>
      </c>
      <c r="K551" s="78" t="s">
        <v>37</v>
      </c>
      <c r="L551" s="78" t="s">
        <v>36</v>
      </c>
      <c r="M551" s="78" t="s">
        <v>23</v>
      </c>
      <c r="N551" s="81">
        <v>479</v>
      </c>
      <c r="O551" s="91">
        <f>IF(Tbl_Transactions[[#This Row],[Type]]="Income",Tbl_Transactions[[#This Row],[Amount]]*'Lookup Values'!$H$3,Tbl_Transactions[[#This Row],[Amount]]*'Lookup Values'!$H$2)</f>
        <v>41.313749999999999</v>
      </c>
    </row>
    <row r="552" spans="1:15" x14ac:dyDescent="0.25">
      <c r="A552" s="78">
        <v>551</v>
      </c>
      <c r="B552" s="79">
        <v>40244</v>
      </c>
      <c r="C552" s="78" t="str">
        <f>IF(Tbl_Transactions[[#This Row],[Category]]="Income","Income","Expense")</f>
        <v>Expense</v>
      </c>
      <c r="D552" s="80">
        <f>YEAR(Tbl_Transactions[[#This Row],[Transaction Date]])</f>
        <v>2010</v>
      </c>
      <c r="E552" s="80">
        <f>MONTH(Tbl_Transactions[[#This Row],[Transaction Date]])</f>
        <v>3</v>
      </c>
      <c r="F552" s="80" t="str">
        <f>VLOOKUP(Tbl_Transactions[[#This Row],[Month Num]],Tbl_Lookup_Month[],2)</f>
        <v>Mar</v>
      </c>
      <c r="G552" s="80">
        <f>DAY(Tbl_Transactions[[#This Row],[Transaction Date]])</f>
        <v>7</v>
      </c>
      <c r="H552" s="82">
        <f>WEEKDAY(Tbl_Transactions[[#This Row],[Transaction Date]])</f>
        <v>1</v>
      </c>
      <c r="I552" s="82" t="str">
        <f>VLOOKUP(Tbl_Transactions[[#This Row],[Weekday Num]], Tbl_Lookup_Weekday[], 2)</f>
        <v>Sun</v>
      </c>
      <c r="J552" s="78" t="s">
        <v>27</v>
      </c>
      <c r="K552" s="78" t="s">
        <v>28</v>
      </c>
      <c r="L552" s="78" t="s">
        <v>26</v>
      </c>
      <c r="M552" s="78" t="s">
        <v>20</v>
      </c>
      <c r="N552" s="81">
        <v>30</v>
      </c>
      <c r="O552" s="91">
        <f>IF(Tbl_Transactions[[#This Row],[Type]]="Income",Tbl_Transactions[[#This Row],[Amount]]*'Lookup Values'!$H$3,Tbl_Transactions[[#This Row],[Amount]]*'Lookup Values'!$H$2)</f>
        <v>2.5874999999999999</v>
      </c>
    </row>
    <row r="553" spans="1:15" x14ac:dyDescent="0.25">
      <c r="A553" s="78">
        <v>552</v>
      </c>
      <c r="B553" s="79">
        <v>40248</v>
      </c>
      <c r="C553" s="78" t="str">
        <f>IF(Tbl_Transactions[[#This Row],[Category]]="Income","Income","Expense")</f>
        <v>Expense</v>
      </c>
      <c r="D553" s="80">
        <f>YEAR(Tbl_Transactions[[#This Row],[Transaction Date]])</f>
        <v>2010</v>
      </c>
      <c r="E553" s="80">
        <f>MONTH(Tbl_Transactions[[#This Row],[Transaction Date]])</f>
        <v>3</v>
      </c>
      <c r="F553" s="80" t="str">
        <f>VLOOKUP(Tbl_Transactions[[#This Row],[Month Num]],Tbl_Lookup_Month[],2)</f>
        <v>Mar</v>
      </c>
      <c r="G553" s="80">
        <f>DAY(Tbl_Transactions[[#This Row],[Transaction Date]])</f>
        <v>11</v>
      </c>
      <c r="H553" s="82">
        <f>WEEKDAY(Tbl_Transactions[[#This Row],[Transaction Date]])</f>
        <v>5</v>
      </c>
      <c r="I553" s="82" t="str">
        <f>VLOOKUP(Tbl_Transactions[[#This Row],[Weekday Num]], Tbl_Lookup_Weekday[], 2)</f>
        <v>Thu</v>
      </c>
      <c r="J553" s="78" t="s">
        <v>42</v>
      </c>
      <c r="K553" s="78" t="s">
        <v>43</v>
      </c>
      <c r="L553" s="78" t="s">
        <v>41</v>
      </c>
      <c r="M553" s="78" t="s">
        <v>20</v>
      </c>
      <c r="N553" s="81">
        <v>52</v>
      </c>
      <c r="O553" s="91">
        <f>IF(Tbl_Transactions[[#This Row],[Type]]="Income",Tbl_Transactions[[#This Row],[Amount]]*'Lookup Values'!$H$3,Tbl_Transactions[[#This Row],[Amount]]*'Lookup Values'!$H$2)</f>
        <v>4.4849999999999994</v>
      </c>
    </row>
    <row r="554" spans="1:15" x14ac:dyDescent="0.25">
      <c r="A554" s="78">
        <v>553</v>
      </c>
      <c r="B554" s="79">
        <v>40250</v>
      </c>
      <c r="C554" s="78" t="str">
        <f>IF(Tbl_Transactions[[#This Row],[Category]]="Income","Income","Expense")</f>
        <v>Expense</v>
      </c>
      <c r="D554" s="80">
        <f>YEAR(Tbl_Transactions[[#This Row],[Transaction Date]])</f>
        <v>2010</v>
      </c>
      <c r="E554" s="80">
        <f>MONTH(Tbl_Transactions[[#This Row],[Transaction Date]])</f>
        <v>3</v>
      </c>
      <c r="F554" s="80" t="str">
        <f>VLOOKUP(Tbl_Transactions[[#This Row],[Month Num]],Tbl_Lookup_Month[],2)</f>
        <v>Mar</v>
      </c>
      <c r="G554" s="80">
        <f>DAY(Tbl_Transactions[[#This Row],[Transaction Date]])</f>
        <v>13</v>
      </c>
      <c r="H554" s="82">
        <f>WEEKDAY(Tbl_Transactions[[#This Row],[Transaction Date]])</f>
        <v>7</v>
      </c>
      <c r="I554" s="82" t="str">
        <f>VLOOKUP(Tbl_Transactions[[#This Row],[Weekday Num]], Tbl_Lookup_Weekday[], 2)</f>
        <v>Sat</v>
      </c>
      <c r="J554" s="78" t="s">
        <v>8</v>
      </c>
      <c r="K554" s="78" t="s">
        <v>9</v>
      </c>
      <c r="L554" s="78" t="s">
        <v>7</v>
      </c>
      <c r="M554" s="78" t="s">
        <v>20</v>
      </c>
      <c r="N554" s="81">
        <v>260</v>
      </c>
      <c r="O554" s="91">
        <f>IF(Tbl_Transactions[[#This Row],[Type]]="Income",Tbl_Transactions[[#This Row],[Amount]]*'Lookup Values'!$H$3,Tbl_Transactions[[#This Row],[Amount]]*'Lookup Values'!$H$2)</f>
        <v>22.424999999999997</v>
      </c>
    </row>
    <row r="555" spans="1:15" x14ac:dyDescent="0.25">
      <c r="A555" s="78">
        <v>554</v>
      </c>
      <c r="B555" s="79">
        <v>40253</v>
      </c>
      <c r="C555" s="78" t="str">
        <f>IF(Tbl_Transactions[[#This Row],[Category]]="Income","Income","Expense")</f>
        <v>Expense</v>
      </c>
      <c r="D555" s="80">
        <f>YEAR(Tbl_Transactions[[#This Row],[Transaction Date]])</f>
        <v>2010</v>
      </c>
      <c r="E555" s="80">
        <f>MONTH(Tbl_Transactions[[#This Row],[Transaction Date]])</f>
        <v>3</v>
      </c>
      <c r="F555" s="80" t="str">
        <f>VLOOKUP(Tbl_Transactions[[#This Row],[Month Num]],Tbl_Lookup_Month[],2)</f>
        <v>Mar</v>
      </c>
      <c r="G555" s="80">
        <f>DAY(Tbl_Transactions[[#This Row],[Transaction Date]])</f>
        <v>16</v>
      </c>
      <c r="H555" s="82">
        <f>WEEKDAY(Tbl_Transactions[[#This Row],[Transaction Date]])</f>
        <v>3</v>
      </c>
      <c r="I555" s="82" t="str">
        <f>VLOOKUP(Tbl_Transactions[[#This Row],[Weekday Num]], Tbl_Lookup_Weekday[], 2)</f>
        <v>Tue</v>
      </c>
      <c r="J555" s="78" t="s">
        <v>15</v>
      </c>
      <c r="K555" s="78" t="s">
        <v>16</v>
      </c>
      <c r="L555" s="78" t="s">
        <v>14</v>
      </c>
      <c r="M555" s="78" t="s">
        <v>10</v>
      </c>
      <c r="N555" s="81">
        <v>159</v>
      </c>
      <c r="O555" s="91">
        <f>IF(Tbl_Transactions[[#This Row],[Type]]="Income",Tbl_Transactions[[#This Row],[Amount]]*'Lookup Values'!$H$3,Tbl_Transactions[[#This Row],[Amount]]*'Lookup Values'!$H$2)</f>
        <v>13.713749999999999</v>
      </c>
    </row>
    <row r="556" spans="1:15" x14ac:dyDescent="0.25">
      <c r="A556" s="78">
        <v>555</v>
      </c>
      <c r="B556" s="79">
        <v>40255</v>
      </c>
      <c r="C556" s="78" t="str">
        <f>IF(Tbl_Transactions[[#This Row],[Category]]="Income","Income","Expense")</f>
        <v>Expense</v>
      </c>
      <c r="D556" s="80">
        <f>YEAR(Tbl_Transactions[[#This Row],[Transaction Date]])</f>
        <v>2010</v>
      </c>
      <c r="E556" s="80">
        <f>MONTH(Tbl_Transactions[[#This Row],[Transaction Date]])</f>
        <v>3</v>
      </c>
      <c r="F556" s="80" t="str">
        <f>VLOOKUP(Tbl_Transactions[[#This Row],[Month Num]],Tbl_Lookup_Month[],2)</f>
        <v>Mar</v>
      </c>
      <c r="G556" s="80">
        <f>DAY(Tbl_Transactions[[#This Row],[Transaction Date]])</f>
        <v>18</v>
      </c>
      <c r="H556" s="82">
        <f>WEEKDAY(Tbl_Transactions[[#This Row],[Transaction Date]])</f>
        <v>5</v>
      </c>
      <c r="I556" s="82" t="str">
        <f>VLOOKUP(Tbl_Transactions[[#This Row],[Weekday Num]], Tbl_Lookup_Weekday[], 2)</f>
        <v>Thu</v>
      </c>
      <c r="J556" s="78" t="s">
        <v>8</v>
      </c>
      <c r="K556" s="78" t="s">
        <v>22</v>
      </c>
      <c r="L556" s="78" t="s">
        <v>21</v>
      </c>
      <c r="M556" s="78" t="s">
        <v>20</v>
      </c>
      <c r="N556" s="81">
        <v>19</v>
      </c>
      <c r="O556" s="91">
        <f>IF(Tbl_Transactions[[#This Row],[Type]]="Income",Tbl_Transactions[[#This Row],[Amount]]*'Lookup Values'!$H$3,Tbl_Transactions[[#This Row],[Amount]]*'Lookup Values'!$H$2)</f>
        <v>1.6387499999999999</v>
      </c>
    </row>
    <row r="557" spans="1:15" x14ac:dyDescent="0.25">
      <c r="A557" s="78">
        <v>556</v>
      </c>
      <c r="B557" s="79">
        <v>40255</v>
      </c>
      <c r="C557" s="78" t="str">
        <f>IF(Tbl_Transactions[[#This Row],[Category]]="Income","Income","Expense")</f>
        <v>Income</v>
      </c>
      <c r="D557" s="80">
        <f>YEAR(Tbl_Transactions[[#This Row],[Transaction Date]])</f>
        <v>2010</v>
      </c>
      <c r="E557" s="80">
        <f>MONTH(Tbl_Transactions[[#This Row],[Transaction Date]])</f>
        <v>3</v>
      </c>
      <c r="F557" s="80" t="str">
        <f>VLOOKUP(Tbl_Transactions[[#This Row],[Month Num]],Tbl_Lookup_Month[],2)</f>
        <v>Mar</v>
      </c>
      <c r="G557" s="80">
        <f>DAY(Tbl_Transactions[[#This Row],[Transaction Date]])</f>
        <v>18</v>
      </c>
      <c r="H557" s="82">
        <f>WEEKDAY(Tbl_Transactions[[#This Row],[Transaction Date]])</f>
        <v>5</v>
      </c>
      <c r="I557" s="82" t="str">
        <f>VLOOKUP(Tbl_Transactions[[#This Row],[Weekday Num]], Tbl_Lookup_Weekday[], 2)</f>
        <v>Thu</v>
      </c>
      <c r="J557" s="78" t="s">
        <v>47</v>
      </c>
      <c r="K557" s="78" t="s">
        <v>76</v>
      </c>
      <c r="L557" s="78" t="s">
        <v>77</v>
      </c>
      <c r="M557" s="78" t="s">
        <v>10</v>
      </c>
      <c r="N557" s="81">
        <v>59</v>
      </c>
      <c r="O557" s="91">
        <f>IF(Tbl_Transactions[[#This Row],[Type]]="Income",Tbl_Transactions[[#This Row],[Amount]]*'Lookup Values'!$H$3,Tbl_Transactions[[#This Row],[Amount]]*'Lookup Values'!$H$2)</f>
        <v>22.42</v>
      </c>
    </row>
    <row r="558" spans="1:15" x14ac:dyDescent="0.25">
      <c r="A558" s="78">
        <v>557</v>
      </c>
      <c r="B558" s="79">
        <v>40255</v>
      </c>
      <c r="C558" s="78" t="str">
        <f>IF(Tbl_Transactions[[#This Row],[Category]]="Income","Income","Expense")</f>
        <v>Expense</v>
      </c>
      <c r="D558" s="80">
        <f>YEAR(Tbl_Transactions[[#This Row],[Transaction Date]])</f>
        <v>2010</v>
      </c>
      <c r="E558" s="80">
        <f>MONTH(Tbl_Transactions[[#This Row],[Transaction Date]])</f>
        <v>3</v>
      </c>
      <c r="F558" s="80" t="str">
        <f>VLOOKUP(Tbl_Transactions[[#This Row],[Month Num]],Tbl_Lookup_Month[],2)</f>
        <v>Mar</v>
      </c>
      <c r="G558" s="80">
        <f>DAY(Tbl_Transactions[[#This Row],[Transaction Date]])</f>
        <v>18</v>
      </c>
      <c r="H558" s="82">
        <f>WEEKDAY(Tbl_Transactions[[#This Row],[Transaction Date]])</f>
        <v>5</v>
      </c>
      <c r="I558" s="82" t="str">
        <f>VLOOKUP(Tbl_Transactions[[#This Row],[Weekday Num]], Tbl_Lookup_Weekday[], 2)</f>
        <v>Thu</v>
      </c>
      <c r="J558" s="78" t="s">
        <v>18</v>
      </c>
      <c r="K558" s="78" t="s">
        <v>30</v>
      </c>
      <c r="L558" s="78" t="s">
        <v>29</v>
      </c>
      <c r="M558" s="78" t="s">
        <v>20</v>
      </c>
      <c r="N558" s="81">
        <v>280</v>
      </c>
      <c r="O558" s="91">
        <f>IF(Tbl_Transactions[[#This Row],[Type]]="Income",Tbl_Transactions[[#This Row],[Amount]]*'Lookup Values'!$H$3,Tbl_Transactions[[#This Row],[Amount]]*'Lookup Values'!$H$2)</f>
        <v>24.15</v>
      </c>
    </row>
    <row r="559" spans="1:15" x14ac:dyDescent="0.25">
      <c r="A559" s="78">
        <v>558</v>
      </c>
      <c r="B559" s="79">
        <v>40256</v>
      </c>
      <c r="C559" s="78" t="str">
        <f>IF(Tbl_Transactions[[#This Row],[Category]]="Income","Income","Expense")</f>
        <v>Income</v>
      </c>
      <c r="D559" s="80">
        <f>YEAR(Tbl_Transactions[[#This Row],[Transaction Date]])</f>
        <v>2010</v>
      </c>
      <c r="E559" s="80">
        <f>MONTH(Tbl_Transactions[[#This Row],[Transaction Date]])</f>
        <v>3</v>
      </c>
      <c r="F559" s="80" t="str">
        <f>VLOOKUP(Tbl_Transactions[[#This Row],[Month Num]],Tbl_Lookup_Month[],2)</f>
        <v>Mar</v>
      </c>
      <c r="G559" s="80">
        <f>DAY(Tbl_Transactions[[#This Row],[Transaction Date]])</f>
        <v>19</v>
      </c>
      <c r="H559" s="82">
        <f>WEEKDAY(Tbl_Transactions[[#This Row],[Transaction Date]])</f>
        <v>6</v>
      </c>
      <c r="I559" s="82" t="str">
        <f>VLOOKUP(Tbl_Transactions[[#This Row],[Weekday Num]], Tbl_Lookup_Weekday[], 2)</f>
        <v>Fri</v>
      </c>
      <c r="J559" s="78" t="s">
        <v>47</v>
      </c>
      <c r="K559" s="78" t="s">
        <v>76</v>
      </c>
      <c r="L559" s="78" t="s">
        <v>77</v>
      </c>
      <c r="M559" s="78" t="s">
        <v>23</v>
      </c>
      <c r="N559" s="81">
        <v>229</v>
      </c>
      <c r="O559" s="91">
        <f>IF(Tbl_Transactions[[#This Row],[Type]]="Income",Tbl_Transactions[[#This Row],[Amount]]*'Lookup Values'!$H$3,Tbl_Transactions[[#This Row],[Amount]]*'Lookup Values'!$H$2)</f>
        <v>87.02</v>
      </c>
    </row>
    <row r="560" spans="1:15" x14ac:dyDescent="0.25">
      <c r="A560" s="78">
        <v>559</v>
      </c>
      <c r="B560" s="79">
        <v>40256</v>
      </c>
      <c r="C560" s="78" t="str">
        <f>IF(Tbl_Transactions[[#This Row],[Category]]="Income","Income","Expense")</f>
        <v>Expense</v>
      </c>
      <c r="D560" s="80">
        <f>YEAR(Tbl_Transactions[[#This Row],[Transaction Date]])</f>
        <v>2010</v>
      </c>
      <c r="E560" s="80">
        <f>MONTH(Tbl_Transactions[[#This Row],[Transaction Date]])</f>
        <v>3</v>
      </c>
      <c r="F560" s="80" t="str">
        <f>VLOOKUP(Tbl_Transactions[[#This Row],[Month Num]],Tbl_Lookup_Month[],2)</f>
        <v>Mar</v>
      </c>
      <c r="G560" s="80">
        <f>DAY(Tbl_Transactions[[#This Row],[Transaction Date]])</f>
        <v>19</v>
      </c>
      <c r="H560" s="82">
        <f>WEEKDAY(Tbl_Transactions[[#This Row],[Transaction Date]])</f>
        <v>6</v>
      </c>
      <c r="I560" s="82" t="str">
        <f>VLOOKUP(Tbl_Transactions[[#This Row],[Weekday Num]], Tbl_Lookup_Weekday[], 2)</f>
        <v>Fri</v>
      </c>
      <c r="J560" s="78" t="s">
        <v>32</v>
      </c>
      <c r="K560" s="78" t="s">
        <v>33</v>
      </c>
      <c r="L560" s="78" t="s">
        <v>31</v>
      </c>
      <c r="M560" s="78" t="s">
        <v>23</v>
      </c>
      <c r="N560" s="81">
        <v>292</v>
      </c>
      <c r="O560" s="91">
        <f>IF(Tbl_Transactions[[#This Row],[Type]]="Income",Tbl_Transactions[[#This Row],[Amount]]*'Lookup Values'!$H$3,Tbl_Transactions[[#This Row],[Amount]]*'Lookup Values'!$H$2)</f>
        <v>25.184999999999999</v>
      </c>
    </row>
    <row r="561" spans="1:15" x14ac:dyDescent="0.25">
      <c r="A561" s="78">
        <v>560</v>
      </c>
      <c r="B561" s="79">
        <v>40265</v>
      </c>
      <c r="C561" s="78" t="str">
        <f>IF(Tbl_Transactions[[#This Row],[Category]]="Income","Income","Expense")</f>
        <v>Expense</v>
      </c>
      <c r="D561" s="80">
        <f>YEAR(Tbl_Transactions[[#This Row],[Transaction Date]])</f>
        <v>2010</v>
      </c>
      <c r="E561" s="80">
        <f>MONTH(Tbl_Transactions[[#This Row],[Transaction Date]])</f>
        <v>3</v>
      </c>
      <c r="F561" s="80" t="str">
        <f>VLOOKUP(Tbl_Transactions[[#This Row],[Month Num]],Tbl_Lookup_Month[],2)</f>
        <v>Mar</v>
      </c>
      <c r="G561" s="80">
        <f>DAY(Tbl_Transactions[[#This Row],[Transaction Date]])</f>
        <v>28</v>
      </c>
      <c r="H561" s="82">
        <f>WEEKDAY(Tbl_Transactions[[#This Row],[Transaction Date]])</f>
        <v>1</v>
      </c>
      <c r="I561" s="82" t="str">
        <f>VLOOKUP(Tbl_Transactions[[#This Row],[Weekday Num]], Tbl_Lookup_Weekday[], 2)</f>
        <v>Sun</v>
      </c>
      <c r="J561" s="78" t="s">
        <v>18</v>
      </c>
      <c r="K561" s="78" t="s">
        <v>19</v>
      </c>
      <c r="L561" s="78" t="s">
        <v>17</v>
      </c>
      <c r="M561" s="78" t="s">
        <v>23</v>
      </c>
      <c r="N561" s="81">
        <v>6</v>
      </c>
      <c r="O561" s="91">
        <f>IF(Tbl_Transactions[[#This Row],[Type]]="Income",Tbl_Transactions[[#This Row],[Amount]]*'Lookup Values'!$H$3,Tbl_Transactions[[#This Row],[Amount]]*'Lookup Values'!$H$2)</f>
        <v>0.51749999999999996</v>
      </c>
    </row>
    <row r="562" spans="1:15" x14ac:dyDescent="0.25">
      <c r="A562" s="78">
        <v>561</v>
      </c>
      <c r="B562" s="79">
        <v>40271</v>
      </c>
      <c r="C562" s="78" t="str">
        <f>IF(Tbl_Transactions[[#This Row],[Category]]="Income","Income","Expense")</f>
        <v>Expense</v>
      </c>
      <c r="D562" s="80">
        <f>YEAR(Tbl_Transactions[[#This Row],[Transaction Date]])</f>
        <v>2010</v>
      </c>
      <c r="E562" s="80">
        <f>MONTH(Tbl_Transactions[[#This Row],[Transaction Date]])</f>
        <v>4</v>
      </c>
      <c r="F562" s="80" t="str">
        <f>VLOOKUP(Tbl_Transactions[[#This Row],[Month Num]],Tbl_Lookup_Month[],2)</f>
        <v>Apr</v>
      </c>
      <c r="G562" s="80">
        <f>DAY(Tbl_Transactions[[#This Row],[Transaction Date]])</f>
        <v>3</v>
      </c>
      <c r="H562" s="82">
        <f>WEEKDAY(Tbl_Transactions[[#This Row],[Transaction Date]])</f>
        <v>7</v>
      </c>
      <c r="I562" s="82" t="str">
        <f>VLOOKUP(Tbl_Transactions[[#This Row],[Weekday Num]], Tbl_Lookup_Weekday[], 2)</f>
        <v>Sat</v>
      </c>
      <c r="J562" s="78" t="s">
        <v>8</v>
      </c>
      <c r="K562" s="78" t="s">
        <v>22</v>
      </c>
      <c r="L562" s="78" t="s">
        <v>21</v>
      </c>
      <c r="M562" s="78" t="s">
        <v>10</v>
      </c>
      <c r="N562" s="81">
        <v>368</v>
      </c>
      <c r="O562" s="91">
        <f>IF(Tbl_Transactions[[#This Row],[Type]]="Income",Tbl_Transactions[[#This Row],[Amount]]*'Lookup Values'!$H$3,Tbl_Transactions[[#This Row],[Amount]]*'Lookup Values'!$H$2)</f>
        <v>31.74</v>
      </c>
    </row>
    <row r="563" spans="1:15" x14ac:dyDescent="0.25">
      <c r="A563" s="78">
        <v>562</v>
      </c>
      <c r="B563" s="79">
        <v>40279</v>
      </c>
      <c r="C563" s="78" t="str">
        <f>IF(Tbl_Transactions[[#This Row],[Category]]="Income","Income","Expense")</f>
        <v>Income</v>
      </c>
      <c r="D563" s="80">
        <f>YEAR(Tbl_Transactions[[#This Row],[Transaction Date]])</f>
        <v>2010</v>
      </c>
      <c r="E563" s="80">
        <f>MONTH(Tbl_Transactions[[#This Row],[Transaction Date]])</f>
        <v>4</v>
      </c>
      <c r="F563" s="80" t="str">
        <f>VLOOKUP(Tbl_Transactions[[#This Row],[Month Num]],Tbl_Lookup_Month[],2)</f>
        <v>Apr</v>
      </c>
      <c r="G563" s="80">
        <f>DAY(Tbl_Transactions[[#This Row],[Transaction Date]])</f>
        <v>11</v>
      </c>
      <c r="H563" s="82">
        <f>WEEKDAY(Tbl_Transactions[[#This Row],[Transaction Date]])</f>
        <v>1</v>
      </c>
      <c r="I563" s="82" t="str">
        <f>VLOOKUP(Tbl_Transactions[[#This Row],[Weekday Num]], Tbl_Lookup_Weekday[], 2)</f>
        <v>Sun</v>
      </c>
      <c r="J563" s="78" t="s">
        <v>47</v>
      </c>
      <c r="K563" s="78" t="s">
        <v>80</v>
      </c>
      <c r="L563" s="78" t="s">
        <v>81</v>
      </c>
      <c r="M563" s="78" t="s">
        <v>23</v>
      </c>
      <c r="N563" s="81">
        <v>366</v>
      </c>
      <c r="O563" s="91">
        <f>IF(Tbl_Transactions[[#This Row],[Type]]="Income",Tbl_Transactions[[#This Row],[Amount]]*'Lookup Values'!$H$3,Tbl_Transactions[[#This Row],[Amount]]*'Lookup Values'!$H$2)</f>
        <v>139.08000000000001</v>
      </c>
    </row>
    <row r="564" spans="1:15" x14ac:dyDescent="0.25">
      <c r="A564" s="78">
        <v>563</v>
      </c>
      <c r="B564" s="79">
        <v>40279</v>
      </c>
      <c r="C564" s="78" t="str">
        <f>IF(Tbl_Transactions[[#This Row],[Category]]="Income","Income","Expense")</f>
        <v>Income</v>
      </c>
      <c r="D564" s="80">
        <f>YEAR(Tbl_Transactions[[#This Row],[Transaction Date]])</f>
        <v>2010</v>
      </c>
      <c r="E564" s="80">
        <f>MONTH(Tbl_Transactions[[#This Row],[Transaction Date]])</f>
        <v>4</v>
      </c>
      <c r="F564" s="80" t="str">
        <f>VLOOKUP(Tbl_Transactions[[#This Row],[Month Num]],Tbl_Lookup_Month[],2)</f>
        <v>Apr</v>
      </c>
      <c r="G564" s="80">
        <f>DAY(Tbl_Transactions[[#This Row],[Transaction Date]])</f>
        <v>11</v>
      </c>
      <c r="H564" s="82">
        <f>WEEKDAY(Tbl_Transactions[[#This Row],[Transaction Date]])</f>
        <v>1</v>
      </c>
      <c r="I564" s="82" t="str">
        <f>VLOOKUP(Tbl_Transactions[[#This Row],[Weekday Num]], Tbl_Lookup_Weekday[], 2)</f>
        <v>Sun</v>
      </c>
      <c r="J564" s="78" t="s">
        <v>47</v>
      </c>
      <c r="K564" s="78" t="s">
        <v>76</v>
      </c>
      <c r="L564" s="78" t="s">
        <v>77</v>
      </c>
      <c r="M564" s="78" t="s">
        <v>10</v>
      </c>
      <c r="N564" s="81">
        <v>307</v>
      </c>
      <c r="O564" s="91">
        <f>IF(Tbl_Transactions[[#This Row],[Type]]="Income",Tbl_Transactions[[#This Row],[Amount]]*'Lookup Values'!$H$3,Tbl_Transactions[[#This Row],[Amount]]*'Lookup Values'!$H$2)</f>
        <v>116.66</v>
      </c>
    </row>
    <row r="565" spans="1:15" x14ac:dyDescent="0.25">
      <c r="A565" s="78">
        <v>564</v>
      </c>
      <c r="B565" s="79">
        <v>40281</v>
      </c>
      <c r="C565" s="78" t="str">
        <f>IF(Tbl_Transactions[[#This Row],[Category]]="Income","Income","Expense")</f>
        <v>Expense</v>
      </c>
      <c r="D565" s="80">
        <f>YEAR(Tbl_Transactions[[#This Row],[Transaction Date]])</f>
        <v>2010</v>
      </c>
      <c r="E565" s="80">
        <f>MONTH(Tbl_Transactions[[#This Row],[Transaction Date]])</f>
        <v>4</v>
      </c>
      <c r="F565" s="80" t="str">
        <f>VLOOKUP(Tbl_Transactions[[#This Row],[Month Num]],Tbl_Lookup_Month[],2)</f>
        <v>Apr</v>
      </c>
      <c r="G565" s="80">
        <f>DAY(Tbl_Transactions[[#This Row],[Transaction Date]])</f>
        <v>13</v>
      </c>
      <c r="H565" s="82">
        <f>WEEKDAY(Tbl_Transactions[[#This Row],[Transaction Date]])</f>
        <v>3</v>
      </c>
      <c r="I565" s="82" t="str">
        <f>VLOOKUP(Tbl_Transactions[[#This Row],[Weekday Num]], Tbl_Lookup_Weekday[], 2)</f>
        <v>Tue</v>
      </c>
      <c r="J565" s="78" t="s">
        <v>8</v>
      </c>
      <c r="K565" s="78" t="s">
        <v>9</v>
      </c>
      <c r="L565" s="78" t="s">
        <v>7</v>
      </c>
      <c r="M565" s="78" t="s">
        <v>23</v>
      </c>
      <c r="N565" s="81">
        <v>174</v>
      </c>
      <c r="O565" s="91">
        <f>IF(Tbl_Transactions[[#This Row],[Type]]="Income",Tbl_Transactions[[#This Row],[Amount]]*'Lookup Values'!$H$3,Tbl_Transactions[[#This Row],[Amount]]*'Lookup Values'!$H$2)</f>
        <v>15.007499999999999</v>
      </c>
    </row>
    <row r="566" spans="1:15" x14ac:dyDescent="0.25">
      <c r="A566" s="78">
        <v>565</v>
      </c>
      <c r="B566" s="79">
        <v>40281</v>
      </c>
      <c r="C566" s="78" t="str">
        <f>IF(Tbl_Transactions[[#This Row],[Category]]="Income","Income","Expense")</f>
        <v>Expense</v>
      </c>
      <c r="D566" s="80">
        <f>YEAR(Tbl_Transactions[[#This Row],[Transaction Date]])</f>
        <v>2010</v>
      </c>
      <c r="E566" s="80">
        <f>MONTH(Tbl_Transactions[[#This Row],[Transaction Date]])</f>
        <v>4</v>
      </c>
      <c r="F566" s="80" t="str">
        <f>VLOOKUP(Tbl_Transactions[[#This Row],[Month Num]],Tbl_Lookup_Month[],2)</f>
        <v>Apr</v>
      </c>
      <c r="G566" s="80">
        <f>DAY(Tbl_Transactions[[#This Row],[Transaction Date]])</f>
        <v>13</v>
      </c>
      <c r="H566" s="82">
        <f>WEEKDAY(Tbl_Transactions[[#This Row],[Transaction Date]])</f>
        <v>3</v>
      </c>
      <c r="I566" s="82" t="str">
        <f>VLOOKUP(Tbl_Transactions[[#This Row],[Weekday Num]], Tbl_Lookup_Weekday[], 2)</f>
        <v>Tue</v>
      </c>
      <c r="J566" s="78" t="s">
        <v>18</v>
      </c>
      <c r="K566" s="78" t="s">
        <v>30</v>
      </c>
      <c r="L566" s="78" t="s">
        <v>29</v>
      </c>
      <c r="M566" s="78" t="s">
        <v>23</v>
      </c>
      <c r="N566" s="81">
        <v>224</v>
      </c>
      <c r="O566" s="91">
        <f>IF(Tbl_Transactions[[#This Row],[Type]]="Income",Tbl_Transactions[[#This Row],[Amount]]*'Lookup Values'!$H$3,Tbl_Transactions[[#This Row],[Amount]]*'Lookup Values'!$H$2)</f>
        <v>19.32</v>
      </c>
    </row>
    <row r="567" spans="1:15" x14ac:dyDescent="0.25">
      <c r="A567" s="78">
        <v>566</v>
      </c>
      <c r="B567" s="79">
        <v>40282</v>
      </c>
      <c r="C567" s="78" t="str">
        <f>IF(Tbl_Transactions[[#This Row],[Category]]="Income","Income","Expense")</f>
        <v>Expense</v>
      </c>
      <c r="D567" s="80">
        <f>YEAR(Tbl_Transactions[[#This Row],[Transaction Date]])</f>
        <v>2010</v>
      </c>
      <c r="E567" s="80">
        <f>MONTH(Tbl_Transactions[[#This Row],[Transaction Date]])</f>
        <v>4</v>
      </c>
      <c r="F567" s="80" t="str">
        <f>VLOOKUP(Tbl_Transactions[[#This Row],[Month Num]],Tbl_Lookup_Month[],2)</f>
        <v>Apr</v>
      </c>
      <c r="G567" s="80">
        <f>DAY(Tbl_Transactions[[#This Row],[Transaction Date]])</f>
        <v>14</v>
      </c>
      <c r="H567" s="82">
        <f>WEEKDAY(Tbl_Transactions[[#This Row],[Transaction Date]])</f>
        <v>4</v>
      </c>
      <c r="I567" s="82" t="str">
        <f>VLOOKUP(Tbl_Transactions[[#This Row],[Weekday Num]], Tbl_Lookup_Weekday[], 2)</f>
        <v>Wed</v>
      </c>
      <c r="J567" s="78" t="s">
        <v>42</v>
      </c>
      <c r="K567" s="78" t="s">
        <v>43</v>
      </c>
      <c r="L567" s="78" t="s">
        <v>41</v>
      </c>
      <c r="M567" s="78" t="s">
        <v>10</v>
      </c>
      <c r="N567" s="81">
        <v>309</v>
      </c>
      <c r="O567" s="91">
        <f>IF(Tbl_Transactions[[#This Row],[Type]]="Income",Tbl_Transactions[[#This Row],[Amount]]*'Lookup Values'!$H$3,Tbl_Transactions[[#This Row],[Amount]]*'Lookup Values'!$H$2)</f>
        <v>26.651249999999997</v>
      </c>
    </row>
    <row r="568" spans="1:15" x14ac:dyDescent="0.25">
      <c r="A568" s="78">
        <v>567</v>
      </c>
      <c r="B568" s="79">
        <v>40283</v>
      </c>
      <c r="C568" s="78" t="str">
        <f>IF(Tbl_Transactions[[#This Row],[Category]]="Income","Income","Expense")</f>
        <v>Expense</v>
      </c>
      <c r="D568" s="80">
        <f>YEAR(Tbl_Transactions[[#This Row],[Transaction Date]])</f>
        <v>2010</v>
      </c>
      <c r="E568" s="80">
        <f>MONTH(Tbl_Transactions[[#This Row],[Transaction Date]])</f>
        <v>4</v>
      </c>
      <c r="F568" s="80" t="str">
        <f>VLOOKUP(Tbl_Transactions[[#This Row],[Month Num]],Tbl_Lookup_Month[],2)</f>
        <v>Apr</v>
      </c>
      <c r="G568" s="80">
        <f>DAY(Tbl_Transactions[[#This Row],[Transaction Date]])</f>
        <v>15</v>
      </c>
      <c r="H568" s="82">
        <f>WEEKDAY(Tbl_Transactions[[#This Row],[Transaction Date]])</f>
        <v>5</v>
      </c>
      <c r="I568" s="82" t="str">
        <f>VLOOKUP(Tbl_Transactions[[#This Row],[Weekday Num]], Tbl_Lookup_Weekday[], 2)</f>
        <v>Thu</v>
      </c>
      <c r="J568" s="78" t="s">
        <v>27</v>
      </c>
      <c r="K568" s="78" t="s">
        <v>28</v>
      </c>
      <c r="L568" s="78" t="s">
        <v>26</v>
      </c>
      <c r="M568" s="78" t="s">
        <v>20</v>
      </c>
      <c r="N568" s="81">
        <v>234</v>
      </c>
      <c r="O568" s="91">
        <f>IF(Tbl_Transactions[[#This Row],[Type]]="Income",Tbl_Transactions[[#This Row],[Amount]]*'Lookup Values'!$H$3,Tbl_Transactions[[#This Row],[Amount]]*'Lookup Values'!$H$2)</f>
        <v>20.182499999999997</v>
      </c>
    </row>
    <row r="569" spans="1:15" x14ac:dyDescent="0.25">
      <c r="A569" s="78">
        <v>568</v>
      </c>
      <c r="B569" s="79">
        <v>40284</v>
      </c>
      <c r="C569" s="78" t="str">
        <f>IF(Tbl_Transactions[[#This Row],[Category]]="Income","Income","Expense")</f>
        <v>Expense</v>
      </c>
      <c r="D569" s="80">
        <f>YEAR(Tbl_Transactions[[#This Row],[Transaction Date]])</f>
        <v>2010</v>
      </c>
      <c r="E569" s="80">
        <f>MONTH(Tbl_Transactions[[#This Row],[Transaction Date]])</f>
        <v>4</v>
      </c>
      <c r="F569" s="80" t="str">
        <f>VLOOKUP(Tbl_Transactions[[#This Row],[Month Num]],Tbl_Lookup_Month[],2)</f>
        <v>Apr</v>
      </c>
      <c r="G569" s="80">
        <f>DAY(Tbl_Transactions[[#This Row],[Transaction Date]])</f>
        <v>16</v>
      </c>
      <c r="H569" s="82">
        <f>WEEKDAY(Tbl_Transactions[[#This Row],[Transaction Date]])</f>
        <v>6</v>
      </c>
      <c r="I569" s="82" t="str">
        <f>VLOOKUP(Tbl_Transactions[[#This Row],[Weekday Num]], Tbl_Lookup_Weekday[], 2)</f>
        <v>Fri</v>
      </c>
      <c r="J569" s="78" t="s">
        <v>12</v>
      </c>
      <c r="K569" s="78" t="s">
        <v>37</v>
      </c>
      <c r="L569" s="78" t="s">
        <v>36</v>
      </c>
      <c r="M569" s="78" t="s">
        <v>23</v>
      </c>
      <c r="N569" s="81">
        <v>348</v>
      </c>
      <c r="O569" s="91">
        <f>IF(Tbl_Transactions[[#This Row],[Type]]="Income",Tbl_Transactions[[#This Row],[Amount]]*'Lookup Values'!$H$3,Tbl_Transactions[[#This Row],[Amount]]*'Lookup Values'!$H$2)</f>
        <v>30.014999999999997</v>
      </c>
    </row>
    <row r="570" spans="1:15" x14ac:dyDescent="0.25">
      <c r="A570" s="78">
        <v>569</v>
      </c>
      <c r="B570" s="79">
        <v>40291</v>
      </c>
      <c r="C570" s="78" t="str">
        <f>IF(Tbl_Transactions[[#This Row],[Category]]="Income","Income","Expense")</f>
        <v>Income</v>
      </c>
      <c r="D570" s="80">
        <f>YEAR(Tbl_Transactions[[#This Row],[Transaction Date]])</f>
        <v>2010</v>
      </c>
      <c r="E570" s="80">
        <f>MONTH(Tbl_Transactions[[#This Row],[Transaction Date]])</f>
        <v>4</v>
      </c>
      <c r="F570" s="80" t="str">
        <f>VLOOKUP(Tbl_Transactions[[#This Row],[Month Num]],Tbl_Lookup_Month[],2)</f>
        <v>Apr</v>
      </c>
      <c r="G570" s="80">
        <f>DAY(Tbl_Transactions[[#This Row],[Transaction Date]])</f>
        <v>23</v>
      </c>
      <c r="H570" s="82">
        <f>WEEKDAY(Tbl_Transactions[[#This Row],[Transaction Date]])</f>
        <v>6</v>
      </c>
      <c r="I570" s="82" t="str">
        <f>VLOOKUP(Tbl_Transactions[[#This Row],[Weekday Num]], Tbl_Lookup_Weekday[], 2)</f>
        <v>Fri</v>
      </c>
      <c r="J570" s="78" t="s">
        <v>47</v>
      </c>
      <c r="K570" s="78" t="s">
        <v>76</v>
      </c>
      <c r="L570" s="78" t="s">
        <v>77</v>
      </c>
      <c r="M570" s="78" t="s">
        <v>20</v>
      </c>
      <c r="N570" s="81">
        <v>75</v>
      </c>
      <c r="O570" s="91">
        <f>IF(Tbl_Transactions[[#This Row],[Type]]="Income",Tbl_Transactions[[#This Row],[Amount]]*'Lookup Values'!$H$3,Tbl_Transactions[[#This Row],[Amount]]*'Lookup Values'!$H$2)</f>
        <v>28.5</v>
      </c>
    </row>
    <row r="571" spans="1:15" x14ac:dyDescent="0.25">
      <c r="A571" s="78">
        <v>570</v>
      </c>
      <c r="B571" s="79">
        <v>40291</v>
      </c>
      <c r="C571" s="78" t="str">
        <f>IF(Tbl_Transactions[[#This Row],[Category]]="Income","Income","Expense")</f>
        <v>Expense</v>
      </c>
      <c r="D571" s="80">
        <f>YEAR(Tbl_Transactions[[#This Row],[Transaction Date]])</f>
        <v>2010</v>
      </c>
      <c r="E571" s="80">
        <f>MONTH(Tbl_Transactions[[#This Row],[Transaction Date]])</f>
        <v>4</v>
      </c>
      <c r="F571" s="80" t="str">
        <f>VLOOKUP(Tbl_Transactions[[#This Row],[Month Num]],Tbl_Lookup_Month[],2)</f>
        <v>Apr</v>
      </c>
      <c r="G571" s="80">
        <f>DAY(Tbl_Transactions[[#This Row],[Transaction Date]])</f>
        <v>23</v>
      </c>
      <c r="H571" s="82">
        <f>WEEKDAY(Tbl_Transactions[[#This Row],[Transaction Date]])</f>
        <v>6</v>
      </c>
      <c r="I571" s="82" t="str">
        <f>VLOOKUP(Tbl_Transactions[[#This Row],[Weekday Num]], Tbl_Lookup_Weekday[], 2)</f>
        <v>Fri</v>
      </c>
      <c r="J571" s="78" t="s">
        <v>18</v>
      </c>
      <c r="K571" s="78" t="s">
        <v>30</v>
      </c>
      <c r="L571" s="78" t="s">
        <v>29</v>
      </c>
      <c r="M571" s="78" t="s">
        <v>20</v>
      </c>
      <c r="N571" s="81">
        <v>195</v>
      </c>
      <c r="O571" s="91">
        <f>IF(Tbl_Transactions[[#This Row],[Type]]="Income",Tbl_Transactions[[#This Row],[Amount]]*'Lookup Values'!$H$3,Tbl_Transactions[[#This Row],[Amount]]*'Lookup Values'!$H$2)</f>
        <v>16.818749999999998</v>
      </c>
    </row>
    <row r="572" spans="1:15" x14ac:dyDescent="0.25">
      <c r="A572" s="78">
        <v>571</v>
      </c>
      <c r="B572" s="79">
        <v>40292</v>
      </c>
      <c r="C572" s="78" t="str">
        <f>IF(Tbl_Transactions[[#This Row],[Category]]="Income","Income","Expense")</f>
        <v>Expense</v>
      </c>
      <c r="D572" s="80">
        <f>YEAR(Tbl_Transactions[[#This Row],[Transaction Date]])</f>
        <v>2010</v>
      </c>
      <c r="E572" s="80">
        <f>MONTH(Tbl_Transactions[[#This Row],[Transaction Date]])</f>
        <v>4</v>
      </c>
      <c r="F572" s="80" t="str">
        <f>VLOOKUP(Tbl_Transactions[[#This Row],[Month Num]],Tbl_Lookup_Month[],2)</f>
        <v>Apr</v>
      </c>
      <c r="G572" s="80">
        <f>DAY(Tbl_Transactions[[#This Row],[Transaction Date]])</f>
        <v>24</v>
      </c>
      <c r="H572" s="82">
        <f>WEEKDAY(Tbl_Transactions[[#This Row],[Transaction Date]])</f>
        <v>7</v>
      </c>
      <c r="I572" s="82" t="str">
        <f>VLOOKUP(Tbl_Transactions[[#This Row],[Weekday Num]], Tbl_Lookup_Weekday[], 2)</f>
        <v>Sat</v>
      </c>
      <c r="J572" s="78" t="s">
        <v>12</v>
      </c>
      <c r="K572" s="78" t="s">
        <v>25</v>
      </c>
      <c r="L572" s="78" t="s">
        <v>24</v>
      </c>
      <c r="M572" s="78" t="s">
        <v>23</v>
      </c>
      <c r="N572" s="81">
        <v>107</v>
      </c>
      <c r="O572" s="91">
        <f>IF(Tbl_Transactions[[#This Row],[Type]]="Income",Tbl_Transactions[[#This Row],[Amount]]*'Lookup Values'!$H$3,Tbl_Transactions[[#This Row],[Amount]]*'Lookup Values'!$H$2)</f>
        <v>9.2287499999999998</v>
      </c>
    </row>
    <row r="573" spans="1:15" x14ac:dyDescent="0.25">
      <c r="A573" s="78">
        <v>572</v>
      </c>
      <c r="B573" s="79">
        <v>40293</v>
      </c>
      <c r="C573" s="78" t="str">
        <f>IF(Tbl_Transactions[[#This Row],[Category]]="Income","Income","Expense")</f>
        <v>Expense</v>
      </c>
      <c r="D573" s="80">
        <f>YEAR(Tbl_Transactions[[#This Row],[Transaction Date]])</f>
        <v>2010</v>
      </c>
      <c r="E573" s="80">
        <f>MONTH(Tbl_Transactions[[#This Row],[Transaction Date]])</f>
        <v>4</v>
      </c>
      <c r="F573" s="80" t="str">
        <f>VLOOKUP(Tbl_Transactions[[#This Row],[Month Num]],Tbl_Lookup_Month[],2)</f>
        <v>Apr</v>
      </c>
      <c r="G573" s="80">
        <f>DAY(Tbl_Transactions[[#This Row],[Transaction Date]])</f>
        <v>25</v>
      </c>
      <c r="H573" s="82">
        <f>WEEKDAY(Tbl_Transactions[[#This Row],[Transaction Date]])</f>
        <v>1</v>
      </c>
      <c r="I573" s="82" t="str">
        <f>VLOOKUP(Tbl_Transactions[[#This Row],[Weekday Num]], Tbl_Lookup_Weekday[], 2)</f>
        <v>Sun</v>
      </c>
      <c r="J573" s="78" t="s">
        <v>12</v>
      </c>
      <c r="K573" s="78" t="s">
        <v>25</v>
      </c>
      <c r="L573" s="78" t="s">
        <v>24</v>
      </c>
      <c r="M573" s="78" t="s">
        <v>10</v>
      </c>
      <c r="N573" s="81">
        <v>101</v>
      </c>
      <c r="O573" s="91">
        <f>IF(Tbl_Transactions[[#This Row],[Type]]="Income",Tbl_Transactions[[#This Row],[Amount]]*'Lookup Values'!$H$3,Tbl_Transactions[[#This Row],[Amount]]*'Lookup Values'!$H$2)</f>
        <v>8.7112499999999997</v>
      </c>
    </row>
    <row r="574" spans="1:15" x14ac:dyDescent="0.25">
      <c r="A574" s="78">
        <v>573</v>
      </c>
      <c r="B574" s="79">
        <v>40296</v>
      </c>
      <c r="C574" s="78" t="str">
        <f>IF(Tbl_Transactions[[#This Row],[Category]]="Income","Income","Expense")</f>
        <v>Income</v>
      </c>
      <c r="D574" s="80">
        <f>YEAR(Tbl_Transactions[[#This Row],[Transaction Date]])</f>
        <v>2010</v>
      </c>
      <c r="E574" s="80">
        <f>MONTH(Tbl_Transactions[[#This Row],[Transaction Date]])</f>
        <v>4</v>
      </c>
      <c r="F574" s="80" t="str">
        <f>VLOOKUP(Tbl_Transactions[[#This Row],[Month Num]],Tbl_Lookup_Month[],2)</f>
        <v>Apr</v>
      </c>
      <c r="G574" s="80">
        <f>DAY(Tbl_Transactions[[#This Row],[Transaction Date]])</f>
        <v>28</v>
      </c>
      <c r="H574" s="82">
        <f>WEEKDAY(Tbl_Transactions[[#This Row],[Transaction Date]])</f>
        <v>4</v>
      </c>
      <c r="I574" s="82" t="str">
        <f>VLOOKUP(Tbl_Transactions[[#This Row],[Weekday Num]], Tbl_Lookup_Weekday[], 2)</f>
        <v>Wed</v>
      </c>
      <c r="J574" s="78" t="s">
        <v>47</v>
      </c>
      <c r="K574" s="78" t="s">
        <v>78</v>
      </c>
      <c r="L574" s="78" t="s">
        <v>79</v>
      </c>
      <c r="M574" s="78" t="s">
        <v>10</v>
      </c>
      <c r="N574" s="81">
        <v>237</v>
      </c>
      <c r="O574" s="91">
        <f>IF(Tbl_Transactions[[#This Row],[Type]]="Income",Tbl_Transactions[[#This Row],[Amount]]*'Lookup Values'!$H$3,Tbl_Transactions[[#This Row],[Amount]]*'Lookup Values'!$H$2)</f>
        <v>90.06</v>
      </c>
    </row>
    <row r="575" spans="1:15" x14ac:dyDescent="0.25">
      <c r="A575" s="78">
        <v>574</v>
      </c>
      <c r="B575" s="79">
        <v>40301</v>
      </c>
      <c r="C575" s="78" t="str">
        <f>IF(Tbl_Transactions[[#This Row],[Category]]="Income","Income","Expense")</f>
        <v>Expense</v>
      </c>
      <c r="D575" s="80">
        <f>YEAR(Tbl_Transactions[[#This Row],[Transaction Date]])</f>
        <v>2010</v>
      </c>
      <c r="E575" s="80">
        <f>MONTH(Tbl_Transactions[[#This Row],[Transaction Date]])</f>
        <v>5</v>
      </c>
      <c r="F575" s="80" t="str">
        <f>VLOOKUP(Tbl_Transactions[[#This Row],[Month Num]],Tbl_Lookup_Month[],2)</f>
        <v>May</v>
      </c>
      <c r="G575" s="80">
        <f>DAY(Tbl_Transactions[[#This Row],[Transaction Date]])</f>
        <v>3</v>
      </c>
      <c r="H575" s="82">
        <f>WEEKDAY(Tbl_Transactions[[#This Row],[Transaction Date]])</f>
        <v>2</v>
      </c>
      <c r="I575" s="82" t="str">
        <f>VLOOKUP(Tbl_Transactions[[#This Row],[Weekday Num]], Tbl_Lookup_Weekday[], 2)</f>
        <v>Mon</v>
      </c>
      <c r="J575" s="78" t="s">
        <v>39</v>
      </c>
      <c r="K575" s="78" t="s">
        <v>40</v>
      </c>
      <c r="L575" s="78" t="s">
        <v>38</v>
      </c>
      <c r="M575" s="78" t="s">
        <v>20</v>
      </c>
      <c r="N575" s="81">
        <v>248</v>
      </c>
      <c r="O575" s="91">
        <f>IF(Tbl_Transactions[[#This Row],[Type]]="Income",Tbl_Transactions[[#This Row],[Amount]]*'Lookup Values'!$H$3,Tbl_Transactions[[#This Row],[Amount]]*'Lookup Values'!$H$2)</f>
        <v>21.389999999999997</v>
      </c>
    </row>
    <row r="576" spans="1:15" x14ac:dyDescent="0.25">
      <c r="A576" s="78">
        <v>575</v>
      </c>
      <c r="B576" s="79">
        <v>40304</v>
      </c>
      <c r="C576" s="78" t="str">
        <f>IF(Tbl_Transactions[[#This Row],[Category]]="Income","Income","Expense")</f>
        <v>Expense</v>
      </c>
      <c r="D576" s="80">
        <f>YEAR(Tbl_Transactions[[#This Row],[Transaction Date]])</f>
        <v>2010</v>
      </c>
      <c r="E576" s="80">
        <f>MONTH(Tbl_Transactions[[#This Row],[Transaction Date]])</f>
        <v>5</v>
      </c>
      <c r="F576" s="80" t="str">
        <f>VLOOKUP(Tbl_Transactions[[#This Row],[Month Num]],Tbl_Lookup_Month[],2)</f>
        <v>May</v>
      </c>
      <c r="G576" s="80">
        <f>DAY(Tbl_Transactions[[#This Row],[Transaction Date]])</f>
        <v>6</v>
      </c>
      <c r="H576" s="82">
        <f>WEEKDAY(Tbl_Transactions[[#This Row],[Transaction Date]])</f>
        <v>5</v>
      </c>
      <c r="I576" s="82" t="str">
        <f>VLOOKUP(Tbl_Transactions[[#This Row],[Weekday Num]], Tbl_Lookup_Weekday[], 2)</f>
        <v>Thu</v>
      </c>
      <c r="J576" s="78" t="s">
        <v>8</v>
      </c>
      <c r="K576" s="78" t="s">
        <v>22</v>
      </c>
      <c r="L576" s="78" t="s">
        <v>21</v>
      </c>
      <c r="M576" s="78" t="s">
        <v>20</v>
      </c>
      <c r="N576" s="81">
        <v>466</v>
      </c>
      <c r="O576" s="91">
        <f>IF(Tbl_Transactions[[#This Row],[Type]]="Income",Tbl_Transactions[[#This Row],[Amount]]*'Lookup Values'!$H$3,Tbl_Transactions[[#This Row],[Amount]]*'Lookup Values'!$H$2)</f>
        <v>40.192499999999995</v>
      </c>
    </row>
    <row r="577" spans="1:15" x14ac:dyDescent="0.25">
      <c r="A577" s="78">
        <v>576</v>
      </c>
      <c r="B577" s="79">
        <v>40304</v>
      </c>
      <c r="C577" s="78" t="str">
        <f>IF(Tbl_Transactions[[#This Row],[Category]]="Income","Income","Expense")</f>
        <v>Expense</v>
      </c>
      <c r="D577" s="80">
        <f>YEAR(Tbl_Transactions[[#This Row],[Transaction Date]])</f>
        <v>2010</v>
      </c>
      <c r="E577" s="80">
        <f>MONTH(Tbl_Transactions[[#This Row],[Transaction Date]])</f>
        <v>5</v>
      </c>
      <c r="F577" s="80" t="str">
        <f>VLOOKUP(Tbl_Transactions[[#This Row],[Month Num]],Tbl_Lookup_Month[],2)</f>
        <v>May</v>
      </c>
      <c r="G577" s="80">
        <f>DAY(Tbl_Transactions[[#This Row],[Transaction Date]])</f>
        <v>6</v>
      </c>
      <c r="H577" s="82">
        <f>WEEKDAY(Tbl_Transactions[[#This Row],[Transaction Date]])</f>
        <v>5</v>
      </c>
      <c r="I577" s="82" t="str">
        <f>VLOOKUP(Tbl_Transactions[[#This Row],[Weekday Num]], Tbl_Lookup_Weekday[], 2)</f>
        <v>Thu</v>
      </c>
      <c r="J577" s="78" t="s">
        <v>12</v>
      </c>
      <c r="K577" s="78" t="s">
        <v>25</v>
      </c>
      <c r="L577" s="78" t="s">
        <v>24</v>
      </c>
      <c r="M577" s="78" t="s">
        <v>20</v>
      </c>
      <c r="N577" s="81">
        <v>199</v>
      </c>
      <c r="O577" s="91">
        <f>IF(Tbl_Transactions[[#This Row],[Type]]="Income",Tbl_Transactions[[#This Row],[Amount]]*'Lookup Values'!$H$3,Tbl_Transactions[[#This Row],[Amount]]*'Lookup Values'!$H$2)</f>
        <v>17.16375</v>
      </c>
    </row>
    <row r="578" spans="1:15" x14ac:dyDescent="0.25">
      <c r="A578" s="78">
        <v>577</v>
      </c>
      <c r="B578" s="79">
        <v>40306</v>
      </c>
      <c r="C578" s="78" t="str">
        <f>IF(Tbl_Transactions[[#This Row],[Category]]="Income","Income","Expense")</f>
        <v>Expense</v>
      </c>
      <c r="D578" s="80">
        <f>YEAR(Tbl_Transactions[[#This Row],[Transaction Date]])</f>
        <v>2010</v>
      </c>
      <c r="E578" s="80">
        <f>MONTH(Tbl_Transactions[[#This Row],[Transaction Date]])</f>
        <v>5</v>
      </c>
      <c r="F578" s="80" t="str">
        <f>VLOOKUP(Tbl_Transactions[[#This Row],[Month Num]],Tbl_Lookup_Month[],2)</f>
        <v>May</v>
      </c>
      <c r="G578" s="80">
        <f>DAY(Tbl_Transactions[[#This Row],[Transaction Date]])</f>
        <v>8</v>
      </c>
      <c r="H578" s="82">
        <f>WEEKDAY(Tbl_Transactions[[#This Row],[Transaction Date]])</f>
        <v>7</v>
      </c>
      <c r="I578" s="82" t="str">
        <f>VLOOKUP(Tbl_Transactions[[#This Row],[Weekday Num]], Tbl_Lookup_Weekday[], 2)</f>
        <v>Sat</v>
      </c>
      <c r="J578" s="78" t="s">
        <v>12</v>
      </c>
      <c r="K578" s="78" t="s">
        <v>37</v>
      </c>
      <c r="L578" s="78" t="s">
        <v>36</v>
      </c>
      <c r="M578" s="78" t="s">
        <v>10</v>
      </c>
      <c r="N578" s="81">
        <v>477</v>
      </c>
      <c r="O578" s="91">
        <f>IF(Tbl_Transactions[[#This Row],[Type]]="Income",Tbl_Transactions[[#This Row],[Amount]]*'Lookup Values'!$H$3,Tbl_Transactions[[#This Row],[Amount]]*'Lookup Values'!$H$2)</f>
        <v>41.141249999999999</v>
      </c>
    </row>
    <row r="579" spans="1:15" x14ac:dyDescent="0.25">
      <c r="A579" s="78">
        <v>578</v>
      </c>
      <c r="B579" s="79">
        <v>40307</v>
      </c>
      <c r="C579" s="78" t="str">
        <f>IF(Tbl_Transactions[[#This Row],[Category]]="Income","Income","Expense")</f>
        <v>Income</v>
      </c>
      <c r="D579" s="80">
        <f>YEAR(Tbl_Transactions[[#This Row],[Transaction Date]])</f>
        <v>2010</v>
      </c>
      <c r="E579" s="80">
        <f>MONTH(Tbl_Transactions[[#This Row],[Transaction Date]])</f>
        <v>5</v>
      </c>
      <c r="F579" s="80" t="str">
        <f>VLOOKUP(Tbl_Transactions[[#This Row],[Month Num]],Tbl_Lookup_Month[],2)</f>
        <v>May</v>
      </c>
      <c r="G579" s="80">
        <f>DAY(Tbl_Transactions[[#This Row],[Transaction Date]])</f>
        <v>9</v>
      </c>
      <c r="H579" s="82">
        <f>WEEKDAY(Tbl_Transactions[[#This Row],[Transaction Date]])</f>
        <v>1</v>
      </c>
      <c r="I579" s="82" t="str">
        <f>VLOOKUP(Tbl_Transactions[[#This Row],[Weekday Num]], Tbl_Lookup_Weekday[], 2)</f>
        <v>Sun</v>
      </c>
      <c r="J579" s="78" t="s">
        <v>47</v>
      </c>
      <c r="K579" s="78" t="s">
        <v>76</v>
      </c>
      <c r="L579" s="78" t="s">
        <v>77</v>
      </c>
      <c r="M579" s="78" t="s">
        <v>10</v>
      </c>
      <c r="N579" s="81">
        <v>6</v>
      </c>
      <c r="O579" s="91">
        <f>IF(Tbl_Transactions[[#This Row],[Type]]="Income",Tbl_Transactions[[#This Row],[Amount]]*'Lookup Values'!$H$3,Tbl_Transactions[[#This Row],[Amount]]*'Lookup Values'!$H$2)</f>
        <v>2.2800000000000002</v>
      </c>
    </row>
    <row r="580" spans="1:15" x14ac:dyDescent="0.25">
      <c r="A580" s="78">
        <v>579</v>
      </c>
      <c r="B580" s="79">
        <v>40307</v>
      </c>
      <c r="C580" s="78" t="str">
        <f>IF(Tbl_Transactions[[#This Row],[Category]]="Income","Income","Expense")</f>
        <v>Income</v>
      </c>
      <c r="D580" s="80">
        <f>YEAR(Tbl_Transactions[[#This Row],[Transaction Date]])</f>
        <v>2010</v>
      </c>
      <c r="E580" s="80">
        <f>MONTH(Tbl_Transactions[[#This Row],[Transaction Date]])</f>
        <v>5</v>
      </c>
      <c r="F580" s="80" t="str">
        <f>VLOOKUP(Tbl_Transactions[[#This Row],[Month Num]],Tbl_Lookup_Month[],2)</f>
        <v>May</v>
      </c>
      <c r="G580" s="80">
        <f>DAY(Tbl_Transactions[[#This Row],[Transaction Date]])</f>
        <v>9</v>
      </c>
      <c r="H580" s="82">
        <f>WEEKDAY(Tbl_Transactions[[#This Row],[Transaction Date]])</f>
        <v>1</v>
      </c>
      <c r="I580" s="82" t="str">
        <f>VLOOKUP(Tbl_Transactions[[#This Row],[Weekday Num]], Tbl_Lookup_Weekday[], 2)</f>
        <v>Sun</v>
      </c>
      <c r="J580" s="78" t="s">
        <v>47</v>
      </c>
      <c r="K580" s="78" t="s">
        <v>76</v>
      </c>
      <c r="L580" s="78" t="s">
        <v>77</v>
      </c>
      <c r="M580" s="78" t="s">
        <v>10</v>
      </c>
      <c r="N580" s="81">
        <v>48</v>
      </c>
      <c r="O580" s="91">
        <f>IF(Tbl_Transactions[[#This Row],[Type]]="Income",Tbl_Transactions[[#This Row],[Amount]]*'Lookup Values'!$H$3,Tbl_Transactions[[#This Row],[Amount]]*'Lookup Values'!$H$2)</f>
        <v>18.240000000000002</v>
      </c>
    </row>
    <row r="581" spans="1:15" x14ac:dyDescent="0.25">
      <c r="A581" s="78">
        <v>580</v>
      </c>
      <c r="B581" s="79">
        <v>40310</v>
      </c>
      <c r="C581" s="78" t="str">
        <f>IF(Tbl_Transactions[[#This Row],[Category]]="Income","Income","Expense")</f>
        <v>Expense</v>
      </c>
      <c r="D581" s="80">
        <f>YEAR(Tbl_Transactions[[#This Row],[Transaction Date]])</f>
        <v>2010</v>
      </c>
      <c r="E581" s="80">
        <f>MONTH(Tbl_Transactions[[#This Row],[Transaction Date]])</f>
        <v>5</v>
      </c>
      <c r="F581" s="80" t="str">
        <f>VLOOKUP(Tbl_Transactions[[#This Row],[Month Num]],Tbl_Lookup_Month[],2)</f>
        <v>May</v>
      </c>
      <c r="G581" s="80">
        <f>DAY(Tbl_Transactions[[#This Row],[Transaction Date]])</f>
        <v>12</v>
      </c>
      <c r="H581" s="82">
        <f>WEEKDAY(Tbl_Transactions[[#This Row],[Transaction Date]])</f>
        <v>4</v>
      </c>
      <c r="I581" s="82" t="str">
        <f>VLOOKUP(Tbl_Transactions[[#This Row],[Weekday Num]], Tbl_Lookup_Weekday[], 2)</f>
        <v>Wed</v>
      </c>
      <c r="J581" s="78" t="s">
        <v>12</v>
      </c>
      <c r="K581" s="78" t="s">
        <v>37</v>
      </c>
      <c r="L581" s="78" t="s">
        <v>36</v>
      </c>
      <c r="M581" s="78" t="s">
        <v>10</v>
      </c>
      <c r="N581" s="81">
        <v>395</v>
      </c>
      <c r="O581" s="91">
        <f>IF(Tbl_Transactions[[#This Row],[Type]]="Income",Tbl_Transactions[[#This Row],[Amount]]*'Lookup Values'!$H$3,Tbl_Transactions[[#This Row],[Amount]]*'Lookup Values'!$H$2)</f>
        <v>34.068749999999994</v>
      </c>
    </row>
    <row r="582" spans="1:15" x14ac:dyDescent="0.25">
      <c r="A582" s="78">
        <v>581</v>
      </c>
      <c r="B582" s="79">
        <v>40311</v>
      </c>
      <c r="C582" s="78" t="str">
        <f>IF(Tbl_Transactions[[#This Row],[Category]]="Income","Income","Expense")</f>
        <v>Expense</v>
      </c>
      <c r="D582" s="80">
        <f>YEAR(Tbl_Transactions[[#This Row],[Transaction Date]])</f>
        <v>2010</v>
      </c>
      <c r="E582" s="80">
        <f>MONTH(Tbl_Transactions[[#This Row],[Transaction Date]])</f>
        <v>5</v>
      </c>
      <c r="F582" s="80" t="str">
        <f>VLOOKUP(Tbl_Transactions[[#This Row],[Month Num]],Tbl_Lookup_Month[],2)</f>
        <v>May</v>
      </c>
      <c r="G582" s="80">
        <f>DAY(Tbl_Transactions[[#This Row],[Transaction Date]])</f>
        <v>13</v>
      </c>
      <c r="H582" s="82">
        <f>WEEKDAY(Tbl_Transactions[[#This Row],[Transaction Date]])</f>
        <v>5</v>
      </c>
      <c r="I582" s="82" t="str">
        <f>VLOOKUP(Tbl_Transactions[[#This Row],[Weekday Num]], Tbl_Lookup_Weekday[], 2)</f>
        <v>Thu</v>
      </c>
      <c r="J582" s="78" t="s">
        <v>15</v>
      </c>
      <c r="K582" s="78" t="s">
        <v>16</v>
      </c>
      <c r="L582" s="78" t="s">
        <v>14</v>
      </c>
      <c r="M582" s="78" t="s">
        <v>10</v>
      </c>
      <c r="N582" s="81">
        <v>175</v>
      </c>
      <c r="O582" s="91">
        <f>IF(Tbl_Transactions[[#This Row],[Type]]="Income",Tbl_Transactions[[#This Row],[Amount]]*'Lookup Values'!$H$3,Tbl_Transactions[[#This Row],[Amount]]*'Lookup Values'!$H$2)</f>
        <v>15.093749999999998</v>
      </c>
    </row>
    <row r="583" spans="1:15" x14ac:dyDescent="0.25">
      <c r="A583" s="78">
        <v>582</v>
      </c>
      <c r="B583" s="79">
        <v>40313</v>
      </c>
      <c r="C583" s="78" t="str">
        <f>IF(Tbl_Transactions[[#This Row],[Category]]="Income","Income","Expense")</f>
        <v>Income</v>
      </c>
      <c r="D583" s="80">
        <f>YEAR(Tbl_Transactions[[#This Row],[Transaction Date]])</f>
        <v>2010</v>
      </c>
      <c r="E583" s="80">
        <f>MONTH(Tbl_Transactions[[#This Row],[Transaction Date]])</f>
        <v>5</v>
      </c>
      <c r="F583" s="80" t="str">
        <f>VLOOKUP(Tbl_Transactions[[#This Row],[Month Num]],Tbl_Lookup_Month[],2)</f>
        <v>May</v>
      </c>
      <c r="G583" s="80">
        <f>DAY(Tbl_Transactions[[#This Row],[Transaction Date]])</f>
        <v>15</v>
      </c>
      <c r="H583" s="82">
        <f>WEEKDAY(Tbl_Transactions[[#This Row],[Transaction Date]])</f>
        <v>7</v>
      </c>
      <c r="I583" s="82" t="str">
        <f>VLOOKUP(Tbl_Transactions[[#This Row],[Weekday Num]], Tbl_Lookup_Weekday[], 2)</f>
        <v>Sat</v>
      </c>
      <c r="J583" s="78" t="s">
        <v>47</v>
      </c>
      <c r="K583" s="78" t="s">
        <v>80</v>
      </c>
      <c r="L583" s="78" t="s">
        <v>81</v>
      </c>
      <c r="M583" s="78" t="s">
        <v>20</v>
      </c>
      <c r="N583" s="81">
        <v>106</v>
      </c>
      <c r="O583" s="91">
        <f>IF(Tbl_Transactions[[#This Row],[Type]]="Income",Tbl_Transactions[[#This Row],[Amount]]*'Lookup Values'!$H$3,Tbl_Transactions[[#This Row],[Amount]]*'Lookup Values'!$H$2)</f>
        <v>40.28</v>
      </c>
    </row>
    <row r="584" spans="1:15" x14ac:dyDescent="0.25">
      <c r="A584" s="78">
        <v>583</v>
      </c>
      <c r="B584" s="79">
        <v>40314</v>
      </c>
      <c r="C584" s="78" t="str">
        <f>IF(Tbl_Transactions[[#This Row],[Category]]="Income","Income","Expense")</f>
        <v>Income</v>
      </c>
      <c r="D584" s="80">
        <f>YEAR(Tbl_Transactions[[#This Row],[Transaction Date]])</f>
        <v>2010</v>
      </c>
      <c r="E584" s="80">
        <f>MONTH(Tbl_Transactions[[#This Row],[Transaction Date]])</f>
        <v>5</v>
      </c>
      <c r="F584" s="80" t="str">
        <f>VLOOKUP(Tbl_Transactions[[#This Row],[Month Num]],Tbl_Lookup_Month[],2)</f>
        <v>May</v>
      </c>
      <c r="G584" s="80">
        <f>DAY(Tbl_Transactions[[#This Row],[Transaction Date]])</f>
        <v>16</v>
      </c>
      <c r="H584" s="82">
        <f>WEEKDAY(Tbl_Transactions[[#This Row],[Transaction Date]])</f>
        <v>1</v>
      </c>
      <c r="I584" s="82" t="str">
        <f>VLOOKUP(Tbl_Transactions[[#This Row],[Weekday Num]], Tbl_Lookup_Weekday[], 2)</f>
        <v>Sun</v>
      </c>
      <c r="J584" s="78" t="s">
        <v>47</v>
      </c>
      <c r="K584" s="78" t="s">
        <v>76</v>
      </c>
      <c r="L584" s="78" t="s">
        <v>77</v>
      </c>
      <c r="M584" s="78" t="s">
        <v>23</v>
      </c>
      <c r="N584" s="81">
        <v>8</v>
      </c>
      <c r="O584" s="91">
        <f>IF(Tbl_Transactions[[#This Row],[Type]]="Income",Tbl_Transactions[[#This Row],[Amount]]*'Lookup Values'!$H$3,Tbl_Transactions[[#This Row],[Amount]]*'Lookup Values'!$H$2)</f>
        <v>3.04</v>
      </c>
    </row>
    <row r="585" spans="1:15" x14ac:dyDescent="0.25">
      <c r="A585" s="78">
        <v>584</v>
      </c>
      <c r="B585" s="79">
        <v>40319</v>
      </c>
      <c r="C585" s="78" t="str">
        <f>IF(Tbl_Transactions[[#This Row],[Category]]="Income","Income","Expense")</f>
        <v>Expense</v>
      </c>
      <c r="D585" s="80">
        <f>YEAR(Tbl_Transactions[[#This Row],[Transaction Date]])</f>
        <v>2010</v>
      </c>
      <c r="E585" s="80">
        <f>MONTH(Tbl_Transactions[[#This Row],[Transaction Date]])</f>
        <v>5</v>
      </c>
      <c r="F585" s="80" t="str">
        <f>VLOOKUP(Tbl_Transactions[[#This Row],[Month Num]],Tbl_Lookup_Month[],2)</f>
        <v>May</v>
      </c>
      <c r="G585" s="80">
        <f>DAY(Tbl_Transactions[[#This Row],[Transaction Date]])</f>
        <v>21</v>
      </c>
      <c r="H585" s="82">
        <f>WEEKDAY(Tbl_Transactions[[#This Row],[Transaction Date]])</f>
        <v>6</v>
      </c>
      <c r="I585" s="82" t="str">
        <f>VLOOKUP(Tbl_Transactions[[#This Row],[Weekday Num]], Tbl_Lookup_Weekday[], 2)</f>
        <v>Fri</v>
      </c>
      <c r="J585" s="78" t="s">
        <v>12</v>
      </c>
      <c r="K585" s="78" t="s">
        <v>25</v>
      </c>
      <c r="L585" s="78" t="s">
        <v>24</v>
      </c>
      <c r="M585" s="78" t="s">
        <v>20</v>
      </c>
      <c r="N585" s="81">
        <v>333</v>
      </c>
      <c r="O585" s="91">
        <f>IF(Tbl_Transactions[[#This Row],[Type]]="Income",Tbl_Transactions[[#This Row],[Amount]]*'Lookup Values'!$H$3,Tbl_Transactions[[#This Row],[Amount]]*'Lookup Values'!$H$2)</f>
        <v>28.721249999999998</v>
      </c>
    </row>
    <row r="586" spans="1:15" x14ac:dyDescent="0.25">
      <c r="A586" s="78">
        <v>585</v>
      </c>
      <c r="B586" s="79">
        <v>40321</v>
      </c>
      <c r="C586" s="78" t="str">
        <f>IF(Tbl_Transactions[[#This Row],[Category]]="Income","Income","Expense")</f>
        <v>Expense</v>
      </c>
      <c r="D586" s="80">
        <f>YEAR(Tbl_Transactions[[#This Row],[Transaction Date]])</f>
        <v>2010</v>
      </c>
      <c r="E586" s="80">
        <f>MONTH(Tbl_Transactions[[#This Row],[Transaction Date]])</f>
        <v>5</v>
      </c>
      <c r="F586" s="80" t="str">
        <f>VLOOKUP(Tbl_Transactions[[#This Row],[Month Num]],Tbl_Lookup_Month[],2)</f>
        <v>May</v>
      </c>
      <c r="G586" s="80">
        <f>DAY(Tbl_Transactions[[#This Row],[Transaction Date]])</f>
        <v>23</v>
      </c>
      <c r="H586" s="82">
        <f>WEEKDAY(Tbl_Transactions[[#This Row],[Transaction Date]])</f>
        <v>1</v>
      </c>
      <c r="I586" s="82" t="str">
        <f>VLOOKUP(Tbl_Transactions[[#This Row],[Weekday Num]], Tbl_Lookup_Weekday[], 2)</f>
        <v>Sun</v>
      </c>
      <c r="J586" s="78" t="s">
        <v>27</v>
      </c>
      <c r="K586" s="78" t="s">
        <v>28</v>
      </c>
      <c r="L586" s="78" t="s">
        <v>26</v>
      </c>
      <c r="M586" s="78" t="s">
        <v>23</v>
      </c>
      <c r="N586" s="81">
        <v>429</v>
      </c>
      <c r="O586" s="91">
        <f>IF(Tbl_Transactions[[#This Row],[Type]]="Income",Tbl_Transactions[[#This Row],[Amount]]*'Lookup Values'!$H$3,Tbl_Transactions[[#This Row],[Amount]]*'Lookup Values'!$H$2)</f>
        <v>37.001249999999999</v>
      </c>
    </row>
    <row r="587" spans="1:15" x14ac:dyDescent="0.25">
      <c r="A587" s="78">
        <v>586</v>
      </c>
      <c r="B587" s="79">
        <v>40322</v>
      </c>
      <c r="C587" s="78" t="str">
        <f>IF(Tbl_Transactions[[#This Row],[Category]]="Income","Income","Expense")</f>
        <v>Expense</v>
      </c>
      <c r="D587" s="80">
        <f>YEAR(Tbl_Transactions[[#This Row],[Transaction Date]])</f>
        <v>2010</v>
      </c>
      <c r="E587" s="80">
        <f>MONTH(Tbl_Transactions[[#This Row],[Transaction Date]])</f>
        <v>5</v>
      </c>
      <c r="F587" s="80" t="str">
        <f>VLOOKUP(Tbl_Transactions[[#This Row],[Month Num]],Tbl_Lookup_Month[],2)</f>
        <v>May</v>
      </c>
      <c r="G587" s="80">
        <f>DAY(Tbl_Transactions[[#This Row],[Transaction Date]])</f>
        <v>24</v>
      </c>
      <c r="H587" s="82">
        <f>WEEKDAY(Tbl_Transactions[[#This Row],[Transaction Date]])</f>
        <v>2</v>
      </c>
      <c r="I587" s="82" t="str">
        <f>VLOOKUP(Tbl_Transactions[[#This Row],[Weekday Num]], Tbl_Lookup_Weekday[], 2)</f>
        <v>Mon</v>
      </c>
      <c r="J587" s="78" t="s">
        <v>8</v>
      </c>
      <c r="K587" s="78" t="s">
        <v>9</v>
      </c>
      <c r="L587" s="78" t="s">
        <v>7</v>
      </c>
      <c r="M587" s="78" t="s">
        <v>20</v>
      </c>
      <c r="N587" s="81">
        <v>79</v>
      </c>
      <c r="O587" s="91">
        <f>IF(Tbl_Transactions[[#This Row],[Type]]="Income",Tbl_Transactions[[#This Row],[Amount]]*'Lookup Values'!$H$3,Tbl_Transactions[[#This Row],[Amount]]*'Lookup Values'!$H$2)</f>
        <v>6.8137499999999998</v>
      </c>
    </row>
    <row r="588" spans="1:15" x14ac:dyDescent="0.25">
      <c r="A588" s="78">
        <v>587</v>
      </c>
      <c r="B588" s="79">
        <v>40323</v>
      </c>
      <c r="C588" s="78" t="str">
        <f>IF(Tbl_Transactions[[#This Row],[Category]]="Income","Income","Expense")</f>
        <v>Expense</v>
      </c>
      <c r="D588" s="80">
        <f>YEAR(Tbl_Transactions[[#This Row],[Transaction Date]])</f>
        <v>2010</v>
      </c>
      <c r="E588" s="80">
        <f>MONTH(Tbl_Transactions[[#This Row],[Transaction Date]])</f>
        <v>5</v>
      </c>
      <c r="F588" s="80" t="str">
        <f>VLOOKUP(Tbl_Transactions[[#This Row],[Month Num]],Tbl_Lookup_Month[],2)</f>
        <v>May</v>
      </c>
      <c r="G588" s="80">
        <f>DAY(Tbl_Transactions[[#This Row],[Transaction Date]])</f>
        <v>25</v>
      </c>
      <c r="H588" s="82">
        <f>WEEKDAY(Tbl_Transactions[[#This Row],[Transaction Date]])</f>
        <v>3</v>
      </c>
      <c r="I588" s="82" t="str">
        <f>VLOOKUP(Tbl_Transactions[[#This Row],[Weekday Num]], Tbl_Lookup_Weekday[], 2)</f>
        <v>Tue</v>
      </c>
      <c r="J588" s="78" t="s">
        <v>27</v>
      </c>
      <c r="K588" s="78" t="s">
        <v>28</v>
      </c>
      <c r="L588" s="78" t="s">
        <v>26</v>
      </c>
      <c r="M588" s="78" t="s">
        <v>23</v>
      </c>
      <c r="N588" s="81">
        <v>86</v>
      </c>
      <c r="O588" s="91">
        <f>IF(Tbl_Transactions[[#This Row],[Type]]="Income",Tbl_Transactions[[#This Row],[Amount]]*'Lookup Values'!$H$3,Tbl_Transactions[[#This Row],[Amount]]*'Lookup Values'!$H$2)</f>
        <v>7.4174999999999995</v>
      </c>
    </row>
    <row r="589" spans="1:15" x14ac:dyDescent="0.25">
      <c r="A589" s="78">
        <v>588</v>
      </c>
      <c r="B589" s="79">
        <v>40325</v>
      </c>
      <c r="C589" s="78" t="str">
        <f>IF(Tbl_Transactions[[#This Row],[Category]]="Income","Income","Expense")</f>
        <v>Expense</v>
      </c>
      <c r="D589" s="80">
        <f>YEAR(Tbl_Transactions[[#This Row],[Transaction Date]])</f>
        <v>2010</v>
      </c>
      <c r="E589" s="80">
        <f>MONTH(Tbl_Transactions[[#This Row],[Transaction Date]])</f>
        <v>5</v>
      </c>
      <c r="F589" s="80" t="str">
        <f>VLOOKUP(Tbl_Transactions[[#This Row],[Month Num]],Tbl_Lookup_Month[],2)</f>
        <v>May</v>
      </c>
      <c r="G589" s="80">
        <f>DAY(Tbl_Transactions[[#This Row],[Transaction Date]])</f>
        <v>27</v>
      </c>
      <c r="H589" s="82">
        <f>WEEKDAY(Tbl_Transactions[[#This Row],[Transaction Date]])</f>
        <v>5</v>
      </c>
      <c r="I589" s="82" t="str">
        <f>VLOOKUP(Tbl_Transactions[[#This Row],[Weekday Num]], Tbl_Lookup_Weekday[], 2)</f>
        <v>Thu</v>
      </c>
      <c r="J589" s="78" t="s">
        <v>12</v>
      </c>
      <c r="K589" s="78" t="s">
        <v>25</v>
      </c>
      <c r="L589" s="78" t="s">
        <v>24</v>
      </c>
      <c r="M589" s="78" t="s">
        <v>20</v>
      </c>
      <c r="N589" s="81">
        <v>75</v>
      </c>
      <c r="O589" s="91">
        <f>IF(Tbl_Transactions[[#This Row],[Type]]="Income",Tbl_Transactions[[#This Row],[Amount]]*'Lookup Values'!$H$3,Tbl_Transactions[[#This Row],[Amount]]*'Lookup Values'!$H$2)</f>
        <v>6.4687499999999991</v>
      </c>
    </row>
    <row r="590" spans="1:15" x14ac:dyDescent="0.25">
      <c r="A590" s="78">
        <v>589</v>
      </c>
      <c r="B590" s="79">
        <v>40327</v>
      </c>
      <c r="C590" s="78" t="str">
        <f>IF(Tbl_Transactions[[#This Row],[Category]]="Income","Income","Expense")</f>
        <v>Expense</v>
      </c>
      <c r="D590" s="80">
        <f>YEAR(Tbl_Transactions[[#This Row],[Transaction Date]])</f>
        <v>2010</v>
      </c>
      <c r="E590" s="80">
        <f>MONTH(Tbl_Transactions[[#This Row],[Transaction Date]])</f>
        <v>5</v>
      </c>
      <c r="F590" s="80" t="str">
        <f>VLOOKUP(Tbl_Transactions[[#This Row],[Month Num]],Tbl_Lookup_Month[],2)</f>
        <v>May</v>
      </c>
      <c r="G590" s="80">
        <f>DAY(Tbl_Transactions[[#This Row],[Transaction Date]])</f>
        <v>29</v>
      </c>
      <c r="H590" s="82">
        <f>WEEKDAY(Tbl_Transactions[[#This Row],[Transaction Date]])</f>
        <v>7</v>
      </c>
      <c r="I590" s="82" t="str">
        <f>VLOOKUP(Tbl_Transactions[[#This Row],[Weekday Num]], Tbl_Lookup_Weekday[], 2)</f>
        <v>Sat</v>
      </c>
      <c r="J590" s="78" t="s">
        <v>12</v>
      </c>
      <c r="K590" s="78" t="s">
        <v>13</v>
      </c>
      <c r="L590" s="78" t="s">
        <v>11</v>
      </c>
      <c r="M590" s="78" t="s">
        <v>20</v>
      </c>
      <c r="N590" s="81">
        <v>230</v>
      </c>
      <c r="O590" s="91">
        <f>IF(Tbl_Transactions[[#This Row],[Type]]="Income",Tbl_Transactions[[#This Row],[Amount]]*'Lookup Values'!$H$3,Tbl_Transactions[[#This Row],[Amount]]*'Lookup Values'!$H$2)</f>
        <v>19.837499999999999</v>
      </c>
    </row>
    <row r="591" spans="1:15" x14ac:dyDescent="0.25">
      <c r="A591" s="78">
        <v>590</v>
      </c>
      <c r="B591" s="79">
        <v>40328</v>
      </c>
      <c r="C591" s="78" t="str">
        <f>IF(Tbl_Transactions[[#This Row],[Category]]="Income","Income","Expense")</f>
        <v>Income</v>
      </c>
      <c r="D591" s="80">
        <f>YEAR(Tbl_Transactions[[#This Row],[Transaction Date]])</f>
        <v>2010</v>
      </c>
      <c r="E591" s="80">
        <f>MONTH(Tbl_Transactions[[#This Row],[Transaction Date]])</f>
        <v>5</v>
      </c>
      <c r="F591" s="80" t="str">
        <f>VLOOKUP(Tbl_Transactions[[#This Row],[Month Num]],Tbl_Lookup_Month[],2)</f>
        <v>May</v>
      </c>
      <c r="G591" s="80">
        <f>DAY(Tbl_Transactions[[#This Row],[Transaction Date]])</f>
        <v>30</v>
      </c>
      <c r="H591" s="82">
        <f>WEEKDAY(Tbl_Transactions[[#This Row],[Transaction Date]])</f>
        <v>1</v>
      </c>
      <c r="I591" s="82" t="str">
        <f>VLOOKUP(Tbl_Transactions[[#This Row],[Weekday Num]], Tbl_Lookup_Weekday[], 2)</f>
        <v>Sun</v>
      </c>
      <c r="J591" s="78" t="s">
        <v>47</v>
      </c>
      <c r="K591" s="78" t="s">
        <v>80</v>
      </c>
      <c r="L591" s="78" t="s">
        <v>81</v>
      </c>
      <c r="M591" s="78" t="s">
        <v>23</v>
      </c>
      <c r="N591" s="81">
        <v>27</v>
      </c>
      <c r="O591" s="91">
        <f>IF(Tbl_Transactions[[#This Row],[Type]]="Income",Tbl_Transactions[[#This Row],[Amount]]*'Lookup Values'!$H$3,Tbl_Transactions[[#This Row],[Amount]]*'Lookup Values'!$H$2)</f>
        <v>10.26</v>
      </c>
    </row>
    <row r="592" spans="1:15" x14ac:dyDescent="0.25">
      <c r="A592" s="78">
        <v>591</v>
      </c>
      <c r="B592" s="79">
        <v>40330</v>
      </c>
      <c r="C592" s="78" t="str">
        <f>IF(Tbl_Transactions[[#This Row],[Category]]="Income","Income","Expense")</f>
        <v>Expense</v>
      </c>
      <c r="D592" s="80">
        <f>YEAR(Tbl_Transactions[[#This Row],[Transaction Date]])</f>
        <v>2010</v>
      </c>
      <c r="E592" s="80">
        <f>MONTH(Tbl_Transactions[[#This Row],[Transaction Date]])</f>
        <v>6</v>
      </c>
      <c r="F592" s="80" t="str">
        <f>VLOOKUP(Tbl_Transactions[[#This Row],[Month Num]],Tbl_Lookup_Month[],2)</f>
        <v>Jun</v>
      </c>
      <c r="G592" s="80">
        <f>DAY(Tbl_Transactions[[#This Row],[Transaction Date]])</f>
        <v>1</v>
      </c>
      <c r="H592" s="82">
        <f>WEEKDAY(Tbl_Transactions[[#This Row],[Transaction Date]])</f>
        <v>3</v>
      </c>
      <c r="I592" s="82" t="str">
        <f>VLOOKUP(Tbl_Transactions[[#This Row],[Weekday Num]], Tbl_Lookup_Weekday[], 2)</f>
        <v>Tue</v>
      </c>
      <c r="J592" s="78" t="s">
        <v>32</v>
      </c>
      <c r="K592" s="78" t="s">
        <v>33</v>
      </c>
      <c r="L592" s="78" t="s">
        <v>31</v>
      </c>
      <c r="M592" s="78" t="s">
        <v>23</v>
      </c>
      <c r="N592" s="81">
        <v>341</v>
      </c>
      <c r="O592" s="91">
        <f>IF(Tbl_Transactions[[#This Row],[Type]]="Income",Tbl_Transactions[[#This Row],[Amount]]*'Lookup Values'!$H$3,Tbl_Transactions[[#This Row],[Amount]]*'Lookup Values'!$H$2)</f>
        <v>29.411249999999999</v>
      </c>
    </row>
    <row r="593" spans="1:15" x14ac:dyDescent="0.25">
      <c r="A593" s="78">
        <v>592</v>
      </c>
      <c r="B593" s="79">
        <v>40330</v>
      </c>
      <c r="C593" s="78" t="str">
        <f>IF(Tbl_Transactions[[#This Row],[Category]]="Income","Income","Expense")</f>
        <v>Expense</v>
      </c>
      <c r="D593" s="80">
        <f>YEAR(Tbl_Transactions[[#This Row],[Transaction Date]])</f>
        <v>2010</v>
      </c>
      <c r="E593" s="80">
        <f>MONTH(Tbl_Transactions[[#This Row],[Transaction Date]])</f>
        <v>6</v>
      </c>
      <c r="F593" s="80" t="str">
        <f>VLOOKUP(Tbl_Transactions[[#This Row],[Month Num]],Tbl_Lookup_Month[],2)</f>
        <v>Jun</v>
      </c>
      <c r="G593" s="80">
        <f>DAY(Tbl_Transactions[[#This Row],[Transaction Date]])</f>
        <v>1</v>
      </c>
      <c r="H593" s="82">
        <f>WEEKDAY(Tbl_Transactions[[#This Row],[Transaction Date]])</f>
        <v>3</v>
      </c>
      <c r="I593" s="82" t="str">
        <f>VLOOKUP(Tbl_Transactions[[#This Row],[Weekday Num]], Tbl_Lookup_Weekday[], 2)</f>
        <v>Tue</v>
      </c>
      <c r="J593" s="78" t="s">
        <v>42</v>
      </c>
      <c r="K593" s="78" t="s">
        <v>43</v>
      </c>
      <c r="L593" s="78" t="s">
        <v>41</v>
      </c>
      <c r="M593" s="78" t="s">
        <v>20</v>
      </c>
      <c r="N593" s="81">
        <v>467</v>
      </c>
      <c r="O593" s="91">
        <f>IF(Tbl_Transactions[[#This Row],[Type]]="Income",Tbl_Transactions[[#This Row],[Amount]]*'Lookup Values'!$H$3,Tbl_Transactions[[#This Row],[Amount]]*'Lookup Values'!$H$2)</f>
        <v>40.278749999999995</v>
      </c>
    </row>
    <row r="594" spans="1:15" x14ac:dyDescent="0.25">
      <c r="A594" s="78">
        <v>593</v>
      </c>
      <c r="B594" s="79">
        <v>40333</v>
      </c>
      <c r="C594" s="78" t="str">
        <f>IF(Tbl_Transactions[[#This Row],[Category]]="Income","Income","Expense")</f>
        <v>Income</v>
      </c>
      <c r="D594" s="80">
        <f>YEAR(Tbl_Transactions[[#This Row],[Transaction Date]])</f>
        <v>2010</v>
      </c>
      <c r="E594" s="80">
        <f>MONTH(Tbl_Transactions[[#This Row],[Transaction Date]])</f>
        <v>6</v>
      </c>
      <c r="F594" s="80" t="str">
        <f>VLOOKUP(Tbl_Transactions[[#This Row],[Month Num]],Tbl_Lookup_Month[],2)</f>
        <v>Jun</v>
      </c>
      <c r="G594" s="80">
        <f>DAY(Tbl_Transactions[[#This Row],[Transaction Date]])</f>
        <v>4</v>
      </c>
      <c r="H594" s="82">
        <f>WEEKDAY(Tbl_Transactions[[#This Row],[Transaction Date]])</f>
        <v>6</v>
      </c>
      <c r="I594" s="82" t="str">
        <f>VLOOKUP(Tbl_Transactions[[#This Row],[Weekday Num]], Tbl_Lookup_Weekday[], 2)</f>
        <v>Fri</v>
      </c>
      <c r="J594" s="78" t="s">
        <v>47</v>
      </c>
      <c r="K594" s="78" t="s">
        <v>76</v>
      </c>
      <c r="L594" s="78" t="s">
        <v>77</v>
      </c>
      <c r="M594" s="78" t="s">
        <v>23</v>
      </c>
      <c r="N594" s="81">
        <v>386</v>
      </c>
      <c r="O594" s="91">
        <f>IF(Tbl_Transactions[[#This Row],[Type]]="Income",Tbl_Transactions[[#This Row],[Amount]]*'Lookup Values'!$H$3,Tbl_Transactions[[#This Row],[Amount]]*'Lookup Values'!$H$2)</f>
        <v>146.68</v>
      </c>
    </row>
    <row r="595" spans="1:15" x14ac:dyDescent="0.25">
      <c r="A595" s="78">
        <v>594</v>
      </c>
      <c r="B595" s="79">
        <v>40335</v>
      </c>
      <c r="C595" s="78" t="str">
        <f>IF(Tbl_Transactions[[#This Row],[Category]]="Income","Income","Expense")</f>
        <v>Expense</v>
      </c>
      <c r="D595" s="80">
        <f>YEAR(Tbl_Transactions[[#This Row],[Transaction Date]])</f>
        <v>2010</v>
      </c>
      <c r="E595" s="80">
        <f>MONTH(Tbl_Transactions[[#This Row],[Transaction Date]])</f>
        <v>6</v>
      </c>
      <c r="F595" s="80" t="str">
        <f>VLOOKUP(Tbl_Transactions[[#This Row],[Month Num]],Tbl_Lookup_Month[],2)</f>
        <v>Jun</v>
      </c>
      <c r="G595" s="80">
        <f>DAY(Tbl_Transactions[[#This Row],[Transaction Date]])</f>
        <v>6</v>
      </c>
      <c r="H595" s="82">
        <f>WEEKDAY(Tbl_Transactions[[#This Row],[Transaction Date]])</f>
        <v>1</v>
      </c>
      <c r="I595" s="82" t="str">
        <f>VLOOKUP(Tbl_Transactions[[#This Row],[Weekday Num]], Tbl_Lookup_Weekday[], 2)</f>
        <v>Sun</v>
      </c>
      <c r="J595" s="78" t="s">
        <v>8</v>
      </c>
      <c r="K595" s="78" t="s">
        <v>9</v>
      </c>
      <c r="L595" s="78" t="s">
        <v>7</v>
      </c>
      <c r="M595" s="78" t="s">
        <v>10</v>
      </c>
      <c r="N595" s="81">
        <v>50</v>
      </c>
      <c r="O595" s="91">
        <f>IF(Tbl_Transactions[[#This Row],[Type]]="Income",Tbl_Transactions[[#This Row],[Amount]]*'Lookup Values'!$H$3,Tbl_Transactions[[#This Row],[Amount]]*'Lookup Values'!$H$2)</f>
        <v>4.3125</v>
      </c>
    </row>
    <row r="596" spans="1:15" x14ac:dyDescent="0.25">
      <c r="A596" s="78">
        <v>595</v>
      </c>
      <c r="B596" s="79">
        <v>40336</v>
      </c>
      <c r="C596" s="78" t="str">
        <f>IF(Tbl_Transactions[[#This Row],[Category]]="Income","Income","Expense")</f>
        <v>Expense</v>
      </c>
      <c r="D596" s="80">
        <f>YEAR(Tbl_Transactions[[#This Row],[Transaction Date]])</f>
        <v>2010</v>
      </c>
      <c r="E596" s="80">
        <f>MONTH(Tbl_Transactions[[#This Row],[Transaction Date]])</f>
        <v>6</v>
      </c>
      <c r="F596" s="80" t="str">
        <f>VLOOKUP(Tbl_Transactions[[#This Row],[Month Num]],Tbl_Lookup_Month[],2)</f>
        <v>Jun</v>
      </c>
      <c r="G596" s="80">
        <f>DAY(Tbl_Transactions[[#This Row],[Transaction Date]])</f>
        <v>7</v>
      </c>
      <c r="H596" s="82">
        <f>WEEKDAY(Tbl_Transactions[[#This Row],[Transaction Date]])</f>
        <v>2</v>
      </c>
      <c r="I596" s="82" t="str">
        <f>VLOOKUP(Tbl_Transactions[[#This Row],[Weekday Num]], Tbl_Lookup_Weekday[], 2)</f>
        <v>Mon</v>
      </c>
      <c r="J596" s="78" t="s">
        <v>15</v>
      </c>
      <c r="K596" s="78" t="s">
        <v>16</v>
      </c>
      <c r="L596" s="78" t="s">
        <v>14</v>
      </c>
      <c r="M596" s="78" t="s">
        <v>10</v>
      </c>
      <c r="N596" s="81">
        <v>258</v>
      </c>
      <c r="O596" s="91">
        <f>IF(Tbl_Transactions[[#This Row],[Type]]="Income",Tbl_Transactions[[#This Row],[Amount]]*'Lookup Values'!$H$3,Tbl_Transactions[[#This Row],[Amount]]*'Lookup Values'!$H$2)</f>
        <v>22.252499999999998</v>
      </c>
    </row>
    <row r="597" spans="1:15" x14ac:dyDescent="0.25">
      <c r="A597" s="78">
        <v>596</v>
      </c>
      <c r="B597" s="79">
        <v>40339</v>
      </c>
      <c r="C597" s="78" t="str">
        <f>IF(Tbl_Transactions[[#This Row],[Category]]="Income","Income","Expense")</f>
        <v>Expense</v>
      </c>
      <c r="D597" s="80">
        <f>YEAR(Tbl_Transactions[[#This Row],[Transaction Date]])</f>
        <v>2010</v>
      </c>
      <c r="E597" s="80">
        <f>MONTH(Tbl_Transactions[[#This Row],[Transaction Date]])</f>
        <v>6</v>
      </c>
      <c r="F597" s="80" t="str">
        <f>VLOOKUP(Tbl_Transactions[[#This Row],[Month Num]],Tbl_Lookup_Month[],2)</f>
        <v>Jun</v>
      </c>
      <c r="G597" s="80">
        <f>DAY(Tbl_Transactions[[#This Row],[Transaction Date]])</f>
        <v>10</v>
      </c>
      <c r="H597" s="82">
        <f>WEEKDAY(Tbl_Transactions[[#This Row],[Transaction Date]])</f>
        <v>5</v>
      </c>
      <c r="I597" s="82" t="str">
        <f>VLOOKUP(Tbl_Transactions[[#This Row],[Weekday Num]], Tbl_Lookup_Weekday[], 2)</f>
        <v>Thu</v>
      </c>
      <c r="J597" s="78" t="s">
        <v>12</v>
      </c>
      <c r="K597" s="78" t="s">
        <v>37</v>
      </c>
      <c r="L597" s="78" t="s">
        <v>36</v>
      </c>
      <c r="M597" s="78" t="s">
        <v>23</v>
      </c>
      <c r="N597" s="81">
        <v>280</v>
      </c>
      <c r="O597" s="91">
        <f>IF(Tbl_Transactions[[#This Row],[Type]]="Income",Tbl_Transactions[[#This Row],[Amount]]*'Lookup Values'!$H$3,Tbl_Transactions[[#This Row],[Amount]]*'Lookup Values'!$H$2)</f>
        <v>24.15</v>
      </c>
    </row>
    <row r="598" spans="1:15" x14ac:dyDescent="0.25">
      <c r="A598" s="78">
        <v>597</v>
      </c>
      <c r="B598" s="79">
        <v>40347</v>
      </c>
      <c r="C598" s="78" t="str">
        <f>IF(Tbl_Transactions[[#This Row],[Category]]="Income","Income","Expense")</f>
        <v>Expense</v>
      </c>
      <c r="D598" s="80">
        <f>YEAR(Tbl_Transactions[[#This Row],[Transaction Date]])</f>
        <v>2010</v>
      </c>
      <c r="E598" s="80">
        <f>MONTH(Tbl_Transactions[[#This Row],[Transaction Date]])</f>
        <v>6</v>
      </c>
      <c r="F598" s="80" t="str">
        <f>VLOOKUP(Tbl_Transactions[[#This Row],[Month Num]],Tbl_Lookup_Month[],2)</f>
        <v>Jun</v>
      </c>
      <c r="G598" s="80">
        <f>DAY(Tbl_Transactions[[#This Row],[Transaction Date]])</f>
        <v>18</v>
      </c>
      <c r="H598" s="82">
        <f>WEEKDAY(Tbl_Transactions[[#This Row],[Transaction Date]])</f>
        <v>6</v>
      </c>
      <c r="I598" s="82" t="str">
        <f>VLOOKUP(Tbl_Transactions[[#This Row],[Weekday Num]], Tbl_Lookup_Weekday[], 2)</f>
        <v>Fri</v>
      </c>
      <c r="J598" s="78" t="s">
        <v>15</v>
      </c>
      <c r="K598" s="78" t="s">
        <v>35</v>
      </c>
      <c r="L598" s="78" t="s">
        <v>34</v>
      </c>
      <c r="M598" s="78" t="s">
        <v>23</v>
      </c>
      <c r="N598" s="81">
        <v>193</v>
      </c>
      <c r="O598" s="91">
        <f>IF(Tbl_Transactions[[#This Row],[Type]]="Income",Tbl_Transactions[[#This Row],[Amount]]*'Lookup Values'!$H$3,Tbl_Transactions[[#This Row],[Amount]]*'Lookup Values'!$H$2)</f>
        <v>16.646249999999998</v>
      </c>
    </row>
    <row r="599" spans="1:15" x14ac:dyDescent="0.25">
      <c r="A599" s="78">
        <v>598</v>
      </c>
      <c r="B599" s="79">
        <v>40348</v>
      </c>
      <c r="C599" s="78" t="str">
        <f>IF(Tbl_Transactions[[#This Row],[Category]]="Income","Income","Expense")</f>
        <v>Expense</v>
      </c>
      <c r="D599" s="80">
        <f>YEAR(Tbl_Transactions[[#This Row],[Transaction Date]])</f>
        <v>2010</v>
      </c>
      <c r="E599" s="80">
        <f>MONTH(Tbl_Transactions[[#This Row],[Transaction Date]])</f>
        <v>6</v>
      </c>
      <c r="F599" s="80" t="str">
        <f>VLOOKUP(Tbl_Transactions[[#This Row],[Month Num]],Tbl_Lookup_Month[],2)</f>
        <v>Jun</v>
      </c>
      <c r="G599" s="80">
        <f>DAY(Tbl_Transactions[[#This Row],[Transaction Date]])</f>
        <v>19</v>
      </c>
      <c r="H599" s="82">
        <f>WEEKDAY(Tbl_Transactions[[#This Row],[Transaction Date]])</f>
        <v>7</v>
      </c>
      <c r="I599" s="82" t="str">
        <f>VLOOKUP(Tbl_Transactions[[#This Row],[Weekday Num]], Tbl_Lookup_Weekday[], 2)</f>
        <v>Sat</v>
      </c>
      <c r="J599" s="78" t="s">
        <v>15</v>
      </c>
      <c r="K599" s="78" t="s">
        <v>16</v>
      </c>
      <c r="L599" s="78" t="s">
        <v>14</v>
      </c>
      <c r="M599" s="78" t="s">
        <v>23</v>
      </c>
      <c r="N599" s="81">
        <v>184</v>
      </c>
      <c r="O599" s="91">
        <f>IF(Tbl_Transactions[[#This Row],[Type]]="Income",Tbl_Transactions[[#This Row],[Amount]]*'Lookup Values'!$H$3,Tbl_Transactions[[#This Row],[Amount]]*'Lookup Values'!$H$2)</f>
        <v>15.87</v>
      </c>
    </row>
    <row r="600" spans="1:15" x14ac:dyDescent="0.25">
      <c r="A600" s="78">
        <v>599</v>
      </c>
      <c r="B600" s="79">
        <v>40349</v>
      </c>
      <c r="C600" s="78" t="str">
        <f>IF(Tbl_Transactions[[#This Row],[Category]]="Income","Income","Expense")</f>
        <v>Expense</v>
      </c>
      <c r="D600" s="80">
        <f>YEAR(Tbl_Transactions[[#This Row],[Transaction Date]])</f>
        <v>2010</v>
      </c>
      <c r="E600" s="80">
        <f>MONTH(Tbl_Transactions[[#This Row],[Transaction Date]])</f>
        <v>6</v>
      </c>
      <c r="F600" s="80" t="str">
        <f>VLOOKUP(Tbl_Transactions[[#This Row],[Month Num]],Tbl_Lookup_Month[],2)</f>
        <v>Jun</v>
      </c>
      <c r="G600" s="80">
        <f>DAY(Tbl_Transactions[[#This Row],[Transaction Date]])</f>
        <v>20</v>
      </c>
      <c r="H600" s="82">
        <f>WEEKDAY(Tbl_Transactions[[#This Row],[Transaction Date]])</f>
        <v>1</v>
      </c>
      <c r="I600" s="82" t="str">
        <f>VLOOKUP(Tbl_Transactions[[#This Row],[Weekday Num]], Tbl_Lookup_Weekday[], 2)</f>
        <v>Sun</v>
      </c>
      <c r="J600" s="78" t="s">
        <v>12</v>
      </c>
      <c r="K600" s="78" t="s">
        <v>37</v>
      </c>
      <c r="L600" s="78" t="s">
        <v>36</v>
      </c>
      <c r="M600" s="78" t="s">
        <v>23</v>
      </c>
      <c r="N600" s="81">
        <v>122</v>
      </c>
      <c r="O600" s="91">
        <f>IF(Tbl_Transactions[[#This Row],[Type]]="Income",Tbl_Transactions[[#This Row],[Amount]]*'Lookup Values'!$H$3,Tbl_Transactions[[#This Row],[Amount]]*'Lookup Values'!$H$2)</f>
        <v>10.522499999999999</v>
      </c>
    </row>
    <row r="601" spans="1:15" x14ac:dyDescent="0.25">
      <c r="A601" s="78">
        <v>600</v>
      </c>
      <c r="B601" s="79">
        <v>40353</v>
      </c>
      <c r="C601" s="78" t="str">
        <f>IF(Tbl_Transactions[[#This Row],[Category]]="Income","Income","Expense")</f>
        <v>Expense</v>
      </c>
      <c r="D601" s="80">
        <f>YEAR(Tbl_Transactions[[#This Row],[Transaction Date]])</f>
        <v>2010</v>
      </c>
      <c r="E601" s="80">
        <f>MONTH(Tbl_Transactions[[#This Row],[Transaction Date]])</f>
        <v>6</v>
      </c>
      <c r="F601" s="80" t="str">
        <f>VLOOKUP(Tbl_Transactions[[#This Row],[Month Num]],Tbl_Lookup_Month[],2)</f>
        <v>Jun</v>
      </c>
      <c r="G601" s="80">
        <f>DAY(Tbl_Transactions[[#This Row],[Transaction Date]])</f>
        <v>24</v>
      </c>
      <c r="H601" s="82">
        <f>WEEKDAY(Tbl_Transactions[[#This Row],[Transaction Date]])</f>
        <v>5</v>
      </c>
      <c r="I601" s="82" t="str">
        <f>VLOOKUP(Tbl_Transactions[[#This Row],[Weekday Num]], Tbl_Lookup_Weekday[], 2)</f>
        <v>Thu</v>
      </c>
      <c r="J601" s="78" t="s">
        <v>27</v>
      </c>
      <c r="K601" s="78" t="s">
        <v>28</v>
      </c>
      <c r="L601" s="78" t="s">
        <v>26</v>
      </c>
      <c r="M601" s="78" t="s">
        <v>20</v>
      </c>
      <c r="N601" s="81">
        <v>23</v>
      </c>
      <c r="O601" s="91">
        <f>IF(Tbl_Transactions[[#This Row],[Type]]="Income",Tbl_Transactions[[#This Row],[Amount]]*'Lookup Values'!$H$3,Tbl_Transactions[[#This Row],[Amount]]*'Lookup Values'!$H$2)</f>
        <v>1.9837499999999999</v>
      </c>
    </row>
    <row r="602" spans="1:15" x14ac:dyDescent="0.25">
      <c r="A602" s="78">
        <v>601</v>
      </c>
      <c r="B602" s="79">
        <v>40353</v>
      </c>
      <c r="C602" s="78" t="str">
        <f>IF(Tbl_Transactions[[#This Row],[Category]]="Income","Income","Expense")</f>
        <v>Expense</v>
      </c>
      <c r="D602" s="80">
        <f>YEAR(Tbl_Transactions[[#This Row],[Transaction Date]])</f>
        <v>2010</v>
      </c>
      <c r="E602" s="80">
        <f>MONTH(Tbl_Transactions[[#This Row],[Transaction Date]])</f>
        <v>6</v>
      </c>
      <c r="F602" s="80" t="str">
        <f>VLOOKUP(Tbl_Transactions[[#This Row],[Month Num]],Tbl_Lookup_Month[],2)</f>
        <v>Jun</v>
      </c>
      <c r="G602" s="80">
        <f>DAY(Tbl_Transactions[[#This Row],[Transaction Date]])</f>
        <v>24</v>
      </c>
      <c r="H602" s="82">
        <f>WEEKDAY(Tbl_Transactions[[#This Row],[Transaction Date]])</f>
        <v>5</v>
      </c>
      <c r="I602" s="82" t="str">
        <f>VLOOKUP(Tbl_Transactions[[#This Row],[Weekday Num]], Tbl_Lookup_Weekday[], 2)</f>
        <v>Thu</v>
      </c>
      <c r="J602" s="78" t="s">
        <v>8</v>
      </c>
      <c r="K602" s="78" t="s">
        <v>22</v>
      </c>
      <c r="L602" s="78" t="s">
        <v>21</v>
      </c>
      <c r="M602" s="78" t="s">
        <v>10</v>
      </c>
      <c r="N602" s="81">
        <v>262</v>
      </c>
      <c r="O602" s="91">
        <f>IF(Tbl_Transactions[[#This Row],[Type]]="Income",Tbl_Transactions[[#This Row],[Amount]]*'Lookup Values'!$H$3,Tbl_Transactions[[#This Row],[Amount]]*'Lookup Values'!$H$2)</f>
        <v>22.597499999999997</v>
      </c>
    </row>
    <row r="603" spans="1:15" x14ac:dyDescent="0.25">
      <c r="A603" s="78">
        <v>602</v>
      </c>
      <c r="B603" s="79">
        <v>40356</v>
      </c>
      <c r="C603" s="78" t="str">
        <f>IF(Tbl_Transactions[[#This Row],[Category]]="Income","Income","Expense")</f>
        <v>Expense</v>
      </c>
      <c r="D603" s="80">
        <f>YEAR(Tbl_Transactions[[#This Row],[Transaction Date]])</f>
        <v>2010</v>
      </c>
      <c r="E603" s="80">
        <f>MONTH(Tbl_Transactions[[#This Row],[Transaction Date]])</f>
        <v>6</v>
      </c>
      <c r="F603" s="80" t="str">
        <f>VLOOKUP(Tbl_Transactions[[#This Row],[Month Num]],Tbl_Lookup_Month[],2)</f>
        <v>Jun</v>
      </c>
      <c r="G603" s="80">
        <f>DAY(Tbl_Transactions[[#This Row],[Transaction Date]])</f>
        <v>27</v>
      </c>
      <c r="H603" s="82">
        <f>WEEKDAY(Tbl_Transactions[[#This Row],[Transaction Date]])</f>
        <v>1</v>
      </c>
      <c r="I603" s="82" t="str">
        <f>VLOOKUP(Tbl_Transactions[[#This Row],[Weekday Num]], Tbl_Lookup_Weekday[], 2)</f>
        <v>Sun</v>
      </c>
      <c r="J603" s="78" t="s">
        <v>12</v>
      </c>
      <c r="K603" s="78" t="s">
        <v>25</v>
      </c>
      <c r="L603" s="78" t="s">
        <v>24</v>
      </c>
      <c r="M603" s="78" t="s">
        <v>23</v>
      </c>
      <c r="N603" s="81">
        <v>329</v>
      </c>
      <c r="O603" s="91">
        <f>IF(Tbl_Transactions[[#This Row],[Type]]="Income",Tbl_Transactions[[#This Row],[Amount]]*'Lookup Values'!$H$3,Tbl_Transactions[[#This Row],[Amount]]*'Lookup Values'!$H$2)</f>
        <v>28.376249999999999</v>
      </c>
    </row>
    <row r="604" spans="1:15" x14ac:dyDescent="0.25">
      <c r="A604" s="78">
        <v>603</v>
      </c>
      <c r="B604" s="79">
        <v>40356</v>
      </c>
      <c r="C604" s="78" t="str">
        <f>IF(Tbl_Transactions[[#This Row],[Category]]="Income","Income","Expense")</f>
        <v>Expense</v>
      </c>
      <c r="D604" s="80">
        <f>YEAR(Tbl_Transactions[[#This Row],[Transaction Date]])</f>
        <v>2010</v>
      </c>
      <c r="E604" s="80">
        <f>MONTH(Tbl_Transactions[[#This Row],[Transaction Date]])</f>
        <v>6</v>
      </c>
      <c r="F604" s="80" t="str">
        <f>VLOOKUP(Tbl_Transactions[[#This Row],[Month Num]],Tbl_Lookup_Month[],2)</f>
        <v>Jun</v>
      </c>
      <c r="G604" s="80">
        <f>DAY(Tbl_Transactions[[#This Row],[Transaction Date]])</f>
        <v>27</v>
      </c>
      <c r="H604" s="82">
        <f>WEEKDAY(Tbl_Transactions[[#This Row],[Transaction Date]])</f>
        <v>1</v>
      </c>
      <c r="I604" s="82" t="str">
        <f>VLOOKUP(Tbl_Transactions[[#This Row],[Weekday Num]], Tbl_Lookup_Weekday[], 2)</f>
        <v>Sun</v>
      </c>
      <c r="J604" s="78" t="s">
        <v>18</v>
      </c>
      <c r="K604" s="78" t="s">
        <v>30</v>
      </c>
      <c r="L604" s="78" t="s">
        <v>29</v>
      </c>
      <c r="M604" s="78" t="s">
        <v>23</v>
      </c>
      <c r="N604" s="81">
        <v>419</v>
      </c>
      <c r="O604" s="91">
        <f>IF(Tbl_Transactions[[#This Row],[Type]]="Income",Tbl_Transactions[[#This Row],[Amount]]*'Lookup Values'!$H$3,Tbl_Transactions[[#This Row],[Amount]]*'Lookup Values'!$H$2)</f>
        <v>36.138749999999995</v>
      </c>
    </row>
    <row r="605" spans="1:15" x14ac:dyDescent="0.25">
      <c r="A605" s="78">
        <v>604</v>
      </c>
      <c r="B605" s="79">
        <v>40359</v>
      </c>
      <c r="C605" s="78" t="str">
        <f>IF(Tbl_Transactions[[#This Row],[Category]]="Income","Income","Expense")</f>
        <v>Expense</v>
      </c>
      <c r="D605" s="80">
        <f>YEAR(Tbl_Transactions[[#This Row],[Transaction Date]])</f>
        <v>2010</v>
      </c>
      <c r="E605" s="80">
        <f>MONTH(Tbl_Transactions[[#This Row],[Transaction Date]])</f>
        <v>6</v>
      </c>
      <c r="F605" s="80" t="str">
        <f>VLOOKUP(Tbl_Transactions[[#This Row],[Month Num]],Tbl_Lookup_Month[],2)</f>
        <v>Jun</v>
      </c>
      <c r="G605" s="80">
        <f>DAY(Tbl_Transactions[[#This Row],[Transaction Date]])</f>
        <v>30</v>
      </c>
      <c r="H605" s="82">
        <f>WEEKDAY(Tbl_Transactions[[#This Row],[Transaction Date]])</f>
        <v>4</v>
      </c>
      <c r="I605" s="82" t="str">
        <f>VLOOKUP(Tbl_Transactions[[#This Row],[Weekday Num]], Tbl_Lookup_Weekday[], 2)</f>
        <v>Wed</v>
      </c>
      <c r="J605" s="78" t="s">
        <v>15</v>
      </c>
      <c r="K605" s="78" t="s">
        <v>35</v>
      </c>
      <c r="L605" s="78" t="s">
        <v>34</v>
      </c>
      <c r="M605" s="78" t="s">
        <v>10</v>
      </c>
      <c r="N605" s="81">
        <v>74</v>
      </c>
      <c r="O605" s="91">
        <f>IF(Tbl_Transactions[[#This Row],[Type]]="Income",Tbl_Transactions[[#This Row],[Amount]]*'Lookup Values'!$H$3,Tbl_Transactions[[#This Row],[Amount]]*'Lookup Values'!$H$2)</f>
        <v>6.3824999999999994</v>
      </c>
    </row>
    <row r="606" spans="1:15" x14ac:dyDescent="0.25">
      <c r="A606" s="78">
        <v>605</v>
      </c>
      <c r="B606" s="79">
        <v>40361</v>
      </c>
      <c r="C606" s="78" t="str">
        <f>IF(Tbl_Transactions[[#This Row],[Category]]="Income","Income","Expense")</f>
        <v>Expense</v>
      </c>
      <c r="D606" s="80">
        <f>YEAR(Tbl_Transactions[[#This Row],[Transaction Date]])</f>
        <v>2010</v>
      </c>
      <c r="E606" s="80">
        <f>MONTH(Tbl_Transactions[[#This Row],[Transaction Date]])</f>
        <v>7</v>
      </c>
      <c r="F606" s="80" t="str">
        <f>VLOOKUP(Tbl_Transactions[[#This Row],[Month Num]],Tbl_Lookup_Month[],2)</f>
        <v>Jul</v>
      </c>
      <c r="G606" s="80">
        <f>DAY(Tbl_Transactions[[#This Row],[Transaction Date]])</f>
        <v>2</v>
      </c>
      <c r="H606" s="82">
        <f>WEEKDAY(Tbl_Transactions[[#This Row],[Transaction Date]])</f>
        <v>6</v>
      </c>
      <c r="I606" s="82" t="str">
        <f>VLOOKUP(Tbl_Transactions[[#This Row],[Weekday Num]], Tbl_Lookup_Weekday[], 2)</f>
        <v>Fri</v>
      </c>
      <c r="J606" s="78" t="s">
        <v>32</v>
      </c>
      <c r="K606" s="78" t="s">
        <v>33</v>
      </c>
      <c r="L606" s="78" t="s">
        <v>31</v>
      </c>
      <c r="M606" s="78" t="s">
        <v>10</v>
      </c>
      <c r="N606" s="81">
        <v>90</v>
      </c>
      <c r="O606" s="91">
        <f>IF(Tbl_Transactions[[#This Row],[Type]]="Income",Tbl_Transactions[[#This Row],[Amount]]*'Lookup Values'!$H$3,Tbl_Transactions[[#This Row],[Amount]]*'Lookup Values'!$H$2)</f>
        <v>7.7624999999999993</v>
      </c>
    </row>
    <row r="607" spans="1:15" x14ac:dyDescent="0.25">
      <c r="A607" s="78">
        <v>606</v>
      </c>
      <c r="B607" s="79">
        <v>40365</v>
      </c>
      <c r="C607" s="78" t="str">
        <f>IF(Tbl_Transactions[[#This Row],[Category]]="Income","Income","Expense")</f>
        <v>Expense</v>
      </c>
      <c r="D607" s="80">
        <f>YEAR(Tbl_Transactions[[#This Row],[Transaction Date]])</f>
        <v>2010</v>
      </c>
      <c r="E607" s="80">
        <f>MONTH(Tbl_Transactions[[#This Row],[Transaction Date]])</f>
        <v>7</v>
      </c>
      <c r="F607" s="80" t="str">
        <f>VLOOKUP(Tbl_Transactions[[#This Row],[Month Num]],Tbl_Lookup_Month[],2)</f>
        <v>Jul</v>
      </c>
      <c r="G607" s="80">
        <f>DAY(Tbl_Transactions[[#This Row],[Transaction Date]])</f>
        <v>6</v>
      </c>
      <c r="H607" s="82">
        <f>WEEKDAY(Tbl_Transactions[[#This Row],[Transaction Date]])</f>
        <v>3</v>
      </c>
      <c r="I607" s="82" t="str">
        <f>VLOOKUP(Tbl_Transactions[[#This Row],[Weekday Num]], Tbl_Lookup_Weekday[], 2)</f>
        <v>Tue</v>
      </c>
      <c r="J607" s="78" t="s">
        <v>8</v>
      </c>
      <c r="K607" s="78" t="s">
        <v>22</v>
      </c>
      <c r="L607" s="78" t="s">
        <v>21</v>
      </c>
      <c r="M607" s="78" t="s">
        <v>23</v>
      </c>
      <c r="N607" s="81">
        <v>435</v>
      </c>
      <c r="O607" s="91">
        <f>IF(Tbl_Transactions[[#This Row],[Type]]="Income",Tbl_Transactions[[#This Row],[Amount]]*'Lookup Values'!$H$3,Tbl_Transactions[[#This Row],[Amount]]*'Lookup Values'!$H$2)</f>
        <v>37.518749999999997</v>
      </c>
    </row>
    <row r="608" spans="1:15" x14ac:dyDescent="0.25">
      <c r="A608" s="78">
        <v>607</v>
      </c>
      <c r="B608" s="79">
        <v>40366</v>
      </c>
      <c r="C608" s="78" t="str">
        <f>IF(Tbl_Transactions[[#This Row],[Category]]="Income","Income","Expense")</f>
        <v>Expense</v>
      </c>
      <c r="D608" s="80">
        <f>YEAR(Tbl_Transactions[[#This Row],[Transaction Date]])</f>
        <v>2010</v>
      </c>
      <c r="E608" s="80">
        <f>MONTH(Tbl_Transactions[[#This Row],[Transaction Date]])</f>
        <v>7</v>
      </c>
      <c r="F608" s="80" t="str">
        <f>VLOOKUP(Tbl_Transactions[[#This Row],[Month Num]],Tbl_Lookup_Month[],2)</f>
        <v>Jul</v>
      </c>
      <c r="G608" s="80">
        <f>DAY(Tbl_Transactions[[#This Row],[Transaction Date]])</f>
        <v>7</v>
      </c>
      <c r="H608" s="82">
        <f>WEEKDAY(Tbl_Transactions[[#This Row],[Transaction Date]])</f>
        <v>4</v>
      </c>
      <c r="I608" s="82" t="str">
        <f>VLOOKUP(Tbl_Transactions[[#This Row],[Weekday Num]], Tbl_Lookup_Weekday[], 2)</f>
        <v>Wed</v>
      </c>
      <c r="J608" s="78" t="s">
        <v>15</v>
      </c>
      <c r="K608" s="78" t="s">
        <v>35</v>
      </c>
      <c r="L608" s="78" t="s">
        <v>34</v>
      </c>
      <c r="M608" s="78" t="s">
        <v>23</v>
      </c>
      <c r="N608" s="81">
        <v>322</v>
      </c>
      <c r="O608" s="91">
        <f>IF(Tbl_Transactions[[#This Row],[Type]]="Income",Tbl_Transactions[[#This Row],[Amount]]*'Lookup Values'!$H$3,Tbl_Transactions[[#This Row],[Amount]]*'Lookup Values'!$H$2)</f>
        <v>27.772499999999997</v>
      </c>
    </row>
    <row r="609" spans="1:15" x14ac:dyDescent="0.25">
      <c r="A609" s="78">
        <v>608</v>
      </c>
      <c r="B609" s="79">
        <v>40374</v>
      </c>
      <c r="C609" s="78" t="str">
        <f>IF(Tbl_Transactions[[#This Row],[Category]]="Income","Income","Expense")</f>
        <v>Expense</v>
      </c>
      <c r="D609" s="80">
        <f>YEAR(Tbl_Transactions[[#This Row],[Transaction Date]])</f>
        <v>2010</v>
      </c>
      <c r="E609" s="80">
        <f>MONTH(Tbl_Transactions[[#This Row],[Transaction Date]])</f>
        <v>7</v>
      </c>
      <c r="F609" s="80" t="str">
        <f>VLOOKUP(Tbl_Transactions[[#This Row],[Month Num]],Tbl_Lookup_Month[],2)</f>
        <v>Jul</v>
      </c>
      <c r="G609" s="80">
        <f>DAY(Tbl_Transactions[[#This Row],[Transaction Date]])</f>
        <v>15</v>
      </c>
      <c r="H609" s="82">
        <f>WEEKDAY(Tbl_Transactions[[#This Row],[Transaction Date]])</f>
        <v>5</v>
      </c>
      <c r="I609" s="82" t="str">
        <f>VLOOKUP(Tbl_Transactions[[#This Row],[Weekday Num]], Tbl_Lookup_Weekday[], 2)</f>
        <v>Thu</v>
      </c>
      <c r="J609" s="78" t="s">
        <v>12</v>
      </c>
      <c r="K609" s="78" t="s">
        <v>13</v>
      </c>
      <c r="L609" s="78" t="s">
        <v>11</v>
      </c>
      <c r="M609" s="78" t="s">
        <v>10</v>
      </c>
      <c r="N609" s="81">
        <v>400</v>
      </c>
      <c r="O609" s="91">
        <f>IF(Tbl_Transactions[[#This Row],[Type]]="Income",Tbl_Transactions[[#This Row],[Amount]]*'Lookup Values'!$H$3,Tbl_Transactions[[#This Row],[Amount]]*'Lookup Values'!$H$2)</f>
        <v>34.5</v>
      </c>
    </row>
    <row r="610" spans="1:15" x14ac:dyDescent="0.25">
      <c r="A610" s="78">
        <v>609</v>
      </c>
      <c r="B610" s="79">
        <v>40375</v>
      </c>
      <c r="C610" s="78" t="str">
        <f>IF(Tbl_Transactions[[#This Row],[Category]]="Income","Income","Expense")</f>
        <v>Expense</v>
      </c>
      <c r="D610" s="80">
        <f>YEAR(Tbl_Transactions[[#This Row],[Transaction Date]])</f>
        <v>2010</v>
      </c>
      <c r="E610" s="80">
        <f>MONTH(Tbl_Transactions[[#This Row],[Transaction Date]])</f>
        <v>7</v>
      </c>
      <c r="F610" s="80" t="str">
        <f>VLOOKUP(Tbl_Transactions[[#This Row],[Month Num]],Tbl_Lookup_Month[],2)</f>
        <v>Jul</v>
      </c>
      <c r="G610" s="80">
        <f>DAY(Tbl_Transactions[[#This Row],[Transaction Date]])</f>
        <v>16</v>
      </c>
      <c r="H610" s="82">
        <f>WEEKDAY(Tbl_Transactions[[#This Row],[Transaction Date]])</f>
        <v>6</v>
      </c>
      <c r="I610" s="82" t="str">
        <f>VLOOKUP(Tbl_Transactions[[#This Row],[Weekday Num]], Tbl_Lookup_Weekday[], 2)</f>
        <v>Fri</v>
      </c>
      <c r="J610" s="78" t="s">
        <v>12</v>
      </c>
      <c r="K610" s="78" t="s">
        <v>37</v>
      </c>
      <c r="L610" s="78" t="s">
        <v>36</v>
      </c>
      <c r="M610" s="78" t="s">
        <v>23</v>
      </c>
      <c r="N610" s="81">
        <v>282</v>
      </c>
      <c r="O610" s="91">
        <f>IF(Tbl_Transactions[[#This Row],[Type]]="Income",Tbl_Transactions[[#This Row],[Amount]]*'Lookup Values'!$H$3,Tbl_Transactions[[#This Row],[Amount]]*'Lookup Values'!$H$2)</f>
        <v>24.322499999999998</v>
      </c>
    </row>
    <row r="611" spans="1:15" x14ac:dyDescent="0.25">
      <c r="A611" s="78">
        <v>610</v>
      </c>
      <c r="B611" s="79">
        <v>40377</v>
      </c>
      <c r="C611" s="78" t="str">
        <f>IF(Tbl_Transactions[[#This Row],[Category]]="Income","Income","Expense")</f>
        <v>Expense</v>
      </c>
      <c r="D611" s="80">
        <f>YEAR(Tbl_Transactions[[#This Row],[Transaction Date]])</f>
        <v>2010</v>
      </c>
      <c r="E611" s="80">
        <f>MONTH(Tbl_Transactions[[#This Row],[Transaction Date]])</f>
        <v>7</v>
      </c>
      <c r="F611" s="80" t="str">
        <f>VLOOKUP(Tbl_Transactions[[#This Row],[Month Num]],Tbl_Lookup_Month[],2)</f>
        <v>Jul</v>
      </c>
      <c r="G611" s="80">
        <f>DAY(Tbl_Transactions[[#This Row],[Transaction Date]])</f>
        <v>18</v>
      </c>
      <c r="H611" s="82">
        <f>WEEKDAY(Tbl_Transactions[[#This Row],[Transaction Date]])</f>
        <v>1</v>
      </c>
      <c r="I611" s="82" t="str">
        <f>VLOOKUP(Tbl_Transactions[[#This Row],[Weekday Num]], Tbl_Lookup_Weekday[], 2)</f>
        <v>Sun</v>
      </c>
      <c r="J611" s="78" t="s">
        <v>32</v>
      </c>
      <c r="K611" s="78" t="s">
        <v>33</v>
      </c>
      <c r="L611" s="78" t="s">
        <v>31</v>
      </c>
      <c r="M611" s="78" t="s">
        <v>23</v>
      </c>
      <c r="N611" s="81">
        <v>208</v>
      </c>
      <c r="O611" s="91">
        <f>IF(Tbl_Transactions[[#This Row],[Type]]="Income",Tbl_Transactions[[#This Row],[Amount]]*'Lookup Values'!$H$3,Tbl_Transactions[[#This Row],[Amount]]*'Lookup Values'!$H$2)</f>
        <v>17.939999999999998</v>
      </c>
    </row>
    <row r="612" spans="1:15" x14ac:dyDescent="0.25">
      <c r="A612" s="78">
        <v>611</v>
      </c>
      <c r="B612" s="79">
        <v>40378</v>
      </c>
      <c r="C612" s="78" t="str">
        <f>IF(Tbl_Transactions[[#This Row],[Category]]="Income","Income","Expense")</f>
        <v>Expense</v>
      </c>
      <c r="D612" s="80">
        <f>YEAR(Tbl_Transactions[[#This Row],[Transaction Date]])</f>
        <v>2010</v>
      </c>
      <c r="E612" s="80">
        <f>MONTH(Tbl_Transactions[[#This Row],[Transaction Date]])</f>
        <v>7</v>
      </c>
      <c r="F612" s="80" t="str">
        <f>VLOOKUP(Tbl_Transactions[[#This Row],[Month Num]],Tbl_Lookup_Month[],2)</f>
        <v>Jul</v>
      </c>
      <c r="G612" s="80">
        <f>DAY(Tbl_Transactions[[#This Row],[Transaction Date]])</f>
        <v>19</v>
      </c>
      <c r="H612" s="82">
        <f>WEEKDAY(Tbl_Transactions[[#This Row],[Transaction Date]])</f>
        <v>2</v>
      </c>
      <c r="I612" s="82" t="str">
        <f>VLOOKUP(Tbl_Transactions[[#This Row],[Weekday Num]], Tbl_Lookup_Weekday[], 2)</f>
        <v>Mon</v>
      </c>
      <c r="J612" s="78" t="s">
        <v>39</v>
      </c>
      <c r="K612" s="78" t="s">
        <v>40</v>
      </c>
      <c r="L612" s="78" t="s">
        <v>38</v>
      </c>
      <c r="M612" s="78" t="s">
        <v>23</v>
      </c>
      <c r="N612" s="81">
        <v>401</v>
      </c>
      <c r="O612" s="91">
        <f>IF(Tbl_Transactions[[#This Row],[Type]]="Income",Tbl_Transactions[[#This Row],[Amount]]*'Lookup Values'!$H$3,Tbl_Transactions[[#This Row],[Amount]]*'Lookup Values'!$H$2)</f>
        <v>34.58625</v>
      </c>
    </row>
    <row r="613" spans="1:15" x14ac:dyDescent="0.25">
      <c r="A613" s="78">
        <v>612</v>
      </c>
      <c r="B613" s="79">
        <v>40385</v>
      </c>
      <c r="C613" s="78" t="str">
        <f>IF(Tbl_Transactions[[#This Row],[Category]]="Income","Income","Expense")</f>
        <v>Expense</v>
      </c>
      <c r="D613" s="80">
        <f>YEAR(Tbl_Transactions[[#This Row],[Transaction Date]])</f>
        <v>2010</v>
      </c>
      <c r="E613" s="80">
        <f>MONTH(Tbl_Transactions[[#This Row],[Transaction Date]])</f>
        <v>7</v>
      </c>
      <c r="F613" s="80" t="str">
        <f>VLOOKUP(Tbl_Transactions[[#This Row],[Month Num]],Tbl_Lookup_Month[],2)</f>
        <v>Jul</v>
      </c>
      <c r="G613" s="80">
        <f>DAY(Tbl_Transactions[[#This Row],[Transaction Date]])</f>
        <v>26</v>
      </c>
      <c r="H613" s="82">
        <f>WEEKDAY(Tbl_Transactions[[#This Row],[Transaction Date]])</f>
        <v>2</v>
      </c>
      <c r="I613" s="82" t="str">
        <f>VLOOKUP(Tbl_Transactions[[#This Row],[Weekday Num]], Tbl_Lookup_Weekday[], 2)</f>
        <v>Mon</v>
      </c>
      <c r="J613" s="78" t="s">
        <v>15</v>
      </c>
      <c r="K613" s="78" t="s">
        <v>16</v>
      </c>
      <c r="L613" s="78" t="s">
        <v>14</v>
      </c>
      <c r="M613" s="78" t="s">
        <v>23</v>
      </c>
      <c r="N613" s="81">
        <v>73</v>
      </c>
      <c r="O613" s="91">
        <f>IF(Tbl_Transactions[[#This Row],[Type]]="Income",Tbl_Transactions[[#This Row],[Amount]]*'Lookup Values'!$H$3,Tbl_Transactions[[#This Row],[Amount]]*'Lookup Values'!$H$2)</f>
        <v>6.2962499999999997</v>
      </c>
    </row>
    <row r="614" spans="1:15" x14ac:dyDescent="0.25">
      <c r="A614" s="78">
        <v>613</v>
      </c>
      <c r="B614" s="79">
        <v>40386</v>
      </c>
      <c r="C614" s="78" t="str">
        <f>IF(Tbl_Transactions[[#This Row],[Category]]="Income","Income","Expense")</f>
        <v>Expense</v>
      </c>
      <c r="D614" s="80">
        <f>YEAR(Tbl_Transactions[[#This Row],[Transaction Date]])</f>
        <v>2010</v>
      </c>
      <c r="E614" s="80">
        <f>MONTH(Tbl_Transactions[[#This Row],[Transaction Date]])</f>
        <v>7</v>
      </c>
      <c r="F614" s="80" t="str">
        <f>VLOOKUP(Tbl_Transactions[[#This Row],[Month Num]],Tbl_Lookup_Month[],2)</f>
        <v>Jul</v>
      </c>
      <c r="G614" s="80">
        <f>DAY(Tbl_Transactions[[#This Row],[Transaction Date]])</f>
        <v>27</v>
      </c>
      <c r="H614" s="82">
        <f>WEEKDAY(Tbl_Transactions[[#This Row],[Transaction Date]])</f>
        <v>3</v>
      </c>
      <c r="I614" s="82" t="str">
        <f>VLOOKUP(Tbl_Transactions[[#This Row],[Weekday Num]], Tbl_Lookup_Weekday[], 2)</f>
        <v>Tue</v>
      </c>
      <c r="J614" s="78" t="s">
        <v>42</v>
      </c>
      <c r="K614" s="78" t="s">
        <v>43</v>
      </c>
      <c r="L614" s="78" t="s">
        <v>41</v>
      </c>
      <c r="M614" s="78" t="s">
        <v>23</v>
      </c>
      <c r="N614" s="81">
        <v>149</v>
      </c>
      <c r="O614" s="91">
        <f>IF(Tbl_Transactions[[#This Row],[Type]]="Income",Tbl_Transactions[[#This Row],[Amount]]*'Lookup Values'!$H$3,Tbl_Transactions[[#This Row],[Amount]]*'Lookup Values'!$H$2)</f>
        <v>12.851249999999999</v>
      </c>
    </row>
    <row r="615" spans="1:15" x14ac:dyDescent="0.25">
      <c r="A615" s="78">
        <v>614</v>
      </c>
      <c r="B615" s="79">
        <v>40388</v>
      </c>
      <c r="C615" s="78" t="str">
        <f>IF(Tbl_Transactions[[#This Row],[Category]]="Income","Income","Expense")</f>
        <v>Expense</v>
      </c>
      <c r="D615" s="80">
        <f>YEAR(Tbl_Transactions[[#This Row],[Transaction Date]])</f>
        <v>2010</v>
      </c>
      <c r="E615" s="80">
        <f>MONTH(Tbl_Transactions[[#This Row],[Transaction Date]])</f>
        <v>7</v>
      </c>
      <c r="F615" s="80" t="str">
        <f>VLOOKUP(Tbl_Transactions[[#This Row],[Month Num]],Tbl_Lookup_Month[],2)</f>
        <v>Jul</v>
      </c>
      <c r="G615" s="80">
        <f>DAY(Tbl_Transactions[[#This Row],[Transaction Date]])</f>
        <v>29</v>
      </c>
      <c r="H615" s="82">
        <f>WEEKDAY(Tbl_Transactions[[#This Row],[Transaction Date]])</f>
        <v>5</v>
      </c>
      <c r="I615" s="82" t="str">
        <f>VLOOKUP(Tbl_Transactions[[#This Row],[Weekday Num]], Tbl_Lookup_Weekday[], 2)</f>
        <v>Thu</v>
      </c>
      <c r="J615" s="78" t="s">
        <v>8</v>
      </c>
      <c r="K615" s="78" t="s">
        <v>22</v>
      </c>
      <c r="L615" s="78" t="s">
        <v>21</v>
      </c>
      <c r="M615" s="78" t="s">
        <v>23</v>
      </c>
      <c r="N615" s="81">
        <v>126</v>
      </c>
      <c r="O615" s="91">
        <f>IF(Tbl_Transactions[[#This Row],[Type]]="Income",Tbl_Transactions[[#This Row],[Amount]]*'Lookup Values'!$H$3,Tbl_Transactions[[#This Row],[Amount]]*'Lookup Values'!$H$2)</f>
        <v>10.8675</v>
      </c>
    </row>
    <row r="616" spans="1:15" x14ac:dyDescent="0.25">
      <c r="A616" s="78">
        <v>615</v>
      </c>
      <c r="B616" s="79">
        <v>40389</v>
      </c>
      <c r="C616" s="78" t="str">
        <f>IF(Tbl_Transactions[[#This Row],[Category]]="Income","Income","Expense")</f>
        <v>Expense</v>
      </c>
      <c r="D616" s="80">
        <f>YEAR(Tbl_Transactions[[#This Row],[Transaction Date]])</f>
        <v>2010</v>
      </c>
      <c r="E616" s="80">
        <f>MONTH(Tbl_Transactions[[#This Row],[Transaction Date]])</f>
        <v>7</v>
      </c>
      <c r="F616" s="80" t="str">
        <f>VLOOKUP(Tbl_Transactions[[#This Row],[Month Num]],Tbl_Lookup_Month[],2)</f>
        <v>Jul</v>
      </c>
      <c r="G616" s="80">
        <f>DAY(Tbl_Transactions[[#This Row],[Transaction Date]])</f>
        <v>30</v>
      </c>
      <c r="H616" s="82">
        <f>WEEKDAY(Tbl_Transactions[[#This Row],[Transaction Date]])</f>
        <v>6</v>
      </c>
      <c r="I616" s="82" t="str">
        <f>VLOOKUP(Tbl_Transactions[[#This Row],[Weekday Num]], Tbl_Lookup_Weekday[], 2)</f>
        <v>Fri</v>
      </c>
      <c r="J616" s="78" t="s">
        <v>15</v>
      </c>
      <c r="K616" s="78" t="s">
        <v>16</v>
      </c>
      <c r="L616" s="78" t="s">
        <v>14</v>
      </c>
      <c r="M616" s="78" t="s">
        <v>23</v>
      </c>
      <c r="N616" s="81">
        <v>331</v>
      </c>
      <c r="O616" s="91">
        <f>IF(Tbl_Transactions[[#This Row],[Type]]="Income",Tbl_Transactions[[#This Row],[Amount]]*'Lookup Values'!$H$3,Tbl_Transactions[[#This Row],[Amount]]*'Lookup Values'!$H$2)</f>
        <v>28.548749999999998</v>
      </c>
    </row>
    <row r="617" spans="1:15" x14ac:dyDescent="0.25">
      <c r="A617" s="78">
        <v>616</v>
      </c>
      <c r="B617" s="79">
        <v>40393</v>
      </c>
      <c r="C617" s="78" t="str">
        <f>IF(Tbl_Transactions[[#This Row],[Category]]="Income","Income","Expense")</f>
        <v>Expense</v>
      </c>
      <c r="D617" s="80">
        <f>YEAR(Tbl_Transactions[[#This Row],[Transaction Date]])</f>
        <v>2010</v>
      </c>
      <c r="E617" s="80">
        <f>MONTH(Tbl_Transactions[[#This Row],[Transaction Date]])</f>
        <v>8</v>
      </c>
      <c r="F617" s="80" t="str">
        <f>VLOOKUP(Tbl_Transactions[[#This Row],[Month Num]],Tbl_Lookup_Month[],2)</f>
        <v>Aug</v>
      </c>
      <c r="G617" s="80">
        <f>DAY(Tbl_Transactions[[#This Row],[Transaction Date]])</f>
        <v>3</v>
      </c>
      <c r="H617" s="82">
        <f>WEEKDAY(Tbl_Transactions[[#This Row],[Transaction Date]])</f>
        <v>3</v>
      </c>
      <c r="I617" s="82" t="str">
        <f>VLOOKUP(Tbl_Transactions[[#This Row],[Weekday Num]], Tbl_Lookup_Weekday[], 2)</f>
        <v>Tue</v>
      </c>
      <c r="J617" s="78" t="s">
        <v>12</v>
      </c>
      <c r="K617" s="78" t="s">
        <v>25</v>
      </c>
      <c r="L617" s="78" t="s">
        <v>24</v>
      </c>
      <c r="M617" s="78" t="s">
        <v>23</v>
      </c>
      <c r="N617" s="81">
        <v>49</v>
      </c>
      <c r="O617" s="91">
        <f>IF(Tbl_Transactions[[#This Row],[Type]]="Income",Tbl_Transactions[[#This Row],[Amount]]*'Lookup Values'!$H$3,Tbl_Transactions[[#This Row],[Amount]]*'Lookup Values'!$H$2)</f>
        <v>4.2262499999999994</v>
      </c>
    </row>
    <row r="618" spans="1:15" x14ac:dyDescent="0.25">
      <c r="A618" s="78">
        <v>617</v>
      </c>
      <c r="B618" s="79">
        <v>40395</v>
      </c>
      <c r="C618" s="78" t="str">
        <f>IF(Tbl_Transactions[[#This Row],[Category]]="Income","Income","Expense")</f>
        <v>Income</v>
      </c>
      <c r="D618" s="80">
        <f>YEAR(Tbl_Transactions[[#This Row],[Transaction Date]])</f>
        <v>2010</v>
      </c>
      <c r="E618" s="80">
        <f>MONTH(Tbl_Transactions[[#This Row],[Transaction Date]])</f>
        <v>8</v>
      </c>
      <c r="F618" s="80" t="str">
        <f>VLOOKUP(Tbl_Transactions[[#This Row],[Month Num]],Tbl_Lookup_Month[],2)</f>
        <v>Aug</v>
      </c>
      <c r="G618" s="80">
        <f>DAY(Tbl_Transactions[[#This Row],[Transaction Date]])</f>
        <v>5</v>
      </c>
      <c r="H618" s="82">
        <f>WEEKDAY(Tbl_Transactions[[#This Row],[Transaction Date]])</f>
        <v>5</v>
      </c>
      <c r="I618" s="82" t="str">
        <f>VLOOKUP(Tbl_Transactions[[#This Row],[Weekday Num]], Tbl_Lookup_Weekday[], 2)</f>
        <v>Thu</v>
      </c>
      <c r="J618" s="78" t="s">
        <v>47</v>
      </c>
      <c r="K618" s="78" t="s">
        <v>80</v>
      </c>
      <c r="L618" s="78" t="s">
        <v>81</v>
      </c>
      <c r="M618" s="78" t="s">
        <v>10</v>
      </c>
      <c r="N618" s="81">
        <v>325</v>
      </c>
      <c r="O618" s="91">
        <f>IF(Tbl_Transactions[[#This Row],[Type]]="Income",Tbl_Transactions[[#This Row],[Amount]]*'Lookup Values'!$H$3,Tbl_Transactions[[#This Row],[Amount]]*'Lookup Values'!$H$2)</f>
        <v>123.5</v>
      </c>
    </row>
    <row r="619" spans="1:15" x14ac:dyDescent="0.25">
      <c r="A619" s="78">
        <v>618</v>
      </c>
      <c r="B619" s="79">
        <v>40401</v>
      </c>
      <c r="C619" s="78" t="str">
        <f>IF(Tbl_Transactions[[#This Row],[Category]]="Income","Income","Expense")</f>
        <v>Income</v>
      </c>
      <c r="D619" s="80">
        <f>YEAR(Tbl_Transactions[[#This Row],[Transaction Date]])</f>
        <v>2010</v>
      </c>
      <c r="E619" s="80">
        <f>MONTH(Tbl_Transactions[[#This Row],[Transaction Date]])</f>
        <v>8</v>
      </c>
      <c r="F619" s="80" t="str">
        <f>VLOOKUP(Tbl_Transactions[[#This Row],[Month Num]],Tbl_Lookup_Month[],2)</f>
        <v>Aug</v>
      </c>
      <c r="G619" s="80">
        <f>DAY(Tbl_Transactions[[#This Row],[Transaction Date]])</f>
        <v>11</v>
      </c>
      <c r="H619" s="82">
        <f>WEEKDAY(Tbl_Transactions[[#This Row],[Transaction Date]])</f>
        <v>4</v>
      </c>
      <c r="I619" s="82" t="str">
        <f>VLOOKUP(Tbl_Transactions[[#This Row],[Weekday Num]], Tbl_Lookup_Weekday[], 2)</f>
        <v>Wed</v>
      </c>
      <c r="J619" s="78" t="s">
        <v>47</v>
      </c>
      <c r="K619" s="78" t="s">
        <v>80</v>
      </c>
      <c r="L619" s="78" t="s">
        <v>81</v>
      </c>
      <c r="M619" s="78" t="s">
        <v>23</v>
      </c>
      <c r="N619" s="81">
        <v>75</v>
      </c>
      <c r="O619" s="91">
        <f>IF(Tbl_Transactions[[#This Row],[Type]]="Income",Tbl_Transactions[[#This Row],[Amount]]*'Lookup Values'!$H$3,Tbl_Transactions[[#This Row],[Amount]]*'Lookup Values'!$H$2)</f>
        <v>28.5</v>
      </c>
    </row>
    <row r="620" spans="1:15" x14ac:dyDescent="0.25">
      <c r="A620" s="78">
        <v>619</v>
      </c>
      <c r="B620" s="79">
        <v>40402</v>
      </c>
      <c r="C620" s="78" t="str">
        <f>IF(Tbl_Transactions[[#This Row],[Category]]="Income","Income","Expense")</f>
        <v>Income</v>
      </c>
      <c r="D620" s="80">
        <f>YEAR(Tbl_Transactions[[#This Row],[Transaction Date]])</f>
        <v>2010</v>
      </c>
      <c r="E620" s="80">
        <f>MONTH(Tbl_Transactions[[#This Row],[Transaction Date]])</f>
        <v>8</v>
      </c>
      <c r="F620" s="80" t="str">
        <f>VLOOKUP(Tbl_Transactions[[#This Row],[Month Num]],Tbl_Lookup_Month[],2)</f>
        <v>Aug</v>
      </c>
      <c r="G620" s="80">
        <f>DAY(Tbl_Transactions[[#This Row],[Transaction Date]])</f>
        <v>12</v>
      </c>
      <c r="H620" s="82">
        <f>WEEKDAY(Tbl_Transactions[[#This Row],[Transaction Date]])</f>
        <v>5</v>
      </c>
      <c r="I620" s="82" t="str">
        <f>VLOOKUP(Tbl_Transactions[[#This Row],[Weekday Num]], Tbl_Lookup_Weekday[], 2)</f>
        <v>Thu</v>
      </c>
      <c r="J620" s="78" t="s">
        <v>47</v>
      </c>
      <c r="K620" s="78" t="s">
        <v>76</v>
      </c>
      <c r="L620" s="78" t="s">
        <v>77</v>
      </c>
      <c r="M620" s="78" t="s">
        <v>10</v>
      </c>
      <c r="N620" s="81">
        <v>200</v>
      </c>
      <c r="O620" s="91">
        <f>IF(Tbl_Transactions[[#This Row],[Type]]="Income",Tbl_Transactions[[#This Row],[Amount]]*'Lookup Values'!$H$3,Tbl_Transactions[[#This Row],[Amount]]*'Lookup Values'!$H$2)</f>
        <v>76</v>
      </c>
    </row>
    <row r="621" spans="1:15" x14ac:dyDescent="0.25">
      <c r="A621" s="78">
        <v>620</v>
      </c>
      <c r="B621" s="79">
        <v>40403</v>
      </c>
      <c r="C621" s="78" t="str">
        <f>IF(Tbl_Transactions[[#This Row],[Category]]="Income","Income","Expense")</f>
        <v>Expense</v>
      </c>
      <c r="D621" s="80">
        <f>YEAR(Tbl_Transactions[[#This Row],[Transaction Date]])</f>
        <v>2010</v>
      </c>
      <c r="E621" s="80">
        <f>MONTH(Tbl_Transactions[[#This Row],[Transaction Date]])</f>
        <v>8</v>
      </c>
      <c r="F621" s="80" t="str">
        <f>VLOOKUP(Tbl_Transactions[[#This Row],[Month Num]],Tbl_Lookup_Month[],2)</f>
        <v>Aug</v>
      </c>
      <c r="G621" s="80">
        <f>DAY(Tbl_Transactions[[#This Row],[Transaction Date]])</f>
        <v>13</v>
      </c>
      <c r="H621" s="82">
        <f>WEEKDAY(Tbl_Transactions[[#This Row],[Transaction Date]])</f>
        <v>6</v>
      </c>
      <c r="I621" s="82" t="str">
        <f>VLOOKUP(Tbl_Transactions[[#This Row],[Weekday Num]], Tbl_Lookup_Weekday[], 2)</f>
        <v>Fri</v>
      </c>
      <c r="J621" s="78" t="s">
        <v>12</v>
      </c>
      <c r="K621" s="78" t="s">
        <v>37</v>
      </c>
      <c r="L621" s="78" t="s">
        <v>36</v>
      </c>
      <c r="M621" s="78" t="s">
        <v>23</v>
      </c>
      <c r="N621" s="81">
        <v>426</v>
      </c>
      <c r="O621" s="91">
        <f>IF(Tbl_Transactions[[#This Row],[Type]]="Income",Tbl_Transactions[[#This Row],[Amount]]*'Lookup Values'!$H$3,Tbl_Transactions[[#This Row],[Amount]]*'Lookup Values'!$H$2)</f>
        <v>36.7425</v>
      </c>
    </row>
    <row r="622" spans="1:15" x14ac:dyDescent="0.25">
      <c r="A622" s="78">
        <v>621</v>
      </c>
      <c r="B622" s="79">
        <v>40403</v>
      </c>
      <c r="C622" s="78" t="str">
        <f>IF(Tbl_Transactions[[#This Row],[Category]]="Income","Income","Expense")</f>
        <v>Expense</v>
      </c>
      <c r="D622" s="80">
        <f>YEAR(Tbl_Transactions[[#This Row],[Transaction Date]])</f>
        <v>2010</v>
      </c>
      <c r="E622" s="80">
        <f>MONTH(Tbl_Transactions[[#This Row],[Transaction Date]])</f>
        <v>8</v>
      </c>
      <c r="F622" s="80" t="str">
        <f>VLOOKUP(Tbl_Transactions[[#This Row],[Month Num]],Tbl_Lookup_Month[],2)</f>
        <v>Aug</v>
      </c>
      <c r="G622" s="80">
        <f>DAY(Tbl_Transactions[[#This Row],[Transaction Date]])</f>
        <v>13</v>
      </c>
      <c r="H622" s="82">
        <f>WEEKDAY(Tbl_Transactions[[#This Row],[Transaction Date]])</f>
        <v>6</v>
      </c>
      <c r="I622" s="82" t="str">
        <f>VLOOKUP(Tbl_Transactions[[#This Row],[Weekday Num]], Tbl_Lookup_Weekday[], 2)</f>
        <v>Fri</v>
      </c>
      <c r="J622" s="78" t="s">
        <v>18</v>
      </c>
      <c r="K622" s="78" t="s">
        <v>30</v>
      </c>
      <c r="L622" s="78" t="s">
        <v>29</v>
      </c>
      <c r="M622" s="78" t="s">
        <v>10</v>
      </c>
      <c r="N622" s="81">
        <v>448</v>
      </c>
      <c r="O622" s="91">
        <f>IF(Tbl_Transactions[[#This Row],[Type]]="Income",Tbl_Transactions[[#This Row],[Amount]]*'Lookup Values'!$H$3,Tbl_Transactions[[#This Row],[Amount]]*'Lookup Values'!$H$2)</f>
        <v>38.64</v>
      </c>
    </row>
    <row r="623" spans="1:15" x14ac:dyDescent="0.25">
      <c r="A623" s="78">
        <v>622</v>
      </c>
      <c r="B623" s="79">
        <v>40408</v>
      </c>
      <c r="C623" s="78" t="str">
        <f>IF(Tbl_Transactions[[#This Row],[Category]]="Income","Income","Expense")</f>
        <v>Expense</v>
      </c>
      <c r="D623" s="80">
        <f>YEAR(Tbl_Transactions[[#This Row],[Transaction Date]])</f>
        <v>2010</v>
      </c>
      <c r="E623" s="80">
        <f>MONTH(Tbl_Transactions[[#This Row],[Transaction Date]])</f>
        <v>8</v>
      </c>
      <c r="F623" s="80" t="str">
        <f>VLOOKUP(Tbl_Transactions[[#This Row],[Month Num]],Tbl_Lookup_Month[],2)</f>
        <v>Aug</v>
      </c>
      <c r="G623" s="80">
        <f>DAY(Tbl_Transactions[[#This Row],[Transaction Date]])</f>
        <v>18</v>
      </c>
      <c r="H623" s="82">
        <f>WEEKDAY(Tbl_Transactions[[#This Row],[Transaction Date]])</f>
        <v>4</v>
      </c>
      <c r="I623" s="82" t="str">
        <f>VLOOKUP(Tbl_Transactions[[#This Row],[Weekday Num]], Tbl_Lookup_Weekday[], 2)</f>
        <v>Wed</v>
      </c>
      <c r="J623" s="78" t="s">
        <v>39</v>
      </c>
      <c r="K623" s="78" t="s">
        <v>40</v>
      </c>
      <c r="L623" s="78" t="s">
        <v>38</v>
      </c>
      <c r="M623" s="78" t="s">
        <v>23</v>
      </c>
      <c r="N623" s="81">
        <v>69</v>
      </c>
      <c r="O623" s="91">
        <f>IF(Tbl_Transactions[[#This Row],[Type]]="Income",Tbl_Transactions[[#This Row],[Amount]]*'Lookup Values'!$H$3,Tbl_Transactions[[#This Row],[Amount]]*'Lookup Values'!$H$2)</f>
        <v>5.9512499999999999</v>
      </c>
    </row>
    <row r="624" spans="1:15" x14ac:dyDescent="0.25">
      <c r="A624" s="78">
        <v>623</v>
      </c>
      <c r="B624" s="79">
        <v>40408</v>
      </c>
      <c r="C624" s="78" t="str">
        <f>IF(Tbl_Transactions[[#This Row],[Category]]="Income","Income","Expense")</f>
        <v>Expense</v>
      </c>
      <c r="D624" s="80">
        <f>YEAR(Tbl_Transactions[[#This Row],[Transaction Date]])</f>
        <v>2010</v>
      </c>
      <c r="E624" s="80">
        <f>MONTH(Tbl_Transactions[[#This Row],[Transaction Date]])</f>
        <v>8</v>
      </c>
      <c r="F624" s="80" t="str">
        <f>VLOOKUP(Tbl_Transactions[[#This Row],[Month Num]],Tbl_Lookup_Month[],2)</f>
        <v>Aug</v>
      </c>
      <c r="G624" s="80">
        <f>DAY(Tbl_Transactions[[#This Row],[Transaction Date]])</f>
        <v>18</v>
      </c>
      <c r="H624" s="82">
        <f>WEEKDAY(Tbl_Transactions[[#This Row],[Transaction Date]])</f>
        <v>4</v>
      </c>
      <c r="I624" s="82" t="str">
        <f>VLOOKUP(Tbl_Transactions[[#This Row],[Weekday Num]], Tbl_Lookup_Weekday[], 2)</f>
        <v>Wed</v>
      </c>
      <c r="J624" s="78" t="s">
        <v>12</v>
      </c>
      <c r="K624" s="78" t="s">
        <v>37</v>
      </c>
      <c r="L624" s="78" t="s">
        <v>36</v>
      </c>
      <c r="M624" s="78" t="s">
        <v>20</v>
      </c>
      <c r="N624" s="81">
        <v>445</v>
      </c>
      <c r="O624" s="91">
        <f>IF(Tbl_Transactions[[#This Row],[Type]]="Income",Tbl_Transactions[[#This Row],[Amount]]*'Lookup Values'!$H$3,Tbl_Transactions[[#This Row],[Amount]]*'Lookup Values'!$H$2)</f>
        <v>38.381249999999994</v>
      </c>
    </row>
    <row r="625" spans="1:15" x14ac:dyDescent="0.25">
      <c r="A625" s="78">
        <v>624</v>
      </c>
      <c r="B625" s="79">
        <v>40410</v>
      </c>
      <c r="C625" s="78" t="str">
        <f>IF(Tbl_Transactions[[#This Row],[Category]]="Income","Income","Expense")</f>
        <v>Income</v>
      </c>
      <c r="D625" s="80">
        <f>YEAR(Tbl_Transactions[[#This Row],[Transaction Date]])</f>
        <v>2010</v>
      </c>
      <c r="E625" s="80">
        <f>MONTH(Tbl_Transactions[[#This Row],[Transaction Date]])</f>
        <v>8</v>
      </c>
      <c r="F625" s="80" t="str">
        <f>VLOOKUP(Tbl_Transactions[[#This Row],[Month Num]],Tbl_Lookup_Month[],2)</f>
        <v>Aug</v>
      </c>
      <c r="G625" s="80">
        <f>DAY(Tbl_Transactions[[#This Row],[Transaction Date]])</f>
        <v>20</v>
      </c>
      <c r="H625" s="82">
        <f>WEEKDAY(Tbl_Transactions[[#This Row],[Transaction Date]])</f>
        <v>6</v>
      </c>
      <c r="I625" s="82" t="str">
        <f>VLOOKUP(Tbl_Transactions[[#This Row],[Weekday Num]], Tbl_Lookup_Weekday[], 2)</f>
        <v>Fri</v>
      </c>
      <c r="J625" s="78" t="s">
        <v>47</v>
      </c>
      <c r="K625" s="78" t="s">
        <v>76</v>
      </c>
      <c r="L625" s="78" t="s">
        <v>77</v>
      </c>
      <c r="M625" s="78" t="s">
        <v>20</v>
      </c>
      <c r="N625" s="81">
        <v>92</v>
      </c>
      <c r="O625" s="91">
        <f>IF(Tbl_Transactions[[#This Row],[Type]]="Income",Tbl_Transactions[[#This Row],[Amount]]*'Lookup Values'!$H$3,Tbl_Transactions[[#This Row],[Amount]]*'Lookup Values'!$H$2)</f>
        <v>34.96</v>
      </c>
    </row>
    <row r="626" spans="1:15" x14ac:dyDescent="0.25">
      <c r="A626" s="78">
        <v>625</v>
      </c>
      <c r="B626" s="79">
        <v>40410</v>
      </c>
      <c r="C626" s="78" t="str">
        <f>IF(Tbl_Transactions[[#This Row],[Category]]="Income","Income","Expense")</f>
        <v>Expense</v>
      </c>
      <c r="D626" s="80">
        <f>YEAR(Tbl_Transactions[[#This Row],[Transaction Date]])</f>
        <v>2010</v>
      </c>
      <c r="E626" s="80">
        <f>MONTH(Tbl_Transactions[[#This Row],[Transaction Date]])</f>
        <v>8</v>
      </c>
      <c r="F626" s="80" t="str">
        <f>VLOOKUP(Tbl_Transactions[[#This Row],[Month Num]],Tbl_Lookup_Month[],2)</f>
        <v>Aug</v>
      </c>
      <c r="G626" s="80">
        <f>DAY(Tbl_Transactions[[#This Row],[Transaction Date]])</f>
        <v>20</v>
      </c>
      <c r="H626" s="82">
        <f>WEEKDAY(Tbl_Transactions[[#This Row],[Transaction Date]])</f>
        <v>6</v>
      </c>
      <c r="I626" s="82" t="str">
        <f>VLOOKUP(Tbl_Transactions[[#This Row],[Weekday Num]], Tbl_Lookup_Weekday[], 2)</f>
        <v>Fri</v>
      </c>
      <c r="J626" s="78" t="s">
        <v>12</v>
      </c>
      <c r="K626" s="78" t="s">
        <v>25</v>
      </c>
      <c r="L626" s="78" t="s">
        <v>24</v>
      </c>
      <c r="M626" s="78" t="s">
        <v>10</v>
      </c>
      <c r="N626" s="81">
        <v>338</v>
      </c>
      <c r="O626" s="91">
        <f>IF(Tbl_Transactions[[#This Row],[Type]]="Income",Tbl_Transactions[[#This Row],[Amount]]*'Lookup Values'!$H$3,Tbl_Transactions[[#This Row],[Amount]]*'Lookup Values'!$H$2)</f>
        <v>29.152499999999996</v>
      </c>
    </row>
    <row r="627" spans="1:15" x14ac:dyDescent="0.25">
      <c r="A627" s="78">
        <v>626</v>
      </c>
      <c r="B627" s="79">
        <v>40411</v>
      </c>
      <c r="C627" s="78" t="str">
        <f>IF(Tbl_Transactions[[#This Row],[Category]]="Income","Income","Expense")</f>
        <v>Expense</v>
      </c>
      <c r="D627" s="80">
        <f>YEAR(Tbl_Transactions[[#This Row],[Transaction Date]])</f>
        <v>2010</v>
      </c>
      <c r="E627" s="80">
        <f>MONTH(Tbl_Transactions[[#This Row],[Transaction Date]])</f>
        <v>8</v>
      </c>
      <c r="F627" s="80" t="str">
        <f>VLOOKUP(Tbl_Transactions[[#This Row],[Month Num]],Tbl_Lookup_Month[],2)</f>
        <v>Aug</v>
      </c>
      <c r="G627" s="80">
        <f>DAY(Tbl_Transactions[[#This Row],[Transaction Date]])</f>
        <v>21</v>
      </c>
      <c r="H627" s="82">
        <f>WEEKDAY(Tbl_Transactions[[#This Row],[Transaction Date]])</f>
        <v>7</v>
      </c>
      <c r="I627" s="82" t="str">
        <f>VLOOKUP(Tbl_Transactions[[#This Row],[Weekday Num]], Tbl_Lookup_Weekday[], 2)</f>
        <v>Sat</v>
      </c>
      <c r="J627" s="78" t="s">
        <v>27</v>
      </c>
      <c r="K627" s="78" t="s">
        <v>28</v>
      </c>
      <c r="L627" s="78" t="s">
        <v>26</v>
      </c>
      <c r="M627" s="78" t="s">
        <v>23</v>
      </c>
      <c r="N627" s="81">
        <v>160</v>
      </c>
      <c r="O627" s="91">
        <f>IF(Tbl_Transactions[[#This Row],[Type]]="Income",Tbl_Transactions[[#This Row],[Amount]]*'Lookup Values'!$H$3,Tbl_Transactions[[#This Row],[Amount]]*'Lookup Values'!$H$2)</f>
        <v>13.799999999999999</v>
      </c>
    </row>
    <row r="628" spans="1:15" x14ac:dyDescent="0.25">
      <c r="A628" s="78">
        <v>627</v>
      </c>
      <c r="B628" s="79">
        <v>40412</v>
      </c>
      <c r="C628" s="78" t="str">
        <f>IF(Tbl_Transactions[[#This Row],[Category]]="Income","Income","Expense")</f>
        <v>Expense</v>
      </c>
      <c r="D628" s="80">
        <f>YEAR(Tbl_Transactions[[#This Row],[Transaction Date]])</f>
        <v>2010</v>
      </c>
      <c r="E628" s="80">
        <f>MONTH(Tbl_Transactions[[#This Row],[Transaction Date]])</f>
        <v>8</v>
      </c>
      <c r="F628" s="80" t="str">
        <f>VLOOKUP(Tbl_Transactions[[#This Row],[Month Num]],Tbl_Lookup_Month[],2)</f>
        <v>Aug</v>
      </c>
      <c r="G628" s="80">
        <f>DAY(Tbl_Transactions[[#This Row],[Transaction Date]])</f>
        <v>22</v>
      </c>
      <c r="H628" s="82">
        <f>WEEKDAY(Tbl_Transactions[[#This Row],[Transaction Date]])</f>
        <v>1</v>
      </c>
      <c r="I628" s="82" t="str">
        <f>VLOOKUP(Tbl_Transactions[[#This Row],[Weekday Num]], Tbl_Lookup_Weekday[], 2)</f>
        <v>Sun</v>
      </c>
      <c r="J628" s="78" t="s">
        <v>42</v>
      </c>
      <c r="K628" s="78" t="s">
        <v>43</v>
      </c>
      <c r="L628" s="78" t="s">
        <v>41</v>
      </c>
      <c r="M628" s="78" t="s">
        <v>10</v>
      </c>
      <c r="N628" s="81">
        <v>116</v>
      </c>
      <c r="O628" s="91">
        <f>IF(Tbl_Transactions[[#This Row],[Type]]="Income",Tbl_Transactions[[#This Row],[Amount]]*'Lookup Values'!$H$3,Tbl_Transactions[[#This Row],[Amount]]*'Lookup Values'!$H$2)</f>
        <v>10.004999999999999</v>
      </c>
    </row>
    <row r="629" spans="1:15" x14ac:dyDescent="0.25">
      <c r="A629" s="78">
        <v>628</v>
      </c>
      <c r="B629" s="79">
        <v>40419</v>
      </c>
      <c r="C629" s="78" t="str">
        <f>IF(Tbl_Transactions[[#This Row],[Category]]="Income","Income","Expense")</f>
        <v>Expense</v>
      </c>
      <c r="D629" s="80">
        <f>YEAR(Tbl_Transactions[[#This Row],[Transaction Date]])</f>
        <v>2010</v>
      </c>
      <c r="E629" s="80">
        <f>MONTH(Tbl_Transactions[[#This Row],[Transaction Date]])</f>
        <v>8</v>
      </c>
      <c r="F629" s="80" t="str">
        <f>VLOOKUP(Tbl_Transactions[[#This Row],[Month Num]],Tbl_Lookup_Month[],2)</f>
        <v>Aug</v>
      </c>
      <c r="G629" s="80">
        <f>DAY(Tbl_Transactions[[#This Row],[Transaction Date]])</f>
        <v>29</v>
      </c>
      <c r="H629" s="82">
        <f>WEEKDAY(Tbl_Transactions[[#This Row],[Transaction Date]])</f>
        <v>1</v>
      </c>
      <c r="I629" s="82" t="str">
        <f>VLOOKUP(Tbl_Transactions[[#This Row],[Weekday Num]], Tbl_Lookup_Weekday[], 2)</f>
        <v>Sun</v>
      </c>
      <c r="J629" s="78" t="s">
        <v>15</v>
      </c>
      <c r="K629" s="78" t="s">
        <v>16</v>
      </c>
      <c r="L629" s="78" t="s">
        <v>14</v>
      </c>
      <c r="M629" s="78" t="s">
        <v>10</v>
      </c>
      <c r="N629" s="81">
        <v>491</v>
      </c>
      <c r="O629" s="91">
        <f>IF(Tbl_Transactions[[#This Row],[Type]]="Income",Tbl_Transactions[[#This Row],[Amount]]*'Lookup Values'!$H$3,Tbl_Transactions[[#This Row],[Amount]]*'Lookup Values'!$H$2)</f>
        <v>42.348749999999995</v>
      </c>
    </row>
    <row r="630" spans="1:15" x14ac:dyDescent="0.25">
      <c r="A630" s="78">
        <v>629</v>
      </c>
      <c r="B630" s="79">
        <v>40422</v>
      </c>
      <c r="C630" s="78" t="str">
        <f>IF(Tbl_Transactions[[#This Row],[Category]]="Income","Income","Expense")</f>
        <v>Expense</v>
      </c>
      <c r="D630" s="80">
        <f>YEAR(Tbl_Transactions[[#This Row],[Transaction Date]])</f>
        <v>2010</v>
      </c>
      <c r="E630" s="80">
        <f>MONTH(Tbl_Transactions[[#This Row],[Transaction Date]])</f>
        <v>9</v>
      </c>
      <c r="F630" s="80" t="str">
        <f>VLOOKUP(Tbl_Transactions[[#This Row],[Month Num]],Tbl_Lookup_Month[],2)</f>
        <v>Sep</v>
      </c>
      <c r="G630" s="80">
        <f>DAY(Tbl_Transactions[[#This Row],[Transaction Date]])</f>
        <v>1</v>
      </c>
      <c r="H630" s="82">
        <f>WEEKDAY(Tbl_Transactions[[#This Row],[Transaction Date]])</f>
        <v>4</v>
      </c>
      <c r="I630" s="82" t="str">
        <f>VLOOKUP(Tbl_Transactions[[#This Row],[Weekday Num]], Tbl_Lookup_Weekday[], 2)</f>
        <v>Wed</v>
      </c>
      <c r="J630" s="78" t="s">
        <v>12</v>
      </c>
      <c r="K630" s="78" t="s">
        <v>13</v>
      </c>
      <c r="L630" s="78" t="s">
        <v>11</v>
      </c>
      <c r="M630" s="78" t="s">
        <v>10</v>
      </c>
      <c r="N630" s="81">
        <v>240</v>
      </c>
      <c r="O630" s="91">
        <f>IF(Tbl_Transactions[[#This Row],[Type]]="Income",Tbl_Transactions[[#This Row],[Amount]]*'Lookup Values'!$H$3,Tbl_Transactions[[#This Row],[Amount]]*'Lookup Values'!$H$2)</f>
        <v>20.7</v>
      </c>
    </row>
    <row r="631" spans="1:15" x14ac:dyDescent="0.25">
      <c r="A631" s="78">
        <v>630</v>
      </c>
      <c r="B631" s="79">
        <v>40424</v>
      </c>
      <c r="C631" s="78" t="str">
        <f>IF(Tbl_Transactions[[#This Row],[Category]]="Income","Income","Expense")</f>
        <v>Expense</v>
      </c>
      <c r="D631" s="80">
        <f>YEAR(Tbl_Transactions[[#This Row],[Transaction Date]])</f>
        <v>2010</v>
      </c>
      <c r="E631" s="80">
        <f>MONTH(Tbl_Transactions[[#This Row],[Transaction Date]])</f>
        <v>9</v>
      </c>
      <c r="F631" s="80" t="str">
        <f>VLOOKUP(Tbl_Transactions[[#This Row],[Month Num]],Tbl_Lookup_Month[],2)</f>
        <v>Sep</v>
      </c>
      <c r="G631" s="80">
        <f>DAY(Tbl_Transactions[[#This Row],[Transaction Date]])</f>
        <v>3</v>
      </c>
      <c r="H631" s="82">
        <f>WEEKDAY(Tbl_Transactions[[#This Row],[Transaction Date]])</f>
        <v>6</v>
      </c>
      <c r="I631" s="82" t="str">
        <f>VLOOKUP(Tbl_Transactions[[#This Row],[Weekday Num]], Tbl_Lookup_Weekday[], 2)</f>
        <v>Fri</v>
      </c>
      <c r="J631" s="78" t="s">
        <v>8</v>
      </c>
      <c r="K631" s="78" t="s">
        <v>22</v>
      </c>
      <c r="L631" s="78" t="s">
        <v>21</v>
      </c>
      <c r="M631" s="78" t="s">
        <v>23</v>
      </c>
      <c r="N631" s="81">
        <v>43</v>
      </c>
      <c r="O631" s="91">
        <f>IF(Tbl_Transactions[[#This Row],[Type]]="Income",Tbl_Transactions[[#This Row],[Amount]]*'Lookup Values'!$H$3,Tbl_Transactions[[#This Row],[Amount]]*'Lookup Values'!$H$2)</f>
        <v>3.7087499999999998</v>
      </c>
    </row>
    <row r="632" spans="1:15" x14ac:dyDescent="0.25">
      <c r="A632" s="78">
        <v>631</v>
      </c>
      <c r="B632" s="79">
        <v>40426</v>
      </c>
      <c r="C632" s="78" t="str">
        <f>IF(Tbl_Transactions[[#This Row],[Category]]="Income","Income","Expense")</f>
        <v>Expense</v>
      </c>
      <c r="D632" s="80">
        <f>YEAR(Tbl_Transactions[[#This Row],[Transaction Date]])</f>
        <v>2010</v>
      </c>
      <c r="E632" s="80">
        <f>MONTH(Tbl_Transactions[[#This Row],[Transaction Date]])</f>
        <v>9</v>
      </c>
      <c r="F632" s="80" t="str">
        <f>VLOOKUP(Tbl_Transactions[[#This Row],[Month Num]],Tbl_Lookup_Month[],2)</f>
        <v>Sep</v>
      </c>
      <c r="G632" s="80">
        <f>DAY(Tbl_Transactions[[#This Row],[Transaction Date]])</f>
        <v>5</v>
      </c>
      <c r="H632" s="82">
        <f>WEEKDAY(Tbl_Transactions[[#This Row],[Transaction Date]])</f>
        <v>1</v>
      </c>
      <c r="I632" s="82" t="str">
        <f>VLOOKUP(Tbl_Transactions[[#This Row],[Weekday Num]], Tbl_Lookup_Weekday[], 2)</f>
        <v>Sun</v>
      </c>
      <c r="J632" s="78" t="s">
        <v>15</v>
      </c>
      <c r="K632" s="78" t="s">
        <v>16</v>
      </c>
      <c r="L632" s="78" t="s">
        <v>14</v>
      </c>
      <c r="M632" s="78" t="s">
        <v>20</v>
      </c>
      <c r="N632" s="81">
        <v>137</v>
      </c>
      <c r="O632" s="91">
        <f>IF(Tbl_Transactions[[#This Row],[Type]]="Income",Tbl_Transactions[[#This Row],[Amount]]*'Lookup Values'!$H$3,Tbl_Transactions[[#This Row],[Amount]]*'Lookup Values'!$H$2)</f>
        <v>11.816249999999998</v>
      </c>
    </row>
    <row r="633" spans="1:15" x14ac:dyDescent="0.25">
      <c r="A633" s="78">
        <v>632</v>
      </c>
      <c r="B633" s="79">
        <v>40426</v>
      </c>
      <c r="C633" s="78" t="str">
        <f>IF(Tbl_Transactions[[#This Row],[Category]]="Income","Income","Expense")</f>
        <v>Expense</v>
      </c>
      <c r="D633" s="80">
        <f>YEAR(Tbl_Transactions[[#This Row],[Transaction Date]])</f>
        <v>2010</v>
      </c>
      <c r="E633" s="80">
        <f>MONTH(Tbl_Transactions[[#This Row],[Transaction Date]])</f>
        <v>9</v>
      </c>
      <c r="F633" s="80" t="str">
        <f>VLOOKUP(Tbl_Transactions[[#This Row],[Month Num]],Tbl_Lookup_Month[],2)</f>
        <v>Sep</v>
      </c>
      <c r="G633" s="80">
        <f>DAY(Tbl_Transactions[[#This Row],[Transaction Date]])</f>
        <v>5</v>
      </c>
      <c r="H633" s="82">
        <f>WEEKDAY(Tbl_Transactions[[#This Row],[Transaction Date]])</f>
        <v>1</v>
      </c>
      <c r="I633" s="82" t="str">
        <f>VLOOKUP(Tbl_Transactions[[#This Row],[Weekday Num]], Tbl_Lookup_Weekday[], 2)</f>
        <v>Sun</v>
      </c>
      <c r="J633" s="78" t="s">
        <v>8</v>
      </c>
      <c r="K633" s="78" t="s">
        <v>9</v>
      </c>
      <c r="L633" s="78" t="s">
        <v>7</v>
      </c>
      <c r="M633" s="78" t="s">
        <v>23</v>
      </c>
      <c r="N633" s="81">
        <v>162</v>
      </c>
      <c r="O633" s="91">
        <f>IF(Tbl_Transactions[[#This Row],[Type]]="Income",Tbl_Transactions[[#This Row],[Amount]]*'Lookup Values'!$H$3,Tbl_Transactions[[#This Row],[Amount]]*'Lookup Values'!$H$2)</f>
        <v>13.972499999999998</v>
      </c>
    </row>
    <row r="634" spans="1:15" x14ac:dyDescent="0.25">
      <c r="A634" s="78">
        <v>633</v>
      </c>
      <c r="B634" s="79">
        <v>40428</v>
      </c>
      <c r="C634" s="78" t="str">
        <f>IF(Tbl_Transactions[[#This Row],[Category]]="Income","Income","Expense")</f>
        <v>Expense</v>
      </c>
      <c r="D634" s="80">
        <f>YEAR(Tbl_Transactions[[#This Row],[Transaction Date]])</f>
        <v>2010</v>
      </c>
      <c r="E634" s="80">
        <f>MONTH(Tbl_Transactions[[#This Row],[Transaction Date]])</f>
        <v>9</v>
      </c>
      <c r="F634" s="80" t="str">
        <f>VLOOKUP(Tbl_Transactions[[#This Row],[Month Num]],Tbl_Lookup_Month[],2)</f>
        <v>Sep</v>
      </c>
      <c r="G634" s="80">
        <f>DAY(Tbl_Transactions[[#This Row],[Transaction Date]])</f>
        <v>7</v>
      </c>
      <c r="H634" s="82">
        <f>WEEKDAY(Tbl_Transactions[[#This Row],[Transaction Date]])</f>
        <v>3</v>
      </c>
      <c r="I634" s="82" t="str">
        <f>VLOOKUP(Tbl_Transactions[[#This Row],[Weekday Num]], Tbl_Lookup_Weekday[], 2)</f>
        <v>Tue</v>
      </c>
      <c r="J634" s="78" t="s">
        <v>8</v>
      </c>
      <c r="K634" s="78" t="s">
        <v>22</v>
      </c>
      <c r="L634" s="78" t="s">
        <v>21</v>
      </c>
      <c r="M634" s="78" t="s">
        <v>23</v>
      </c>
      <c r="N634" s="81">
        <v>481</v>
      </c>
      <c r="O634" s="91">
        <f>IF(Tbl_Transactions[[#This Row],[Type]]="Income",Tbl_Transactions[[#This Row],[Amount]]*'Lookup Values'!$H$3,Tbl_Transactions[[#This Row],[Amount]]*'Lookup Values'!$H$2)</f>
        <v>41.486249999999998</v>
      </c>
    </row>
    <row r="635" spans="1:15" x14ac:dyDescent="0.25">
      <c r="A635" s="78">
        <v>634</v>
      </c>
      <c r="B635" s="79">
        <v>40435</v>
      </c>
      <c r="C635" s="78" t="str">
        <f>IF(Tbl_Transactions[[#This Row],[Category]]="Income","Income","Expense")</f>
        <v>Expense</v>
      </c>
      <c r="D635" s="80">
        <f>YEAR(Tbl_Transactions[[#This Row],[Transaction Date]])</f>
        <v>2010</v>
      </c>
      <c r="E635" s="80">
        <f>MONTH(Tbl_Transactions[[#This Row],[Transaction Date]])</f>
        <v>9</v>
      </c>
      <c r="F635" s="80" t="str">
        <f>VLOOKUP(Tbl_Transactions[[#This Row],[Month Num]],Tbl_Lookup_Month[],2)</f>
        <v>Sep</v>
      </c>
      <c r="G635" s="80">
        <f>DAY(Tbl_Transactions[[#This Row],[Transaction Date]])</f>
        <v>14</v>
      </c>
      <c r="H635" s="82">
        <f>WEEKDAY(Tbl_Transactions[[#This Row],[Transaction Date]])</f>
        <v>3</v>
      </c>
      <c r="I635" s="82" t="str">
        <f>VLOOKUP(Tbl_Transactions[[#This Row],[Weekday Num]], Tbl_Lookup_Weekday[], 2)</f>
        <v>Tue</v>
      </c>
      <c r="J635" s="78" t="s">
        <v>18</v>
      </c>
      <c r="K635" s="78" t="s">
        <v>19</v>
      </c>
      <c r="L635" s="78" t="s">
        <v>17</v>
      </c>
      <c r="M635" s="78" t="s">
        <v>23</v>
      </c>
      <c r="N635" s="81">
        <v>255</v>
      </c>
      <c r="O635" s="91">
        <f>IF(Tbl_Transactions[[#This Row],[Type]]="Income",Tbl_Transactions[[#This Row],[Amount]]*'Lookup Values'!$H$3,Tbl_Transactions[[#This Row],[Amount]]*'Lookup Values'!$H$2)</f>
        <v>21.993749999999999</v>
      </c>
    </row>
    <row r="636" spans="1:15" x14ac:dyDescent="0.25">
      <c r="A636" s="78">
        <v>635</v>
      </c>
      <c r="B636" s="79">
        <v>40435</v>
      </c>
      <c r="C636" s="78" t="str">
        <f>IF(Tbl_Transactions[[#This Row],[Category]]="Income","Income","Expense")</f>
        <v>Expense</v>
      </c>
      <c r="D636" s="80">
        <f>YEAR(Tbl_Transactions[[#This Row],[Transaction Date]])</f>
        <v>2010</v>
      </c>
      <c r="E636" s="80">
        <f>MONTH(Tbl_Transactions[[#This Row],[Transaction Date]])</f>
        <v>9</v>
      </c>
      <c r="F636" s="80" t="str">
        <f>VLOOKUP(Tbl_Transactions[[#This Row],[Month Num]],Tbl_Lookup_Month[],2)</f>
        <v>Sep</v>
      </c>
      <c r="G636" s="80">
        <f>DAY(Tbl_Transactions[[#This Row],[Transaction Date]])</f>
        <v>14</v>
      </c>
      <c r="H636" s="82">
        <f>WEEKDAY(Tbl_Transactions[[#This Row],[Transaction Date]])</f>
        <v>3</v>
      </c>
      <c r="I636" s="82" t="str">
        <f>VLOOKUP(Tbl_Transactions[[#This Row],[Weekday Num]], Tbl_Lookup_Weekday[], 2)</f>
        <v>Tue</v>
      </c>
      <c r="J636" s="78" t="s">
        <v>8</v>
      </c>
      <c r="K636" s="78" t="s">
        <v>22</v>
      </c>
      <c r="L636" s="78" t="s">
        <v>21</v>
      </c>
      <c r="M636" s="78" t="s">
        <v>23</v>
      </c>
      <c r="N636" s="81">
        <v>105</v>
      </c>
      <c r="O636" s="91">
        <f>IF(Tbl_Transactions[[#This Row],[Type]]="Income",Tbl_Transactions[[#This Row],[Amount]]*'Lookup Values'!$H$3,Tbl_Transactions[[#This Row],[Amount]]*'Lookup Values'!$H$2)</f>
        <v>9.0562499999999986</v>
      </c>
    </row>
    <row r="637" spans="1:15" x14ac:dyDescent="0.25">
      <c r="A637" s="78">
        <v>636</v>
      </c>
      <c r="B637" s="79">
        <v>40436</v>
      </c>
      <c r="C637" s="78" t="str">
        <f>IF(Tbl_Transactions[[#This Row],[Category]]="Income","Income","Expense")</f>
        <v>Expense</v>
      </c>
      <c r="D637" s="80">
        <f>YEAR(Tbl_Transactions[[#This Row],[Transaction Date]])</f>
        <v>2010</v>
      </c>
      <c r="E637" s="80">
        <f>MONTH(Tbl_Transactions[[#This Row],[Transaction Date]])</f>
        <v>9</v>
      </c>
      <c r="F637" s="80" t="str">
        <f>VLOOKUP(Tbl_Transactions[[#This Row],[Month Num]],Tbl_Lookup_Month[],2)</f>
        <v>Sep</v>
      </c>
      <c r="G637" s="80">
        <f>DAY(Tbl_Transactions[[#This Row],[Transaction Date]])</f>
        <v>15</v>
      </c>
      <c r="H637" s="82">
        <f>WEEKDAY(Tbl_Transactions[[#This Row],[Transaction Date]])</f>
        <v>4</v>
      </c>
      <c r="I637" s="82" t="str">
        <f>VLOOKUP(Tbl_Transactions[[#This Row],[Weekday Num]], Tbl_Lookup_Weekday[], 2)</f>
        <v>Wed</v>
      </c>
      <c r="J637" s="78" t="s">
        <v>42</v>
      </c>
      <c r="K637" s="78" t="s">
        <v>43</v>
      </c>
      <c r="L637" s="78" t="s">
        <v>41</v>
      </c>
      <c r="M637" s="78" t="s">
        <v>20</v>
      </c>
      <c r="N637" s="81">
        <v>307</v>
      </c>
      <c r="O637" s="91">
        <f>IF(Tbl_Transactions[[#This Row],[Type]]="Income",Tbl_Transactions[[#This Row],[Amount]]*'Lookup Values'!$H$3,Tbl_Transactions[[#This Row],[Amount]]*'Lookup Values'!$H$2)</f>
        <v>26.478749999999998</v>
      </c>
    </row>
    <row r="638" spans="1:15" x14ac:dyDescent="0.25">
      <c r="A638" s="78">
        <v>637</v>
      </c>
      <c r="B638" s="79">
        <v>40438</v>
      </c>
      <c r="C638" s="78" t="str">
        <f>IF(Tbl_Transactions[[#This Row],[Category]]="Income","Income","Expense")</f>
        <v>Expense</v>
      </c>
      <c r="D638" s="80">
        <f>YEAR(Tbl_Transactions[[#This Row],[Transaction Date]])</f>
        <v>2010</v>
      </c>
      <c r="E638" s="80">
        <f>MONTH(Tbl_Transactions[[#This Row],[Transaction Date]])</f>
        <v>9</v>
      </c>
      <c r="F638" s="80" t="str">
        <f>VLOOKUP(Tbl_Transactions[[#This Row],[Month Num]],Tbl_Lookup_Month[],2)</f>
        <v>Sep</v>
      </c>
      <c r="G638" s="80">
        <f>DAY(Tbl_Transactions[[#This Row],[Transaction Date]])</f>
        <v>17</v>
      </c>
      <c r="H638" s="82">
        <f>WEEKDAY(Tbl_Transactions[[#This Row],[Transaction Date]])</f>
        <v>6</v>
      </c>
      <c r="I638" s="82" t="str">
        <f>VLOOKUP(Tbl_Transactions[[#This Row],[Weekday Num]], Tbl_Lookup_Weekday[], 2)</f>
        <v>Fri</v>
      </c>
      <c r="J638" s="78" t="s">
        <v>32</v>
      </c>
      <c r="K638" s="78" t="s">
        <v>33</v>
      </c>
      <c r="L638" s="78" t="s">
        <v>31</v>
      </c>
      <c r="M638" s="78" t="s">
        <v>20</v>
      </c>
      <c r="N638" s="81">
        <v>185</v>
      </c>
      <c r="O638" s="91">
        <f>IF(Tbl_Transactions[[#This Row],[Type]]="Income",Tbl_Transactions[[#This Row],[Amount]]*'Lookup Values'!$H$3,Tbl_Transactions[[#This Row],[Amount]]*'Lookup Values'!$H$2)</f>
        <v>15.956249999999999</v>
      </c>
    </row>
    <row r="639" spans="1:15" x14ac:dyDescent="0.25">
      <c r="A639" s="78">
        <v>638</v>
      </c>
      <c r="B639" s="79">
        <v>40441</v>
      </c>
      <c r="C639" s="78" t="str">
        <f>IF(Tbl_Transactions[[#This Row],[Category]]="Income","Income","Expense")</f>
        <v>Expense</v>
      </c>
      <c r="D639" s="80">
        <f>YEAR(Tbl_Transactions[[#This Row],[Transaction Date]])</f>
        <v>2010</v>
      </c>
      <c r="E639" s="80">
        <f>MONTH(Tbl_Transactions[[#This Row],[Transaction Date]])</f>
        <v>9</v>
      </c>
      <c r="F639" s="80" t="str">
        <f>VLOOKUP(Tbl_Transactions[[#This Row],[Month Num]],Tbl_Lookup_Month[],2)</f>
        <v>Sep</v>
      </c>
      <c r="G639" s="80">
        <f>DAY(Tbl_Transactions[[#This Row],[Transaction Date]])</f>
        <v>20</v>
      </c>
      <c r="H639" s="82">
        <f>WEEKDAY(Tbl_Transactions[[#This Row],[Transaction Date]])</f>
        <v>2</v>
      </c>
      <c r="I639" s="82" t="str">
        <f>VLOOKUP(Tbl_Transactions[[#This Row],[Weekday Num]], Tbl_Lookup_Weekday[], 2)</f>
        <v>Mon</v>
      </c>
      <c r="J639" s="78" t="s">
        <v>18</v>
      </c>
      <c r="K639" s="78" t="s">
        <v>30</v>
      </c>
      <c r="L639" s="78" t="s">
        <v>29</v>
      </c>
      <c r="M639" s="78" t="s">
        <v>10</v>
      </c>
      <c r="N639" s="81">
        <v>78</v>
      </c>
      <c r="O639" s="91">
        <f>IF(Tbl_Transactions[[#This Row],[Type]]="Income",Tbl_Transactions[[#This Row],[Amount]]*'Lookup Values'!$H$3,Tbl_Transactions[[#This Row],[Amount]]*'Lookup Values'!$H$2)</f>
        <v>6.7274999999999991</v>
      </c>
    </row>
    <row r="640" spans="1:15" x14ac:dyDescent="0.25">
      <c r="A640" s="78">
        <v>639</v>
      </c>
      <c r="B640" s="79">
        <v>40446</v>
      </c>
      <c r="C640" s="78" t="str">
        <f>IF(Tbl_Transactions[[#This Row],[Category]]="Income","Income","Expense")</f>
        <v>Expense</v>
      </c>
      <c r="D640" s="80">
        <f>YEAR(Tbl_Transactions[[#This Row],[Transaction Date]])</f>
        <v>2010</v>
      </c>
      <c r="E640" s="80">
        <f>MONTH(Tbl_Transactions[[#This Row],[Transaction Date]])</f>
        <v>9</v>
      </c>
      <c r="F640" s="80" t="str">
        <f>VLOOKUP(Tbl_Transactions[[#This Row],[Month Num]],Tbl_Lookup_Month[],2)</f>
        <v>Sep</v>
      </c>
      <c r="G640" s="80">
        <f>DAY(Tbl_Transactions[[#This Row],[Transaction Date]])</f>
        <v>25</v>
      </c>
      <c r="H640" s="82">
        <f>WEEKDAY(Tbl_Transactions[[#This Row],[Transaction Date]])</f>
        <v>7</v>
      </c>
      <c r="I640" s="82" t="str">
        <f>VLOOKUP(Tbl_Transactions[[#This Row],[Weekday Num]], Tbl_Lookup_Weekday[], 2)</f>
        <v>Sat</v>
      </c>
      <c r="J640" s="78" t="s">
        <v>32</v>
      </c>
      <c r="K640" s="78" t="s">
        <v>33</v>
      </c>
      <c r="L640" s="78" t="s">
        <v>31</v>
      </c>
      <c r="M640" s="78" t="s">
        <v>20</v>
      </c>
      <c r="N640" s="81">
        <v>354</v>
      </c>
      <c r="O640" s="91">
        <f>IF(Tbl_Transactions[[#This Row],[Type]]="Income",Tbl_Transactions[[#This Row],[Amount]]*'Lookup Values'!$H$3,Tbl_Transactions[[#This Row],[Amount]]*'Lookup Values'!$H$2)</f>
        <v>30.532499999999999</v>
      </c>
    </row>
    <row r="641" spans="1:15" x14ac:dyDescent="0.25">
      <c r="A641" s="78">
        <v>640</v>
      </c>
      <c r="B641" s="79">
        <v>40447</v>
      </c>
      <c r="C641" s="78" t="str">
        <f>IF(Tbl_Transactions[[#This Row],[Category]]="Income","Income","Expense")</f>
        <v>Expense</v>
      </c>
      <c r="D641" s="80">
        <f>YEAR(Tbl_Transactions[[#This Row],[Transaction Date]])</f>
        <v>2010</v>
      </c>
      <c r="E641" s="80">
        <f>MONTH(Tbl_Transactions[[#This Row],[Transaction Date]])</f>
        <v>9</v>
      </c>
      <c r="F641" s="80" t="str">
        <f>VLOOKUP(Tbl_Transactions[[#This Row],[Month Num]],Tbl_Lookup_Month[],2)</f>
        <v>Sep</v>
      </c>
      <c r="G641" s="80">
        <f>DAY(Tbl_Transactions[[#This Row],[Transaction Date]])</f>
        <v>26</v>
      </c>
      <c r="H641" s="82">
        <f>WEEKDAY(Tbl_Transactions[[#This Row],[Transaction Date]])</f>
        <v>1</v>
      </c>
      <c r="I641" s="82" t="str">
        <f>VLOOKUP(Tbl_Transactions[[#This Row],[Weekday Num]], Tbl_Lookup_Weekday[], 2)</f>
        <v>Sun</v>
      </c>
      <c r="J641" s="78" t="s">
        <v>18</v>
      </c>
      <c r="K641" s="78" t="s">
        <v>30</v>
      </c>
      <c r="L641" s="78" t="s">
        <v>29</v>
      </c>
      <c r="M641" s="78" t="s">
        <v>23</v>
      </c>
      <c r="N641" s="81">
        <v>327</v>
      </c>
      <c r="O641" s="91">
        <f>IF(Tbl_Transactions[[#This Row],[Type]]="Income",Tbl_Transactions[[#This Row],[Amount]]*'Lookup Values'!$H$3,Tbl_Transactions[[#This Row],[Amount]]*'Lookup Values'!$H$2)</f>
        <v>28.203749999999999</v>
      </c>
    </row>
    <row r="642" spans="1:15" x14ac:dyDescent="0.25">
      <c r="A642" s="78">
        <v>641</v>
      </c>
      <c r="B642" s="79">
        <v>40448</v>
      </c>
      <c r="C642" s="78" t="str">
        <f>IF(Tbl_Transactions[[#This Row],[Category]]="Income","Income","Expense")</f>
        <v>Expense</v>
      </c>
      <c r="D642" s="80">
        <f>YEAR(Tbl_Transactions[[#This Row],[Transaction Date]])</f>
        <v>2010</v>
      </c>
      <c r="E642" s="80">
        <f>MONTH(Tbl_Transactions[[#This Row],[Transaction Date]])</f>
        <v>9</v>
      </c>
      <c r="F642" s="80" t="str">
        <f>VLOOKUP(Tbl_Transactions[[#This Row],[Month Num]],Tbl_Lookup_Month[],2)</f>
        <v>Sep</v>
      </c>
      <c r="G642" s="80">
        <f>DAY(Tbl_Transactions[[#This Row],[Transaction Date]])</f>
        <v>27</v>
      </c>
      <c r="H642" s="82">
        <f>WEEKDAY(Tbl_Transactions[[#This Row],[Transaction Date]])</f>
        <v>2</v>
      </c>
      <c r="I642" s="82" t="str">
        <f>VLOOKUP(Tbl_Transactions[[#This Row],[Weekday Num]], Tbl_Lookup_Weekday[], 2)</f>
        <v>Mon</v>
      </c>
      <c r="J642" s="78" t="s">
        <v>32</v>
      </c>
      <c r="K642" s="78" t="s">
        <v>33</v>
      </c>
      <c r="L642" s="78" t="s">
        <v>31</v>
      </c>
      <c r="M642" s="78" t="s">
        <v>23</v>
      </c>
      <c r="N642" s="81">
        <v>398</v>
      </c>
      <c r="O642" s="91">
        <f>IF(Tbl_Transactions[[#This Row],[Type]]="Income",Tbl_Transactions[[#This Row],[Amount]]*'Lookup Values'!$H$3,Tbl_Transactions[[#This Row],[Amount]]*'Lookup Values'!$H$2)</f>
        <v>34.327500000000001</v>
      </c>
    </row>
    <row r="643" spans="1:15" x14ac:dyDescent="0.25">
      <c r="A643" s="78">
        <v>642</v>
      </c>
      <c r="B643" s="79">
        <v>40448</v>
      </c>
      <c r="C643" s="78" t="str">
        <f>IF(Tbl_Transactions[[#This Row],[Category]]="Income","Income","Expense")</f>
        <v>Expense</v>
      </c>
      <c r="D643" s="80">
        <f>YEAR(Tbl_Transactions[[#This Row],[Transaction Date]])</f>
        <v>2010</v>
      </c>
      <c r="E643" s="80">
        <f>MONTH(Tbl_Transactions[[#This Row],[Transaction Date]])</f>
        <v>9</v>
      </c>
      <c r="F643" s="80" t="str">
        <f>VLOOKUP(Tbl_Transactions[[#This Row],[Month Num]],Tbl_Lookup_Month[],2)</f>
        <v>Sep</v>
      </c>
      <c r="G643" s="80">
        <f>DAY(Tbl_Transactions[[#This Row],[Transaction Date]])</f>
        <v>27</v>
      </c>
      <c r="H643" s="82">
        <f>WEEKDAY(Tbl_Transactions[[#This Row],[Transaction Date]])</f>
        <v>2</v>
      </c>
      <c r="I643" s="82" t="str">
        <f>VLOOKUP(Tbl_Transactions[[#This Row],[Weekday Num]], Tbl_Lookup_Weekday[], 2)</f>
        <v>Mon</v>
      </c>
      <c r="J643" s="78" t="s">
        <v>12</v>
      </c>
      <c r="K643" s="78" t="s">
        <v>13</v>
      </c>
      <c r="L643" s="78" t="s">
        <v>11</v>
      </c>
      <c r="M643" s="78" t="s">
        <v>20</v>
      </c>
      <c r="N643" s="81">
        <v>30</v>
      </c>
      <c r="O643" s="91">
        <f>IF(Tbl_Transactions[[#This Row],[Type]]="Income",Tbl_Transactions[[#This Row],[Amount]]*'Lookup Values'!$H$3,Tbl_Transactions[[#This Row],[Amount]]*'Lookup Values'!$H$2)</f>
        <v>2.5874999999999999</v>
      </c>
    </row>
    <row r="644" spans="1:15" x14ac:dyDescent="0.25">
      <c r="A644" s="78">
        <v>643</v>
      </c>
      <c r="B644" s="79">
        <v>40449</v>
      </c>
      <c r="C644" s="78" t="str">
        <f>IF(Tbl_Transactions[[#This Row],[Category]]="Income","Income","Expense")</f>
        <v>Expense</v>
      </c>
      <c r="D644" s="80">
        <f>YEAR(Tbl_Transactions[[#This Row],[Transaction Date]])</f>
        <v>2010</v>
      </c>
      <c r="E644" s="80">
        <f>MONTH(Tbl_Transactions[[#This Row],[Transaction Date]])</f>
        <v>9</v>
      </c>
      <c r="F644" s="80" t="str">
        <f>VLOOKUP(Tbl_Transactions[[#This Row],[Month Num]],Tbl_Lookup_Month[],2)</f>
        <v>Sep</v>
      </c>
      <c r="G644" s="80">
        <f>DAY(Tbl_Transactions[[#This Row],[Transaction Date]])</f>
        <v>28</v>
      </c>
      <c r="H644" s="82">
        <f>WEEKDAY(Tbl_Transactions[[#This Row],[Transaction Date]])</f>
        <v>3</v>
      </c>
      <c r="I644" s="82" t="str">
        <f>VLOOKUP(Tbl_Transactions[[#This Row],[Weekday Num]], Tbl_Lookup_Weekday[], 2)</f>
        <v>Tue</v>
      </c>
      <c r="J644" s="78" t="s">
        <v>18</v>
      </c>
      <c r="K644" s="78" t="s">
        <v>19</v>
      </c>
      <c r="L644" s="78" t="s">
        <v>17</v>
      </c>
      <c r="M644" s="78" t="s">
        <v>23</v>
      </c>
      <c r="N644" s="81">
        <v>278</v>
      </c>
      <c r="O644" s="91">
        <f>IF(Tbl_Transactions[[#This Row],[Type]]="Income",Tbl_Transactions[[#This Row],[Amount]]*'Lookup Values'!$H$3,Tbl_Transactions[[#This Row],[Amount]]*'Lookup Values'!$H$2)</f>
        <v>23.977499999999999</v>
      </c>
    </row>
    <row r="645" spans="1:15" x14ac:dyDescent="0.25">
      <c r="A645" s="78">
        <v>644</v>
      </c>
      <c r="B645" s="79">
        <v>40452</v>
      </c>
      <c r="C645" s="78" t="str">
        <f>IF(Tbl_Transactions[[#This Row],[Category]]="Income","Income","Expense")</f>
        <v>Expense</v>
      </c>
      <c r="D645" s="80">
        <f>YEAR(Tbl_Transactions[[#This Row],[Transaction Date]])</f>
        <v>2010</v>
      </c>
      <c r="E645" s="80">
        <f>MONTH(Tbl_Transactions[[#This Row],[Transaction Date]])</f>
        <v>10</v>
      </c>
      <c r="F645" s="80" t="str">
        <f>VLOOKUP(Tbl_Transactions[[#This Row],[Month Num]],Tbl_Lookup_Month[],2)</f>
        <v>Oct</v>
      </c>
      <c r="G645" s="80">
        <f>DAY(Tbl_Transactions[[#This Row],[Transaction Date]])</f>
        <v>1</v>
      </c>
      <c r="H645" s="82">
        <f>WEEKDAY(Tbl_Transactions[[#This Row],[Transaction Date]])</f>
        <v>6</v>
      </c>
      <c r="I645" s="82" t="str">
        <f>VLOOKUP(Tbl_Transactions[[#This Row],[Weekday Num]], Tbl_Lookup_Weekday[], 2)</f>
        <v>Fri</v>
      </c>
      <c r="J645" s="78" t="s">
        <v>39</v>
      </c>
      <c r="K645" s="78" t="s">
        <v>40</v>
      </c>
      <c r="L645" s="78" t="s">
        <v>38</v>
      </c>
      <c r="M645" s="78" t="s">
        <v>20</v>
      </c>
      <c r="N645" s="81">
        <v>463</v>
      </c>
      <c r="O645" s="91">
        <f>IF(Tbl_Transactions[[#This Row],[Type]]="Income",Tbl_Transactions[[#This Row],[Amount]]*'Lookup Values'!$H$3,Tbl_Transactions[[#This Row],[Amount]]*'Lookup Values'!$H$2)</f>
        <v>39.933749999999996</v>
      </c>
    </row>
    <row r="646" spans="1:15" x14ac:dyDescent="0.25">
      <c r="A646" s="78">
        <v>645</v>
      </c>
      <c r="B646" s="79">
        <v>40452</v>
      </c>
      <c r="C646" s="78" t="str">
        <f>IF(Tbl_Transactions[[#This Row],[Category]]="Income","Income","Expense")</f>
        <v>Expense</v>
      </c>
      <c r="D646" s="80">
        <f>YEAR(Tbl_Transactions[[#This Row],[Transaction Date]])</f>
        <v>2010</v>
      </c>
      <c r="E646" s="80">
        <f>MONTH(Tbl_Transactions[[#This Row],[Transaction Date]])</f>
        <v>10</v>
      </c>
      <c r="F646" s="80" t="str">
        <f>VLOOKUP(Tbl_Transactions[[#This Row],[Month Num]],Tbl_Lookup_Month[],2)</f>
        <v>Oct</v>
      </c>
      <c r="G646" s="80">
        <f>DAY(Tbl_Transactions[[#This Row],[Transaction Date]])</f>
        <v>1</v>
      </c>
      <c r="H646" s="82">
        <f>WEEKDAY(Tbl_Transactions[[#This Row],[Transaction Date]])</f>
        <v>6</v>
      </c>
      <c r="I646" s="82" t="str">
        <f>VLOOKUP(Tbl_Transactions[[#This Row],[Weekday Num]], Tbl_Lookup_Weekday[], 2)</f>
        <v>Fri</v>
      </c>
      <c r="J646" s="78" t="s">
        <v>42</v>
      </c>
      <c r="K646" s="78" t="s">
        <v>43</v>
      </c>
      <c r="L646" s="78" t="s">
        <v>41</v>
      </c>
      <c r="M646" s="78" t="s">
        <v>23</v>
      </c>
      <c r="N646" s="81">
        <v>138</v>
      </c>
      <c r="O646" s="91">
        <f>IF(Tbl_Transactions[[#This Row],[Type]]="Income",Tbl_Transactions[[#This Row],[Amount]]*'Lookup Values'!$H$3,Tbl_Transactions[[#This Row],[Amount]]*'Lookup Values'!$H$2)</f>
        <v>11.9025</v>
      </c>
    </row>
    <row r="647" spans="1:15" x14ac:dyDescent="0.25">
      <c r="A647" s="78">
        <v>646</v>
      </c>
      <c r="B647" s="79">
        <v>40455</v>
      </c>
      <c r="C647" s="78" t="str">
        <f>IF(Tbl_Transactions[[#This Row],[Category]]="Income","Income","Expense")</f>
        <v>Income</v>
      </c>
      <c r="D647" s="80">
        <f>YEAR(Tbl_Transactions[[#This Row],[Transaction Date]])</f>
        <v>2010</v>
      </c>
      <c r="E647" s="80">
        <f>MONTH(Tbl_Transactions[[#This Row],[Transaction Date]])</f>
        <v>10</v>
      </c>
      <c r="F647" s="80" t="str">
        <f>VLOOKUP(Tbl_Transactions[[#This Row],[Month Num]],Tbl_Lookup_Month[],2)</f>
        <v>Oct</v>
      </c>
      <c r="G647" s="80">
        <f>DAY(Tbl_Transactions[[#This Row],[Transaction Date]])</f>
        <v>4</v>
      </c>
      <c r="H647" s="82">
        <f>WEEKDAY(Tbl_Transactions[[#This Row],[Transaction Date]])</f>
        <v>2</v>
      </c>
      <c r="I647" s="82" t="str">
        <f>VLOOKUP(Tbl_Transactions[[#This Row],[Weekday Num]], Tbl_Lookup_Weekday[], 2)</f>
        <v>Mon</v>
      </c>
      <c r="J647" s="78" t="s">
        <v>47</v>
      </c>
      <c r="K647" s="78" t="s">
        <v>78</v>
      </c>
      <c r="L647" s="78" t="s">
        <v>79</v>
      </c>
      <c r="M647" s="78" t="s">
        <v>23</v>
      </c>
      <c r="N647" s="81">
        <v>181</v>
      </c>
      <c r="O647" s="91">
        <f>IF(Tbl_Transactions[[#This Row],[Type]]="Income",Tbl_Transactions[[#This Row],[Amount]]*'Lookup Values'!$H$3,Tbl_Transactions[[#This Row],[Amount]]*'Lookup Values'!$H$2)</f>
        <v>68.78</v>
      </c>
    </row>
    <row r="648" spans="1:15" x14ac:dyDescent="0.25">
      <c r="A648" s="78">
        <v>647</v>
      </c>
      <c r="B648" s="79">
        <v>40458</v>
      </c>
      <c r="C648" s="78" t="str">
        <f>IF(Tbl_Transactions[[#This Row],[Category]]="Income","Income","Expense")</f>
        <v>Income</v>
      </c>
      <c r="D648" s="80">
        <f>YEAR(Tbl_Transactions[[#This Row],[Transaction Date]])</f>
        <v>2010</v>
      </c>
      <c r="E648" s="80">
        <f>MONTH(Tbl_Transactions[[#This Row],[Transaction Date]])</f>
        <v>10</v>
      </c>
      <c r="F648" s="80" t="str">
        <f>VLOOKUP(Tbl_Transactions[[#This Row],[Month Num]],Tbl_Lookup_Month[],2)</f>
        <v>Oct</v>
      </c>
      <c r="G648" s="80">
        <f>DAY(Tbl_Transactions[[#This Row],[Transaction Date]])</f>
        <v>7</v>
      </c>
      <c r="H648" s="82">
        <f>WEEKDAY(Tbl_Transactions[[#This Row],[Transaction Date]])</f>
        <v>5</v>
      </c>
      <c r="I648" s="82" t="str">
        <f>VLOOKUP(Tbl_Transactions[[#This Row],[Weekday Num]], Tbl_Lookup_Weekday[], 2)</f>
        <v>Thu</v>
      </c>
      <c r="J648" s="78" t="s">
        <v>47</v>
      </c>
      <c r="K648" s="78" t="s">
        <v>76</v>
      </c>
      <c r="L648" s="78" t="s">
        <v>77</v>
      </c>
      <c r="M648" s="78" t="s">
        <v>23</v>
      </c>
      <c r="N648" s="81">
        <v>169</v>
      </c>
      <c r="O648" s="91">
        <f>IF(Tbl_Transactions[[#This Row],[Type]]="Income",Tbl_Transactions[[#This Row],[Amount]]*'Lookup Values'!$H$3,Tbl_Transactions[[#This Row],[Amount]]*'Lookup Values'!$H$2)</f>
        <v>64.22</v>
      </c>
    </row>
    <row r="649" spans="1:15" x14ac:dyDescent="0.25">
      <c r="A649" s="78">
        <v>648</v>
      </c>
      <c r="B649" s="79">
        <v>40459</v>
      </c>
      <c r="C649" s="78" t="str">
        <f>IF(Tbl_Transactions[[#This Row],[Category]]="Income","Income","Expense")</f>
        <v>Expense</v>
      </c>
      <c r="D649" s="80">
        <f>YEAR(Tbl_Transactions[[#This Row],[Transaction Date]])</f>
        <v>2010</v>
      </c>
      <c r="E649" s="80">
        <f>MONTH(Tbl_Transactions[[#This Row],[Transaction Date]])</f>
        <v>10</v>
      </c>
      <c r="F649" s="80" t="str">
        <f>VLOOKUP(Tbl_Transactions[[#This Row],[Month Num]],Tbl_Lookup_Month[],2)</f>
        <v>Oct</v>
      </c>
      <c r="G649" s="80">
        <f>DAY(Tbl_Transactions[[#This Row],[Transaction Date]])</f>
        <v>8</v>
      </c>
      <c r="H649" s="82">
        <f>WEEKDAY(Tbl_Transactions[[#This Row],[Transaction Date]])</f>
        <v>6</v>
      </c>
      <c r="I649" s="82" t="str">
        <f>VLOOKUP(Tbl_Transactions[[#This Row],[Weekday Num]], Tbl_Lookup_Weekday[], 2)</f>
        <v>Fri</v>
      </c>
      <c r="J649" s="78" t="s">
        <v>27</v>
      </c>
      <c r="K649" s="78" t="s">
        <v>28</v>
      </c>
      <c r="L649" s="78" t="s">
        <v>26</v>
      </c>
      <c r="M649" s="78" t="s">
        <v>23</v>
      </c>
      <c r="N649" s="81">
        <v>345</v>
      </c>
      <c r="O649" s="91">
        <f>IF(Tbl_Transactions[[#This Row],[Type]]="Income",Tbl_Transactions[[#This Row],[Amount]]*'Lookup Values'!$H$3,Tbl_Transactions[[#This Row],[Amount]]*'Lookup Values'!$H$2)</f>
        <v>29.756249999999998</v>
      </c>
    </row>
    <row r="650" spans="1:15" x14ac:dyDescent="0.25">
      <c r="A650" s="78">
        <v>649</v>
      </c>
      <c r="B650" s="79">
        <v>40464</v>
      </c>
      <c r="C650" s="78" t="str">
        <f>IF(Tbl_Transactions[[#This Row],[Category]]="Income","Income","Expense")</f>
        <v>Income</v>
      </c>
      <c r="D650" s="80">
        <f>YEAR(Tbl_Transactions[[#This Row],[Transaction Date]])</f>
        <v>2010</v>
      </c>
      <c r="E650" s="80">
        <f>MONTH(Tbl_Transactions[[#This Row],[Transaction Date]])</f>
        <v>10</v>
      </c>
      <c r="F650" s="80" t="str">
        <f>VLOOKUP(Tbl_Transactions[[#This Row],[Month Num]],Tbl_Lookup_Month[],2)</f>
        <v>Oct</v>
      </c>
      <c r="G650" s="80">
        <f>DAY(Tbl_Transactions[[#This Row],[Transaction Date]])</f>
        <v>13</v>
      </c>
      <c r="H650" s="82">
        <f>WEEKDAY(Tbl_Transactions[[#This Row],[Transaction Date]])</f>
        <v>4</v>
      </c>
      <c r="I650" s="82" t="str">
        <f>VLOOKUP(Tbl_Transactions[[#This Row],[Weekday Num]], Tbl_Lookup_Weekday[], 2)</f>
        <v>Wed</v>
      </c>
      <c r="J650" s="78" t="s">
        <v>47</v>
      </c>
      <c r="K650" s="78" t="s">
        <v>78</v>
      </c>
      <c r="L650" s="78" t="s">
        <v>79</v>
      </c>
      <c r="M650" s="78" t="s">
        <v>23</v>
      </c>
      <c r="N650" s="81">
        <v>167</v>
      </c>
      <c r="O650" s="91">
        <f>IF(Tbl_Transactions[[#This Row],[Type]]="Income",Tbl_Transactions[[#This Row],[Amount]]*'Lookup Values'!$H$3,Tbl_Transactions[[#This Row],[Amount]]*'Lookup Values'!$H$2)</f>
        <v>63.46</v>
      </c>
    </row>
    <row r="651" spans="1:15" x14ac:dyDescent="0.25">
      <c r="A651" s="78">
        <v>650</v>
      </c>
      <c r="B651" s="79">
        <v>40467</v>
      </c>
      <c r="C651" s="78" t="str">
        <f>IF(Tbl_Transactions[[#This Row],[Category]]="Income","Income","Expense")</f>
        <v>Expense</v>
      </c>
      <c r="D651" s="80">
        <f>YEAR(Tbl_Transactions[[#This Row],[Transaction Date]])</f>
        <v>2010</v>
      </c>
      <c r="E651" s="80">
        <f>MONTH(Tbl_Transactions[[#This Row],[Transaction Date]])</f>
        <v>10</v>
      </c>
      <c r="F651" s="80" t="str">
        <f>VLOOKUP(Tbl_Transactions[[#This Row],[Month Num]],Tbl_Lookup_Month[],2)</f>
        <v>Oct</v>
      </c>
      <c r="G651" s="80">
        <f>DAY(Tbl_Transactions[[#This Row],[Transaction Date]])</f>
        <v>16</v>
      </c>
      <c r="H651" s="82">
        <f>WEEKDAY(Tbl_Transactions[[#This Row],[Transaction Date]])</f>
        <v>7</v>
      </c>
      <c r="I651" s="82" t="str">
        <f>VLOOKUP(Tbl_Transactions[[#This Row],[Weekday Num]], Tbl_Lookup_Weekday[], 2)</f>
        <v>Sat</v>
      </c>
      <c r="J651" s="78" t="s">
        <v>15</v>
      </c>
      <c r="K651" s="78" t="s">
        <v>16</v>
      </c>
      <c r="L651" s="78" t="s">
        <v>14</v>
      </c>
      <c r="M651" s="78" t="s">
        <v>20</v>
      </c>
      <c r="N651" s="81">
        <v>118</v>
      </c>
      <c r="O651" s="91">
        <f>IF(Tbl_Transactions[[#This Row],[Type]]="Income",Tbl_Transactions[[#This Row],[Amount]]*'Lookup Values'!$H$3,Tbl_Transactions[[#This Row],[Amount]]*'Lookup Values'!$H$2)</f>
        <v>10.177499999999998</v>
      </c>
    </row>
    <row r="652" spans="1:15" x14ac:dyDescent="0.25">
      <c r="A652" s="78">
        <v>651</v>
      </c>
      <c r="B652" s="79">
        <v>40469</v>
      </c>
      <c r="C652" s="78" t="str">
        <f>IF(Tbl_Transactions[[#This Row],[Category]]="Income","Income","Expense")</f>
        <v>Expense</v>
      </c>
      <c r="D652" s="80">
        <f>YEAR(Tbl_Transactions[[#This Row],[Transaction Date]])</f>
        <v>2010</v>
      </c>
      <c r="E652" s="80">
        <f>MONTH(Tbl_Transactions[[#This Row],[Transaction Date]])</f>
        <v>10</v>
      </c>
      <c r="F652" s="80" t="str">
        <f>VLOOKUP(Tbl_Transactions[[#This Row],[Month Num]],Tbl_Lookup_Month[],2)</f>
        <v>Oct</v>
      </c>
      <c r="G652" s="80">
        <f>DAY(Tbl_Transactions[[#This Row],[Transaction Date]])</f>
        <v>18</v>
      </c>
      <c r="H652" s="82">
        <f>WEEKDAY(Tbl_Transactions[[#This Row],[Transaction Date]])</f>
        <v>2</v>
      </c>
      <c r="I652" s="82" t="str">
        <f>VLOOKUP(Tbl_Transactions[[#This Row],[Weekday Num]], Tbl_Lookup_Weekday[], 2)</f>
        <v>Mon</v>
      </c>
      <c r="J652" s="78" t="s">
        <v>15</v>
      </c>
      <c r="K652" s="78" t="s">
        <v>35</v>
      </c>
      <c r="L652" s="78" t="s">
        <v>34</v>
      </c>
      <c r="M652" s="78" t="s">
        <v>23</v>
      </c>
      <c r="N652" s="81">
        <v>237</v>
      </c>
      <c r="O652" s="91">
        <f>IF(Tbl_Transactions[[#This Row],[Type]]="Income",Tbl_Transactions[[#This Row],[Amount]]*'Lookup Values'!$H$3,Tbl_Transactions[[#This Row],[Amount]]*'Lookup Values'!$H$2)</f>
        <v>20.44125</v>
      </c>
    </row>
    <row r="653" spans="1:15" x14ac:dyDescent="0.25">
      <c r="A653" s="78">
        <v>652</v>
      </c>
      <c r="B653" s="79">
        <v>40471</v>
      </c>
      <c r="C653" s="78" t="str">
        <f>IF(Tbl_Transactions[[#This Row],[Category]]="Income","Income","Expense")</f>
        <v>Expense</v>
      </c>
      <c r="D653" s="80">
        <f>YEAR(Tbl_Transactions[[#This Row],[Transaction Date]])</f>
        <v>2010</v>
      </c>
      <c r="E653" s="80">
        <f>MONTH(Tbl_Transactions[[#This Row],[Transaction Date]])</f>
        <v>10</v>
      </c>
      <c r="F653" s="80" t="str">
        <f>VLOOKUP(Tbl_Transactions[[#This Row],[Month Num]],Tbl_Lookup_Month[],2)</f>
        <v>Oct</v>
      </c>
      <c r="G653" s="80">
        <f>DAY(Tbl_Transactions[[#This Row],[Transaction Date]])</f>
        <v>20</v>
      </c>
      <c r="H653" s="82">
        <f>WEEKDAY(Tbl_Transactions[[#This Row],[Transaction Date]])</f>
        <v>4</v>
      </c>
      <c r="I653" s="82" t="str">
        <f>VLOOKUP(Tbl_Transactions[[#This Row],[Weekday Num]], Tbl_Lookup_Weekday[], 2)</f>
        <v>Wed</v>
      </c>
      <c r="J653" s="78" t="s">
        <v>12</v>
      </c>
      <c r="K653" s="78" t="s">
        <v>25</v>
      </c>
      <c r="L653" s="78" t="s">
        <v>24</v>
      </c>
      <c r="M653" s="78" t="s">
        <v>23</v>
      </c>
      <c r="N653" s="81">
        <v>123</v>
      </c>
      <c r="O653" s="91">
        <f>IF(Tbl_Transactions[[#This Row],[Type]]="Income",Tbl_Transactions[[#This Row],[Amount]]*'Lookup Values'!$H$3,Tbl_Transactions[[#This Row],[Amount]]*'Lookup Values'!$H$2)</f>
        <v>10.608749999999999</v>
      </c>
    </row>
    <row r="654" spans="1:15" x14ac:dyDescent="0.25">
      <c r="A654" s="78">
        <v>653</v>
      </c>
      <c r="B654" s="79">
        <v>40474</v>
      </c>
      <c r="C654" s="78" t="str">
        <f>IF(Tbl_Transactions[[#This Row],[Category]]="Income","Income","Expense")</f>
        <v>Expense</v>
      </c>
      <c r="D654" s="80">
        <f>YEAR(Tbl_Transactions[[#This Row],[Transaction Date]])</f>
        <v>2010</v>
      </c>
      <c r="E654" s="80">
        <f>MONTH(Tbl_Transactions[[#This Row],[Transaction Date]])</f>
        <v>10</v>
      </c>
      <c r="F654" s="80" t="str">
        <f>VLOOKUP(Tbl_Transactions[[#This Row],[Month Num]],Tbl_Lookup_Month[],2)</f>
        <v>Oct</v>
      </c>
      <c r="G654" s="80">
        <f>DAY(Tbl_Transactions[[#This Row],[Transaction Date]])</f>
        <v>23</v>
      </c>
      <c r="H654" s="82">
        <f>WEEKDAY(Tbl_Transactions[[#This Row],[Transaction Date]])</f>
        <v>7</v>
      </c>
      <c r="I654" s="82" t="str">
        <f>VLOOKUP(Tbl_Transactions[[#This Row],[Weekday Num]], Tbl_Lookup_Weekday[], 2)</f>
        <v>Sat</v>
      </c>
      <c r="J654" s="78" t="s">
        <v>42</v>
      </c>
      <c r="K654" s="78" t="s">
        <v>43</v>
      </c>
      <c r="L654" s="78" t="s">
        <v>41</v>
      </c>
      <c r="M654" s="78" t="s">
        <v>23</v>
      </c>
      <c r="N654" s="81">
        <v>93</v>
      </c>
      <c r="O654" s="91">
        <f>IF(Tbl_Transactions[[#This Row],[Type]]="Income",Tbl_Transactions[[#This Row],[Amount]]*'Lookup Values'!$H$3,Tbl_Transactions[[#This Row],[Amount]]*'Lookup Values'!$H$2)</f>
        <v>8.0212500000000002</v>
      </c>
    </row>
    <row r="655" spans="1:15" x14ac:dyDescent="0.25">
      <c r="A655" s="78">
        <v>654</v>
      </c>
      <c r="B655" s="79">
        <v>40474</v>
      </c>
      <c r="C655" s="78" t="str">
        <f>IF(Tbl_Transactions[[#This Row],[Category]]="Income","Income","Expense")</f>
        <v>Expense</v>
      </c>
      <c r="D655" s="80">
        <f>YEAR(Tbl_Transactions[[#This Row],[Transaction Date]])</f>
        <v>2010</v>
      </c>
      <c r="E655" s="80">
        <f>MONTH(Tbl_Transactions[[#This Row],[Transaction Date]])</f>
        <v>10</v>
      </c>
      <c r="F655" s="80" t="str">
        <f>VLOOKUP(Tbl_Transactions[[#This Row],[Month Num]],Tbl_Lookup_Month[],2)</f>
        <v>Oct</v>
      </c>
      <c r="G655" s="80">
        <f>DAY(Tbl_Transactions[[#This Row],[Transaction Date]])</f>
        <v>23</v>
      </c>
      <c r="H655" s="82">
        <f>WEEKDAY(Tbl_Transactions[[#This Row],[Transaction Date]])</f>
        <v>7</v>
      </c>
      <c r="I655" s="82" t="str">
        <f>VLOOKUP(Tbl_Transactions[[#This Row],[Weekday Num]], Tbl_Lookup_Weekday[], 2)</f>
        <v>Sat</v>
      </c>
      <c r="J655" s="78" t="s">
        <v>15</v>
      </c>
      <c r="K655" s="78" t="s">
        <v>35</v>
      </c>
      <c r="L655" s="78" t="s">
        <v>34</v>
      </c>
      <c r="M655" s="78" t="s">
        <v>20</v>
      </c>
      <c r="N655" s="81">
        <v>200</v>
      </c>
      <c r="O655" s="91">
        <f>IF(Tbl_Transactions[[#This Row],[Type]]="Income",Tbl_Transactions[[#This Row],[Amount]]*'Lookup Values'!$H$3,Tbl_Transactions[[#This Row],[Amount]]*'Lookup Values'!$H$2)</f>
        <v>17.25</v>
      </c>
    </row>
    <row r="656" spans="1:15" x14ac:dyDescent="0.25">
      <c r="A656" s="78">
        <v>655</v>
      </c>
      <c r="B656" s="79">
        <v>40476</v>
      </c>
      <c r="C656" s="78" t="str">
        <f>IF(Tbl_Transactions[[#This Row],[Category]]="Income","Income","Expense")</f>
        <v>Expense</v>
      </c>
      <c r="D656" s="80">
        <f>YEAR(Tbl_Transactions[[#This Row],[Transaction Date]])</f>
        <v>2010</v>
      </c>
      <c r="E656" s="80">
        <f>MONTH(Tbl_Transactions[[#This Row],[Transaction Date]])</f>
        <v>10</v>
      </c>
      <c r="F656" s="80" t="str">
        <f>VLOOKUP(Tbl_Transactions[[#This Row],[Month Num]],Tbl_Lookup_Month[],2)</f>
        <v>Oct</v>
      </c>
      <c r="G656" s="80">
        <f>DAY(Tbl_Transactions[[#This Row],[Transaction Date]])</f>
        <v>25</v>
      </c>
      <c r="H656" s="82">
        <f>WEEKDAY(Tbl_Transactions[[#This Row],[Transaction Date]])</f>
        <v>2</v>
      </c>
      <c r="I656" s="82" t="str">
        <f>VLOOKUP(Tbl_Transactions[[#This Row],[Weekday Num]], Tbl_Lookup_Weekday[], 2)</f>
        <v>Mon</v>
      </c>
      <c r="J656" s="78" t="s">
        <v>12</v>
      </c>
      <c r="K656" s="78" t="s">
        <v>37</v>
      </c>
      <c r="L656" s="78" t="s">
        <v>36</v>
      </c>
      <c r="M656" s="78" t="s">
        <v>10</v>
      </c>
      <c r="N656" s="81">
        <v>410</v>
      </c>
      <c r="O656" s="91">
        <f>IF(Tbl_Transactions[[#This Row],[Type]]="Income",Tbl_Transactions[[#This Row],[Amount]]*'Lookup Values'!$H$3,Tbl_Transactions[[#This Row],[Amount]]*'Lookup Values'!$H$2)</f>
        <v>35.362499999999997</v>
      </c>
    </row>
    <row r="657" spans="1:15" x14ac:dyDescent="0.25">
      <c r="A657" s="78">
        <v>656</v>
      </c>
      <c r="B657" s="79">
        <v>40478</v>
      </c>
      <c r="C657" s="78" t="str">
        <f>IF(Tbl_Transactions[[#This Row],[Category]]="Income","Income","Expense")</f>
        <v>Expense</v>
      </c>
      <c r="D657" s="80">
        <f>YEAR(Tbl_Transactions[[#This Row],[Transaction Date]])</f>
        <v>2010</v>
      </c>
      <c r="E657" s="80">
        <f>MONTH(Tbl_Transactions[[#This Row],[Transaction Date]])</f>
        <v>10</v>
      </c>
      <c r="F657" s="80" t="str">
        <f>VLOOKUP(Tbl_Transactions[[#This Row],[Month Num]],Tbl_Lookup_Month[],2)</f>
        <v>Oct</v>
      </c>
      <c r="G657" s="80">
        <f>DAY(Tbl_Transactions[[#This Row],[Transaction Date]])</f>
        <v>27</v>
      </c>
      <c r="H657" s="82">
        <f>WEEKDAY(Tbl_Transactions[[#This Row],[Transaction Date]])</f>
        <v>4</v>
      </c>
      <c r="I657" s="82" t="str">
        <f>VLOOKUP(Tbl_Transactions[[#This Row],[Weekday Num]], Tbl_Lookup_Weekday[], 2)</f>
        <v>Wed</v>
      </c>
      <c r="J657" s="78" t="s">
        <v>8</v>
      </c>
      <c r="K657" s="78" t="s">
        <v>9</v>
      </c>
      <c r="L657" s="78" t="s">
        <v>7</v>
      </c>
      <c r="M657" s="78" t="s">
        <v>20</v>
      </c>
      <c r="N657" s="81">
        <v>77</v>
      </c>
      <c r="O657" s="91">
        <f>IF(Tbl_Transactions[[#This Row],[Type]]="Income",Tbl_Transactions[[#This Row],[Amount]]*'Lookup Values'!$H$3,Tbl_Transactions[[#This Row],[Amount]]*'Lookup Values'!$H$2)</f>
        <v>6.6412499999999994</v>
      </c>
    </row>
    <row r="658" spans="1:15" x14ac:dyDescent="0.25">
      <c r="A658" s="78">
        <v>657</v>
      </c>
      <c r="B658" s="79">
        <v>40487</v>
      </c>
      <c r="C658" s="78" t="str">
        <f>IF(Tbl_Transactions[[#This Row],[Category]]="Income","Income","Expense")</f>
        <v>Expense</v>
      </c>
      <c r="D658" s="80">
        <f>YEAR(Tbl_Transactions[[#This Row],[Transaction Date]])</f>
        <v>2010</v>
      </c>
      <c r="E658" s="80">
        <f>MONTH(Tbl_Transactions[[#This Row],[Transaction Date]])</f>
        <v>11</v>
      </c>
      <c r="F658" s="80" t="str">
        <f>VLOOKUP(Tbl_Transactions[[#This Row],[Month Num]],Tbl_Lookup_Month[],2)</f>
        <v>Nov</v>
      </c>
      <c r="G658" s="80">
        <f>DAY(Tbl_Transactions[[#This Row],[Transaction Date]])</f>
        <v>5</v>
      </c>
      <c r="H658" s="82">
        <f>WEEKDAY(Tbl_Transactions[[#This Row],[Transaction Date]])</f>
        <v>6</v>
      </c>
      <c r="I658" s="82" t="str">
        <f>VLOOKUP(Tbl_Transactions[[#This Row],[Weekday Num]], Tbl_Lookup_Weekday[], 2)</f>
        <v>Fri</v>
      </c>
      <c r="J658" s="78" t="s">
        <v>18</v>
      </c>
      <c r="K658" s="78" t="s">
        <v>19</v>
      </c>
      <c r="L658" s="78" t="s">
        <v>17</v>
      </c>
      <c r="M658" s="78" t="s">
        <v>23</v>
      </c>
      <c r="N658" s="81">
        <v>287</v>
      </c>
      <c r="O658" s="91">
        <f>IF(Tbl_Transactions[[#This Row],[Type]]="Income",Tbl_Transactions[[#This Row],[Amount]]*'Lookup Values'!$H$3,Tbl_Transactions[[#This Row],[Amount]]*'Lookup Values'!$H$2)</f>
        <v>24.753749999999997</v>
      </c>
    </row>
    <row r="659" spans="1:15" x14ac:dyDescent="0.25">
      <c r="A659" s="78">
        <v>658</v>
      </c>
      <c r="B659" s="79">
        <v>40488</v>
      </c>
      <c r="C659" s="78" t="str">
        <f>IF(Tbl_Transactions[[#This Row],[Category]]="Income","Income","Expense")</f>
        <v>Expense</v>
      </c>
      <c r="D659" s="80">
        <f>YEAR(Tbl_Transactions[[#This Row],[Transaction Date]])</f>
        <v>2010</v>
      </c>
      <c r="E659" s="80">
        <f>MONTH(Tbl_Transactions[[#This Row],[Transaction Date]])</f>
        <v>11</v>
      </c>
      <c r="F659" s="80" t="str">
        <f>VLOOKUP(Tbl_Transactions[[#This Row],[Month Num]],Tbl_Lookup_Month[],2)</f>
        <v>Nov</v>
      </c>
      <c r="G659" s="80">
        <f>DAY(Tbl_Transactions[[#This Row],[Transaction Date]])</f>
        <v>6</v>
      </c>
      <c r="H659" s="82">
        <f>WEEKDAY(Tbl_Transactions[[#This Row],[Transaction Date]])</f>
        <v>7</v>
      </c>
      <c r="I659" s="82" t="str">
        <f>VLOOKUP(Tbl_Transactions[[#This Row],[Weekday Num]], Tbl_Lookup_Weekday[], 2)</f>
        <v>Sat</v>
      </c>
      <c r="J659" s="78" t="s">
        <v>15</v>
      </c>
      <c r="K659" s="78" t="s">
        <v>35</v>
      </c>
      <c r="L659" s="78" t="s">
        <v>34</v>
      </c>
      <c r="M659" s="78" t="s">
        <v>20</v>
      </c>
      <c r="N659" s="81">
        <v>42</v>
      </c>
      <c r="O659" s="91">
        <f>IF(Tbl_Transactions[[#This Row],[Type]]="Income",Tbl_Transactions[[#This Row],[Amount]]*'Lookup Values'!$H$3,Tbl_Transactions[[#This Row],[Amount]]*'Lookup Values'!$H$2)</f>
        <v>3.6224999999999996</v>
      </c>
    </row>
    <row r="660" spans="1:15" x14ac:dyDescent="0.25">
      <c r="A660" s="78">
        <v>659</v>
      </c>
      <c r="B660" s="79">
        <v>40490</v>
      </c>
      <c r="C660" s="78" t="str">
        <f>IF(Tbl_Transactions[[#This Row],[Category]]="Income","Income","Expense")</f>
        <v>Expense</v>
      </c>
      <c r="D660" s="80">
        <f>YEAR(Tbl_Transactions[[#This Row],[Transaction Date]])</f>
        <v>2010</v>
      </c>
      <c r="E660" s="80">
        <f>MONTH(Tbl_Transactions[[#This Row],[Transaction Date]])</f>
        <v>11</v>
      </c>
      <c r="F660" s="80" t="str">
        <f>VLOOKUP(Tbl_Transactions[[#This Row],[Month Num]],Tbl_Lookup_Month[],2)</f>
        <v>Nov</v>
      </c>
      <c r="G660" s="80">
        <f>DAY(Tbl_Transactions[[#This Row],[Transaction Date]])</f>
        <v>8</v>
      </c>
      <c r="H660" s="82">
        <f>WEEKDAY(Tbl_Transactions[[#This Row],[Transaction Date]])</f>
        <v>2</v>
      </c>
      <c r="I660" s="82" t="str">
        <f>VLOOKUP(Tbl_Transactions[[#This Row],[Weekday Num]], Tbl_Lookup_Weekday[], 2)</f>
        <v>Mon</v>
      </c>
      <c r="J660" s="78" t="s">
        <v>18</v>
      </c>
      <c r="K660" s="78" t="s">
        <v>19</v>
      </c>
      <c r="L660" s="78" t="s">
        <v>17</v>
      </c>
      <c r="M660" s="78" t="s">
        <v>10</v>
      </c>
      <c r="N660" s="81">
        <v>406</v>
      </c>
      <c r="O660" s="91">
        <f>IF(Tbl_Transactions[[#This Row],[Type]]="Income",Tbl_Transactions[[#This Row],[Amount]]*'Lookup Values'!$H$3,Tbl_Transactions[[#This Row],[Amount]]*'Lookup Values'!$H$2)</f>
        <v>35.017499999999998</v>
      </c>
    </row>
    <row r="661" spans="1:15" x14ac:dyDescent="0.25">
      <c r="A661" s="78">
        <v>660</v>
      </c>
      <c r="B661" s="79">
        <v>40492</v>
      </c>
      <c r="C661" s="78" t="str">
        <f>IF(Tbl_Transactions[[#This Row],[Category]]="Income","Income","Expense")</f>
        <v>Expense</v>
      </c>
      <c r="D661" s="80">
        <f>YEAR(Tbl_Transactions[[#This Row],[Transaction Date]])</f>
        <v>2010</v>
      </c>
      <c r="E661" s="80">
        <f>MONTH(Tbl_Transactions[[#This Row],[Transaction Date]])</f>
        <v>11</v>
      </c>
      <c r="F661" s="80" t="str">
        <f>VLOOKUP(Tbl_Transactions[[#This Row],[Month Num]],Tbl_Lookup_Month[],2)</f>
        <v>Nov</v>
      </c>
      <c r="G661" s="80">
        <f>DAY(Tbl_Transactions[[#This Row],[Transaction Date]])</f>
        <v>10</v>
      </c>
      <c r="H661" s="82">
        <f>WEEKDAY(Tbl_Transactions[[#This Row],[Transaction Date]])</f>
        <v>4</v>
      </c>
      <c r="I661" s="82" t="str">
        <f>VLOOKUP(Tbl_Transactions[[#This Row],[Weekday Num]], Tbl_Lookup_Weekday[], 2)</f>
        <v>Wed</v>
      </c>
      <c r="J661" s="78" t="s">
        <v>8</v>
      </c>
      <c r="K661" s="78" t="s">
        <v>9</v>
      </c>
      <c r="L661" s="78" t="s">
        <v>7</v>
      </c>
      <c r="M661" s="78" t="s">
        <v>10</v>
      </c>
      <c r="N661" s="81">
        <v>431</v>
      </c>
      <c r="O661" s="91">
        <f>IF(Tbl_Transactions[[#This Row],[Type]]="Income",Tbl_Transactions[[#This Row],[Amount]]*'Lookup Values'!$H$3,Tbl_Transactions[[#This Row],[Amount]]*'Lookup Values'!$H$2)</f>
        <v>37.173749999999998</v>
      </c>
    </row>
    <row r="662" spans="1:15" x14ac:dyDescent="0.25">
      <c r="A662" s="78">
        <v>661</v>
      </c>
      <c r="B662" s="79">
        <v>40494</v>
      </c>
      <c r="C662" s="78" t="str">
        <f>IF(Tbl_Transactions[[#This Row],[Category]]="Income","Income","Expense")</f>
        <v>Expense</v>
      </c>
      <c r="D662" s="80">
        <f>YEAR(Tbl_Transactions[[#This Row],[Transaction Date]])</f>
        <v>2010</v>
      </c>
      <c r="E662" s="80">
        <f>MONTH(Tbl_Transactions[[#This Row],[Transaction Date]])</f>
        <v>11</v>
      </c>
      <c r="F662" s="80" t="str">
        <f>VLOOKUP(Tbl_Transactions[[#This Row],[Month Num]],Tbl_Lookup_Month[],2)</f>
        <v>Nov</v>
      </c>
      <c r="G662" s="80">
        <f>DAY(Tbl_Transactions[[#This Row],[Transaction Date]])</f>
        <v>12</v>
      </c>
      <c r="H662" s="82">
        <f>WEEKDAY(Tbl_Transactions[[#This Row],[Transaction Date]])</f>
        <v>6</v>
      </c>
      <c r="I662" s="82" t="str">
        <f>VLOOKUP(Tbl_Transactions[[#This Row],[Weekday Num]], Tbl_Lookup_Weekday[], 2)</f>
        <v>Fri</v>
      </c>
      <c r="J662" s="78" t="s">
        <v>8</v>
      </c>
      <c r="K662" s="78" t="s">
        <v>22</v>
      </c>
      <c r="L662" s="78" t="s">
        <v>21</v>
      </c>
      <c r="M662" s="78" t="s">
        <v>10</v>
      </c>
      <c r="N662" s="81">
        <v>79</v>
      </c>
      <c r="O662" s="91">
        <f>IF(Tbl_Transactions[[#This Row],[Type]]="Income",Tbl_Transactions[[#This Row],[Amount]]*'Lookup Values'!$H$3,Tbl_Transactions[[#This Row],[Amount]]*'Lookup Values'!$H$2)</f>
        <v>6.8137499999999998</v>
      </c>
    </row>
    <row r="663" spans="1:15" x14ac:dyDescent="0.25">
      <c r="A663" s="78">
        <v>662</v>
      </c>
      <c r="B663" s="79">
        <v>40496</v>
      </c>
      <c r="C663" s="78" t="str">
        <f>IF(Tbl_Transactions[[#This Row],[Category]]="Income","Income","Expense")</f>
        <v>Expense</v>
      </c>
      <c r="D663" s="80">
        <f>YEAR(Tbl_Transactions[[#This Row],[Transaction Date]])</f>
        <v>2010</v>
      </c>
      <c r="E663" s="80">
        <f>MONTH(Tbl_Transactions[[#This Row],[Transaction Date]])</f>
        <v>11</v>
      </c>
      <c r="F663" s="80" t="str">
        <f>VLOOKUP(Tbl_Transactions[[#This Row],[Month Num]],Tbl_Lookup_Month[],2)</f>
        <v>Nov</v>
      </c>
      <c r="G663" s="80">
        <f>DAY(Tbl_Transactions[[#This Row],[Transaction Date]])</f>
        <v>14</v>
      </c>
      <c r="H663" s="82">
        <f>WEEKDAY(Tbl_Transactions[[#This Row],[Transaction Date]])</f>
        <v>1</v>
      </c>
      <c r="I663" s="82" t="str">
        <f>VLOOKUP(Tbl_Transactions[[#This Row],[Weekday Num]], Tbl_Lookup_Weekday[], 2)</f>
        <v>Sun</v>
      </c>
      <c r="J663" s="78" t="s">
        <v>39</v>
      </c>
      <c r="K663" s="78" t="s">
        <v>40</v>
      </c>
      <c r="L663" s="78" t="s">
        <v>38</v>
      </c>
      <c r="M663" s="78" t="s">
        <v>23</v>
      </c>
      <c r="N663" s="81">
        <v>301</v>
      </c>
      <c r="O663" s="91">
        <f>IF(Tbl_Transactions[[#This Row],[Type]]="Income",Tbl_Transactions[[#This Row],[Amount]]*'Lookup Values'!$H$3,Tbl_Transactions[[#This Row],[Amount]]*'Lookup Values'!$H$2)</f>
        <v>25.96125</v>
      </c>
    </row>
    <row r="664" spans="1:15" x14ac:dyDescent="0.25">
      <c r="A664" s="78">
        <v>663</v>
      </c>
      <c r="B664" s="79">
        <v>40498</v>
      </c>
      <c r="C664" s="78" t="str">
        <f>IF(Tbl_Transactions[[#This Row],[Category]]="Income","Income","Expense")</f>
        <v>Expense</v>
      </c>
      <c r="D664" s="80">
        <f>YEAR(Tbl_Transactions[[#This Row],[Transaction Date]])</f>
        <v>2010</v>
      </c>
      <c r="E664" s="80">
        <f>MONTH(Tbl_Transactions[[#This Row],[Transaction Date]])</f>
        <v>11</v>
      </c>
      <c r="F664" s="80" t="str">
        <f>VLOOKUP(Tbl_Transactions[[#This Row],[Month Num]],Tbl_Lookup_Month[],2)</f>
        <v>Nov</v>
      </c>
      <c r="G664" s="80">
        <f>DAY(Tbl_Transactions[[#This Row],[Transaction Date]])</f>
        <v>16</v>
      </c>
      <c r="H664" s="82">
        <f>WEEKDAY(Tbl_Transactions[[#This Row],[Transaction Date]])</f>
        <v>3</v>
      </c>
      <c r="I664" s="82" t="str">
        <f>VLOOKUP(Tbl_Transactions[[#This Row],[Weekday Num]], Tbl_Lookup_Weekday[], 2)</f>
        <v>Tue</v>
      </c>
      <c r="J664" s="78" t="s">
        <v>8</v>
      </c>
      <c r="K664" s="78" t="s">
        <v>9</v>
      </c>
      <c r="L664" s="78" t="s">
        <v>7</v>
      </c>
      <c r="M664" s="78" t="s">
        <v>10</v>
      </c>
      <c r="N664" s="81">
        <v>305</v>
      </c>
      <c r="O664" s="91">
        <f>IF(Tbl_Transactions[[#This Row],[Type]]="Income",Tbl_Transactions[[#This Row],[Amount]]*'Lookup Values'!$H$3,Tbl_Transactions[[#This Row],[Amount]]*'Lookup Values'!$H$2)</f>
        <v>26.306249999999999</v>
      </c>
    </row>
    <row r="665" spans="1:15" x14ac:dyDescent="0.25">
      <c r="A665" s="78">
        <v>664</v>
      </c>
      <c r="B665" s="79">
        <v>40501</v>
      </c>
      <c r="C665" s="78" t="str">
        <f>IF(Tbl_Transactions[[#This Row],[Category]]="Income","Income","Expense")</f>
        <v>Expense</v>
      </c>
      <c r="D665" s="80">
        <f>YEAR(Tbl_Transactions[[#This Row],[Transaction Date]])</f>
        <v>2010</v>
      </c>
      <c r="E665" s="80">
        <f>MONTH(Tbl_Transactions[[#This Row],[Transaction Date]])</f>
        <v>11</v>
      </c>
      <c r="F665" s="80" t="str">
        <f>VLOOKUP(Tbl_Transactions[[#This Row],[Month Num]],Tbl_Lookup_Month[],2)</f>
        <v>Nov</v>
      </c>
      <c r="G665" s="80">
        <f>DAY(Tbl_Transactions[[#This Row],[Transaction Date]])</f>
        <v>19</v>
      </c>
      <c r="H665" s="82">
        <f>WEEKDAY(Tbl_Transactions[[#This Row],[Transaction Date]])</f>
        <v>6</v>
      </c>
      <c r="I665" s="82" t="str">
        <f>VLOOKUP(Tbl_Transactions[[#This Row],[Weekday Num]], Tbl_Lookup_Weekday[], 2)</f>
        <v>Fri</v>
      </c>
      <c r="J665" s="78" t="s">
        <v>32</v>
      </c>
      <c r="K665" s="78" t="s">
        <v>33</v>
      </c>
      <c r="L665" s="78" t="s">
        <v>31</v>
      </c>
      <c r="M665" s="78" t="s">
        <v>20</v>
      </c>
      <c r="N665" s="81">
        <v>471</v>
      </c>
      <c r="O665" s="91">
        <f>IF(Tbl_Transactions[[#This Row],[Type]]="Income",Tbl_Transactions[[#This Row],[Amount]]*'Lookup Values'!$H$3,Tbl_Transactions[[#This Row],[Amount]]*'Lookup Values'!$H$2)</f>
        <v>40.623749999999994</v>
      </c>
    </row>
    <row r="666" spans="1:15" x14ac:dyDescent="0.25">
      <c r="A666" s="78">
        <v>665</v>
      </c>
      <c r="B666" s="79">
        <v>40502</v>
      </c>
      <c r="C666" s="78" t="str">
        <f>IF(Tbl_Transactions[[#This Row],[Category]]="Income","Income","Expense")</f>
        <v>Income</v>
      </c>
      <c r="D666" s="80">
        <f>YEAR(Tbl_Transactions[[#This Row],[Transaction Date]])</f>
        <v>2010</v>
      </c>
      <c r="E666" s="80">
        <f>MONTH(Tbl_Transactions[[#This Row],[Transaction Date]])</f>
        <v>11</v>
      </c>
      <c r="F666" s="80" t="str">
        <f>VLOOKUP(Tbl_Transactions[[#This Row],[Month Num]],Tbl_Lookup_Month[],2)</f>
        <v>Nov</v>
      </c>
      <c r="G666" s="80">
        <f>DAY(Tbl_Transactions[[#This Row],[Transaction Date]])</f>
        <v>20</v>
      </c>
      <c r="H666" s="82">
        <f>WEEKDAY(Tbl_Transactions[[#This Row],[Transaction Date]])</f>
        <v>7</v>
      </c>
      <c r="I666" s="82" t="str">
        <f>VLOOKUP(Tbl_Transactions[[#This Row],[Weekday Num]], Tbl_Lookup_Weekday[], 2)</f>
        <v>Sat</v>
      </c>
      <c r="J666" s="78" t="s">
        <v>47</v>
      </c>
      <c r="K666" s="78" t="s">
        <v>78</v>
      </c>
      <c r="L666" s="78" t="s">
        <v>79</v>
      </c>
      <c r="M666" s="78" t="s">
        <v>10</v>
      </c>
      <c r="N666" s="81">
        <v>64</v>
      </c>
      <c r="O666" s="91">
        <f>IF(Tbl_Transactions[[#This Row],[Type]]="Income",Tbl_Transactions[[#This Row],[Amount]]*'Lookup Values'!$H$3,Tbl_Transactions[[#This Row],[Amount]]*'Lookup Values'!$H$2)</f>
        <v>24.32</v>
      </c>
    </row>
    <row r="667" spans="1:15" x14ac:dyDescent="0.25">
      <c r="A667" s="78">
        <v>666</v>
      </c>
      <c r="B667" s="79">
        <v>40504</v>
      </c>
      <c r="C667" s="78" t="str">
        <f>IF(Tbl_Transactions[[#This Row],[Category]]="Income","Income","Expense")</f>
        <v>Expense</v>
      </c>
      <c r="D667" s="80">
        <f>YEAR(Tbl_Transactions[[#This Row],[Transaction Date]])</f>
        <v>2010</v>
      </c>
      <c r="E667" s="80">
        <f>MONTH(Tbl_Transactions[[#This Row],[Transaction Date]])</f>
        <v>11</v>
      </c>
      <c r="F667" s="80" t="str">
        <f>VLOOKUP(Tbl_Transactions[[#This Row],[Month Num]],Tbl_Lookup_Month[],2)</f>
        <v>Nov</v>
      </c>
      <c r="G667" s="80">
        <f>DAY(Tbl_Transactions[[#This Row],[Transaction Date]])</f>
        <v>22</v>
      </c>
      <c r="H667" s="82">
        <f>WEEKDAY(Tbl_Transactions[[#This Row],[Transaction Date]])</f>
        <v>2</v>
      </c>
      <c r="I667" s="82" t="str">
        <f>VLOOKUP(Tbl_Transactions[[#This Row],[Weekday Num]], Tbl_Lookup_Weekday[], 2)</f>
        <v>Mon</v>
      </c>
      <c r="J667" s="78" t="s">
        <v>32</v>
      </c>
      <c r="K667" s="78" t="s">
        <v>33</v>
      </c>
      <c r="L667" s="78" t="s">
        <v>31</v>
      </c>
      <c r="M667" s="78" t="s">
        <v>23</v>
      </c>
      <c r="N667" s="81">
        <v>12</v>
      </c>
      <c r="O667" s="91">
        <f>IF(Tbl_Transactions[[#This Row],[Type]]="Income",Tbl_Transactions[[#This Row],[Amount]]*'Lookup Values'!$H$3,Tbl_Transactions[[#This Row],[Amount]]*'Lookup Values'!$H$2)</f>
        <v>1.0349999999999999</v>
      </c>
    </row>
    <row r="668" spans="1:15" x14ac:dyDescent="0.25">
      <c r="A668" s="78">
        <v>667</v>
      </c>
      <c r="B668" s="79">
        <v>40505</v>
      </c>
      <c r="C668" s="78" t="str">
        <f>IF(Tbl_Transactions[[#This Row],[Category]]="Income","Income","Expense")</f>
        <v>Expense</v>
      </c>
      <c r="D668" s="80">
        <f>YEAR(Tbl_Transactions[[#This Row],[Transaction Date]])</f>
        <v>2010</v>
      </c>
      <c r="E668" s="80">
        <f>MONTH(Tbl_Transactions[[#This Row],[Transaction Date]])</f>
        <v>11</v>
      </c>
      <c r="F668" s="80" t="str">
        <f>VLOOKUP(Tbl_Transactions[[#This Row],[Month Num]],Tbl_Lookup_Month[],2)</f>
        <v>Nov</v>
      </c>
      <c r="G668" s="80">
        <f>DAY(Tbl_Transactions[[#This Row],[Transaction Date]])</f>
        <v>23</v>
      </c>
      <c r="H668" s="82">
        <f>WEEKDAY(Tbl_Transactions[[#This Row],[Transaction Date]])</f>
        <v>3</v>
      </c>
      <c r="I668" s="82" t="str">
        <f>VLOOKUP(Tbl_Transactions[[#This Row],[Weekday Num]], Tbl_Lookup_Weekday[], 2)</f>
        <v>Tue</v>
      </c>
      <c r="J668" s="78" t="s">
        <v>12</v>
      </c>
      <c r="K668" s="78" t="s">
        <v>37</v>
      </c>
      <c r="L668" s="78" t="s">
        <v>36</v>
      </c>
      <c r="M668" s="78" t="s">
        <v>23</v>
      </c>
      <c r="N668" s="81">
        <v>162</v>
      </c>
      <c r="O668" s="91">
        <f>IF(Tbl_Transactions[[#This Row],[Type]]="Income",Tbl_Transactions[[#This Row],[Amount]]*'Lookup Values'!$H$3,Tbl_Transactions[[#This Row],[Amount]]*'Lookup Values'!$H$2)</f>
        <v>13.972499999999998</v>
      </c>
    </row>
    <row r="669" spans="1:15" x14ac:dyDescent="0.25">
      <c r="A669" s="78">
        <v>668</v>
      </c>
      <c r="B669" s="79">
        <v>40506</v>
      </c>
      <c r="C669" s="78" t="str">
        <f>IF(Tbl_Transactions[[#This Row],[Category]]="Income","Income","Expense")</f>
        <v>Expense</v>
      </c>
      <c r="D669" s="80">
        <f>YEAR(Tbl_Transactions[[#This Row],[Transaction Date]])</f>
        <v>2010</v>
      </c>
      <c r="E669" s="80">
        <f>MONTH(Tbl_Transactions[[#This Row],[Transaction Date]])</f>
        <v>11</v>
      </c>
      <c r="F669" s="80" t="str">
        <f>VLOOKUP(Tbl_Transactions[[#This Row],[Month Num]],Tbl_Lookup_Month[],2)</f>
        <v>Nov</v>
      </c>
      <c r="G669" s="80">
        <f>DAY(Tbl_Transactions[[#This Row],[Transaction Date]])</f>
        <v>24</v>
      </c>
      <c r="H669" s="82">
        <f>WEEKDAY(Tbl_Transactions[[#This Row],[Transaction Date]])</f>
        <v>4</v>
      </c>
      <c r="I669" s="82" t="str">
        <f>VLOOKUP(Tbl_Transactions[[#This Row],[Weekday Num]], Tbl_Lookup_Weekday[], 2)</f>
        <v>Wed</v>
      </c>
      <c r="J669" s="78" t="s">
        <v>32</v>
      </c>
      <c r="K669" s="78" t="s">
        <v>33</v>
      </c>
      <c r="L669" s="78" t="s">
        <v>31</v>
      </c>
      <c r="M669" s="78" t="s">
        <v>10</v>
      </c>
      <c r="N669" s="81">
        <v>278</v>
      </c>
      <c r="O669" s="91">
        <f>IF(Tbl_Transactions[[#This Row],[Type]]="Income",Tbl_Transactions[[#This Row],[Amount]]*'Lookup Values'!$H$3,Tbl_Transactions[[#This Row],[Amount]]*'Lookup Values'!$H$2)</f>
        <v>23.977499999999999</v>
      </c>
    </row>
    <row r="670" spans="1:15" x14ac:dyDescent="0.25">
      <c r="A670" s="78">
        <v>669</v>
      </c>
      <c r="B670" s="79">
        <v>40508</v>
      </c>
      <c r="C670" s="78" t="str">
        <f>IF(Tbl_Transactions[[#This Row],[Category]]="Income","Income","Expense")</f>
        <v>Expense</v>
      </c>
      <c r="D670" s="80">
        <f>YEAR(Tbl_Transactions[[#This Row],[Transaction Date]])</f>
        <v>2010</v>
      </c>
      <c r="E670" s="80">
        <f>MONTH(Tbl_Transactions[[#This Row],[Transaction Date]])</f>
        <v>11</v>
      </c>
      <c r="F670" s="80" t="str">
        <f>VLOOKUP(Tbl_Transactions[[#This Row],[Month Num]],Tbl_Lookup_Month[],2)</f>
        <v>Nov</v>
      </c>
      <c r="G670" s="80">
        <f>DAY(Tbl_Transactions[[#This Row],[Transaction Date]])</f>
        <v>26</v>
      </c>
      <c r="H670" s="82">
        <f>WEEKDAY(Tbl_Transactions[[#This Row],[Transaction Date]])</f>
        <v>6</v>
      </c>
      <c r="I670" s="82" t="str">
        <f>VLOOKUP(Tbl_Transactions[[#This Row],[Weekday Num]], Tbl_Lookup_Weekday[], 2)</f>
        <v>Fri</v>
      </c>
      <c r="J670" s="78" t="s">
        <v>27</v>
      </c>
      <c r="K670" s="78" t="s">
        <v>28</v>
      </c>
      <c r="L670" s="78" t="s">
        <v>26</v>
      </c>
      <c r="M670" s="78" t="s">
        <v>10</v>
      </c>
      <c r="N670" s="81">
        <v>120</v>
      </c>
      <c r="O670" s="91">
        <f>IF(Tbl_Transactions[[#This Row],[Type]]="Income",Tbl_Transactions[[#This Row],[Amount]]*'Lookup Values'!$H$3,Tbl_Transactions[[#This Row],[Amount]]*'Lookup Values'!$H$2)</f>
        <v>10.35</v>
      </c>
    </row>
    <row r="671" spans="1:15" x14ac:dyDescent="0.25">
      <c r="A671" s="78">
        <v>670</v>
      </c>
      <c r="B671" s="79">
        <v>40511</v>
      </c>
      <c r="C671" s="78" t="str">
        <f>IF(Tbl_Transactions[[#This Row],[Category]]="Income","Income","Expense")</f>
        <v>Expense</v>
      </c>
      <c r="D671" s="80">
        <f>YEAR(Tbl_Transactions[[#This Row],[Transaction Date]])</f>
        <v>2010</v>
      </c>
      <c r="E671" s="80">
        <f>MONTH(Tbl_Transactions[[#This Row],[Transaction Date]])</f>
        <v>11</v>
      </c>
      <c r="F671" s="80" t="str">
        <f>VLOOKUP(Tbl_Transactions[[#This Row],[Month Num]],Tbl_Lookup_Month[],2)</f>
        <v>Nov</v>
      </c>
      <c r="G671" s="80">
        <f>DAY(Tbl_Transactions[[#This Row],[Transaction Date]])</f>
        <v>29</v>
      </c>
      <c r="H671" s="82">
        <f>WEEKDAY(Tbl_Transactions[[#This Row],[Transaction Date]])</f>
        <v>2</v>
      </c>
      <c r="I671" s="82" t="str">
        <f>VLOOKUP(Tbl_Transactions[[#This Row],[Weekday Num]], Tbl_Lookup_Weekday[], 2)</f>
        <v>Mon</v>
      </c>
      <c r="J671" s="78" t="s">
        <v>39</v>
      </c>
      <c r="K671" s="78" t="s">
        <v>40</v>
      </c>
      <c r="L671" s="78" t="s">
        <v>38</v>
      </c>
      <c r="M671" s="78" t="s">
        <v>10</v>
      </c>
      <c r="N671" s="81">
        <v>261</v>
      </c>
      <c r="O671" s="91">
        <f>IF(Tbl_Transactions[[#This Row],[Type]]="Income",Tbl_Transactions[[#This Row],[Amount]]*'Lookup Values'!$H$3,Tbl_Transactions[[#This Row],[Amount]]*'Lookup Values'!$H$2)</f>
        <v>22.511249999999997</v>
      </c>
    </row>
    <row r="672" spans="1:15" x14ac:dyDescent="0.25">
      <c r="A672" s="78">
        <v>671</v>
      </c>
      <c r="B672" s="79">
        <v>40515</v>
      </c>
      <c r="C672" s="78" t="str">
        <f>IF(Tbl_Transactions[[#This Row],[Category]]="Income","Income","Expense")</f>
        <v>Income</v>
      </c>
      <c r="D672" s="80">
        <f>YEAR(Tbl_Transactions[[#This Row],[Transaction Date]])</f>
        <v>2010</v>
      </c>
      <c r="E672" s="80">
        <f>MONTH(Tbl_Transactions[[#This Row],[Transaction Date]])</f>
        <v>12</v>
      </c>
      <c r="F672" s="80" t="str">
        <f>VLOOKUP(Tbl_Transactions[[#This Row],[Month Num]],Tbl_Lookup_Month[],2)</f>
        <v>Dec</v>
      </c>
      <c r="G672" s="80">
        <f>DAY(Tbl_Transactions[[#This Row],[Transaction Date]])</f>
        <v>3</v>
      </c>
      <c r="H672" s="82">
        <f>WEEKDAY(Tbl_Transactions[[#This Row],[Transaction Date]])</f>
        <v>6</v>
      </c>
      <c r="I672" s="82" t="str">
        <f>VLOOKUP(Tbl_Transactions[[#This Row],[Weekday Num]], Tbl_Lookup_Weekday[], 2)</f>
        <v>Fri</v>
      </c>
      <c r="J672" s="78" t="s">
        <v>47</v>
      </c>
      <c r="K672" s="78" t="s">
        <v>76</v>
      </c>
      <c r="L672" s="78" t="s">
        <v>77</v>
      </c>
      <c r="M672" s="78" t="s">
        <v>10</v>
      </c>
      <c r="N672" s="81">
        <v>150</v>
      </c>
      <c r="O672" s="91">
        <f>IF(Tbl_Transactions[[#This Row],[Type]]="Income",Tbl_Transactions[[#This Row],[Amount]]*'Lookup Values'!$H$3,Tbl_Transactions[[#This Row],[Amount]]*'Lookup Values'!$H$2)</f>
        <v>57</v>
      </c>
    </row>
    <row r="673" spans="1:15" x14ac:dyDescent="0.25">
      <c r="A673" s="78">
        <v>672</v>
      </c>
      <c r="B673" s="79">
        <v>40516</v>
      </c>
      <c r="C673" s="78" t="str">
        <f>IF(Tbl_Transactions[[#This Row],[Category]]="Income","Income","Expense")</f>
        <v>Income</v>
      </c>
      <c r="D673" s="80">
        <f>YEAR(Tbl_Transactions[[#This Row],[Transaction Date]])</f>
        <v>2010</v>
      </c>
      <c r="E673" s="80">
        <f>MONTH(Tbl_Transactions[[#This Row],[Transaction Date]])</f>
        <v>12</v>
      </c>
      <c r="F673" s="80" t="str">
        <f>VLOOKUP(Tbl_Transactions[[#This Row],[Month Num]],Tbl_Lookup_Month[],2)</f>
        <v>Dec</v>
      </c>
      <c r="G673" s="80">
        <f>DAY(Tbl_Transactions[[#This Row],[Transaction Date]])</f>
        <v>4</v>
      </c>
      <c r="H673" s="82">
        <f>WEEKDAY(Tbl_Transactions[[#This Row],[Transaction Date]])</f>
        <v>7</v>
      </c>
      <c r="I673" s="82" t="str">
        <f>VLOOKUP(Tbl_Transactions[[#This Row],[Weekday Num]], Tbl_Lookup_Weekday[], 2)</f>
        <v>Sat</v>
      </c>
      <c r="J673" s="78" t="s">
        <v>47</v>
      </c>
      <c r="K673" s="78" t="s">
        <v>80</v>
      </c>
      <c r="L673" s="78" t="s">
        <v>81</v>
      </c>
      <c r="M673" s="78" t="s">
        <v>23</v>
      </c>
      <c r="N673" s="81">
        <v>399</v>
      </c>
      <c r="O673" s="91">
        <f>IF(Tbl_Transactions[[#This Row],[Type]]="Income",Tbl_Transactions[[#This Row],[Amount]]*'Lookup Values'!$H$3,Tbl_Transactions[[#This Row],[Amount]]*'Lookup Values'!$H$2)</f>
        <v>151.62</v>
      </c>
    </row>
    <row r="674" spans="1:15" x14ac:dyDescent="0.25">
      <c r="A674" s="78">
        <v>673</v>
      </c>
      <c r="B674" s="79">
        <v>40517</v>
      </c>
      <c r="C674" s="78" t="str">
        <f>IF(Tbl_Transactions[[#This Row],[Category]]="Income","Income","Expense")</f>
        <v>Expense</v>
      </c>
      <c r="D674" s="80">
        <f>YEAR(Tbl_Transactions[[#This Row],[Transaction Date]])</f>
        <v>2010</v>
      </c>
      <c r="E674" s="80">
        <f>MONTH(Tbl_Transactions[[#This Row],[Transaction Date]])</f>
        <v>12</v>
      </c>
      <c r="F674" s="80" t="str">
        <f>VLOOKUP(Tbl_Transactions[[#This Row],[Month Num]],Tbl_Lookup_Month[],2)</f>
        <v>Dec</v>
      </c>
      <c r="G674" s="80">
        <f>DAY(Tbl_Transactions[[#This Row],[Transaction Date]])</f>
        <v>5</v>
      </c>
      <c r="H674" s="82">
        <f>WEEKDAY(Tbl_Transactions[[#This Row],[Transaction Date]])</f>
        <v>1</v>
      </c>
      <c r="I674" s="82" t="str">
        <f>VLOOKUP(Tbl_Transactions[[#This Row],[Weekday Num]], Tbl_Lookup_Weekday[], 2)</f>
        <v>Sun</v>
      </c>
      <c r="J674" s="78" t="s">
        <v>39</v>
      </c>
      <c r="K674" s="78" t="s">
        <v>40</v>
      </c>
      <c r="L674" s="78" t="s">
        <v>38</v>
      </c>
      <c r="M674" s="78" t="s">
        <v>20</v>
      </c>
      <c r="N674" s="81">
        <v>111</v>
      </c>
      <c r="O674" s="91">
        <f>IF(Tbl_Transactions[[#This Row],[Type]]="Income",Tbl_Transactions[[#This Row],[Amount]]*'Lookup Values'!$H$3,Tbl_Transactions[[#This Row],[Amount]]*'Lookup Values'!$H$2)</f>
        <v>9.5737499999999986</v>
      </c>
    </row>
    <row r="675" spans="1:15" x14ac:dyDescent="0.25">
      <c r="A675" s="78">
        <v>674</v>
      </c>
      <c r="B675" s="79">
        <v>40519</v>
      </c>
      <c r="C675" s="78" t="str">
        <f>IF(Tbl_Transactions[[#This Row],[Category]]="Income","Income","Expense")</f>
        <v>Expense</v>
      </c>
      <c r="D675" s="80">
        <f>YEAR(Tbl_Transactions[[#This Row],[Transaction Date]])</f>
        <v>2010</v>
      </c>
      <c r="E675" s="80">
        <f>MONTH(Tbl_Transactions[[#This Row],[Transaction Date]])</f>
        <v>12</v>
      </c>
      <c r="F675" s="80" t="str">
        <f>VLOOKUP(Tbl_Transactions[[#This Row],[Month Num]],Tbl_Lookup_Month[],2)</f>
        <v>Dec</v>
      </c>
      <c r="G675" s="80">
        <f>DAY(Tbl_Transactions[[#This Row],[Transaction Date]])</f>
        <v>7</v>
      </c>
      <c r="H675" s="82">
        <f>WEEKDAY(Tbl_Transactions[[#This Row],[Transaction Date]])</f>
        <v>3</v>
      </c>
      <c r="I675" s="82" t="str">
        <f>VLOOKUP(Tbl_Transactions[[#This Row],[Weekday Num]], Tbl_Lookup_Weekday[], 2)</f>
        <v>Tue</v>
      </c>
      <c r="J675" s="78" t="s">
        <v>27</v>
      </c>
      <c r="K675" s="78" t="s">
        <v>28</v>
      </c>
      <c r="L675" s="78" t="s">
        <v>26</v>
      </c>
      <c r="M675" s="78" t="s">
        <v>10</v>
      </c>
      <c r="N675" s="81">
        <v>468</v>
      </c>
      <c r="O675" s="91">
        <f>IF(Tbl_Transactions[[#This Row],[Type]]="Income",Tbl_Transactions[[#This Row],[Amount]]*'Lookup Values'!$H$3,Tbl_Transactions[[#This Row],[Amount]]*'Lookup Values'!$H$2)</f>
        <v>40.364999999999995</v>
      </c>
    </row>
    <row r="676" spans="1:15" x14ac:dyDescent="0.25">
      <c r="A676" s="78">
        <v>675</v>
      </c>
      <c r="B676" s="79">
        <v>40520</v>
      </c>
      <c r="C676" s="78" t="str">
        <f>IF(Tbl_Transactions[[#This Row],[Category]]="Income","Income","Expense")</f>
        <v>Expense</v>
      </c>
      <c r="D676" s="80">
        <f>YEAR(Tbl_Transactions[[#This Row],[Transaction Date]])</f>
        <v>2010</v>
      </c>
      <c r="E676" s="80">
        <f>MONTH(Tbl_Transactions[[#This Row],[Transaction Date]])</f>
        <v>12</v>
      </c>
      <c r="F676" s="80" t="str">
        <f>VLOOKUP(Tbl_Transactions[[#This Row],[Month Num]],Tbl_Lookup_Month[],2)</f>
        <v>Dec</v>
      </c>
      <c r="G676" s="80">
        <f>DAY(Tbl_Transactions[[#This Row],[Transaction Date]])</f>
        <v>8</v>
      </c>
      <c r="H676" s="82">
        <f>WEEKDAY(Tbl_Transactions[[#This Row],[Transaction Date]])</f>
        <v>4</v>
      </c>
      <c r="I676" s="82" t="str">
        <f>VLOOKUP(Tbl_Transactions[[#This Row],[Weekday Num]], Tbl_Lookup_Weekday[], 2)</f>
        <v>Wed</v>
      </c>
      <c r="J676" s="78" t="s">
        <v>12</v>
      </c>
      <c r="K676" s="78" t="s">
        <v>25</v>
      </c>
      <c r="L676" s="78" t="s">
        <v>24</v>
      </c>
      <c r="M676" s="78" t="s">
        <v>20</v>
      </c>
      <c r="N676" s="81">
        <v>9</v>
      </c>
      <c r="O676" s="91">
        <f>IF(Tbl_Transactions[[#This Row],[Type]]="Income",Tbl_Transactions[[#This Row],[Amount]]*'Lookup Values'!$H$3,Tbl_Transactions[[#This Row],[Amount]]*'Lookup Values'!$H$2)</f>
        <v>0.77624999999999988</v>
      </c>
    </row>
    <row r="677" spans="1:15" x14ac:dyDescent="0.25">
      <c r="A677" s="78">
        <v>676</v>
      </c>
      <c r="B677" s="79">
        <v>40521</v>
      </c>
      <c r="C677" s="78" t="str">
        <f>IF(Tbl_Transactions[[#This Row],[Category]]="Income","Income","Expense")</f>
        <v>Expense</v>
      </c>
      <c r="D677" s="80">
        <f>YEAR(Tbl_Transactions[[#This Row],[Transaction Date]])</f>
        <v>2010</v>
      </c>
      <c r="E677" s="80">
        <f>MONTH(Tbl_Transactions[[#This Row],[Transaction Date]])</f>
        <v>12</v>
      </c>
      <c r="F677" s="80" t="str">
        <f>VLOOKUP(Tbl_Transactions[[#This Row],[Month Num]],Tbl_Lookup_Month[],2)</f>
        <v>Dec</v>
      </c>
      <c r="G677" s="80">
        <f>DAY(Tbl_Transactions[[#This Row],[Transaction Date]])</f>
        <v>9</v>
      </c>
      <c r="H677" s="82">
        <f>WEEKDAY(Tbl_Transactions[[#This Row],[Transaction Date]])</f>
        <v>5</v>
      </c>
      <c r="I677" s="82" t="str">
        <f>VLOOKUP(Tbl_Transactions[[#This Row],[Weekday Num]], Tbl_Lookup_Weekday[], 2)</f>
        <v>Thu</v>
      </c>
      <c r="J677" s="78" t="s">
        <v>18</v>
      </c>
      <c r="K677" s="78" t="s">
        <v>30</v>
      </c>
      <c r="L677" s="78" t="s">
        <v>29</v>
      </c>
      <c r="M677" s="78" t="s">
        <v>23</v>
      </c>
      <c r="N677" s="81">
        <v>461</v>
      </c>
      <c r="O677" s="91">
        <f>IF(Tbl_Transactions[[#This Row],[Type]]="Income",Tbl_Transactions[[#This Row],[Amount]]*'Lookup Values'!$H$3,Tbl_Transactions[[#This Row],[Amount]]*'Lookup Values'!$H$2)</f>
        <v>39.761249999999997</v>
      </c>
    </row>
    <row r="678" spans="1:15" x14ac:dyDescent="0.25">
      <c r="A678" s="78">
        <v>677</v>
      </c>
      <c r="B678" s="79">
        <v>40521</v>
      </c>
      <c r="C678" s="78" t="str">
        <f>IF(Tbl_Transactions[[#This Row],[Category]]="Income","Income","Expense")</f>
        <v>Expense</v>
      </c>
      <c r="D678" s="80">
        <f>YEAR(Tbl_Transactions[[#This Row],[Transaction Date]])</f>
        <v>2010</v>
      </c>
      <c r="E678" s="80">
        <f>MONTH(Tbl_Transactions[[#This Row],[Transaction Date]])</f>
        <v>12</v>
      </c>
      <c r="F678" s="80" t="str">
        <f>VLOOKUP(Tbl_Transactions[[#This Row],[Month Num]],Tbl_Lookup_Month[],2)</f>
        <v>Dec</v>
      </c>
      <c r="G678" s="80">
        <f>DAY(Tbl_Transactions[[#This Row],[Transaction Date]])</f>
        <v>9</v>
      </c>
      <c r="H678" s="82">
        <f>WEEKDAY(Tbl_Transactions[[#This Row],[Transaction Date]])</f>
        <v>5</v>
      </c>
      <c r="I678" s="82" t="str">
        <f>VLOOKUP(Tbl_Transactions[[#This Row],[Weekday Num]], Tbl_Lookup_Weekday[], 2)</f>
        <v>Thu</v>
      </c>
      <c r="J678" s="78" t="s">
        <v>15</v>
      </c>
      <c r="K678" s="78" t="s">
        <v>35</v>
      </c>
      <c r="L678" s="78" t="s">
        <v>34</v>
      </c>
      <c r="M678" s="78" t="s">
        <v>10</v>
      </c>
      <c r="N678" s="81">
        <v>13</v>
      </c>
      <c r="O678" s="91">
        <f>IF(Tbl_Transactions[[#This Row],[Type]]="Income",Tbl_Transactions[[#This Row],[Amount]]*'Lookup Values'!$H$3,Tbl_Transactions[[#This Row],[Amount]]*'Lookup Values'!$H$2)</f>
        <v>1.1212499999999999</v>
      </c>
    </row>
    <row r="679" spans="1:15" x14ac:dyDescent="0.25">
      <c r="A679" s="78">
        <v>678</v>
      </c>
      <c r="B679" s="79">
        <v>40527</v>
      </c>
      <c r="C679" s="78" t="str">
        <f>IF(Tbl_Transactions[[#This Row],[Category]]="Income","Income","Expense")</f>
        <v>Expense</v>
      </c>
      <c r="D679" s="80">
        <f>YEAR(Tbl_Transactions[[#This Row],[Transaction Date]])</f>
        <v>2010</v>
      </c>
      <c r="E679" s="80">
        <f>MONTH(Tbl_Transactions[[#This Row],[Transaction Date]])</f>
        <v>12</v>
      </c>
      <c r="F679" s="80" t="str">
        <f>VLOOKUP(Tbl_Transactions[[#This Row],[Month Num]],Tbl_Lookup_Month[],2)</f>
        <v>Dec</v>
      </c>
      <c r="G679" s="80">
        <f>DAY(Tbl_Transactions[[#This Row],[Transaction Date]])</f>
        <v>15</v>
      </c>
      <c r="H679" s="82">
        <f>WEEKDAY(Tbl_Transactions[[#This Row],[Transaction Date]])</f>
        <v>4</v>
      </c>
      <c r="I679" s="82" t="str">
        <f>VLOOKUP(Tbl_Transactions[[#This Row],[Weekday Num]], Tbl_Lookup_Weekday[], 2)</f>
        <v>Wed</v>
      </c>
      <c r="J679" s="78" t="s">
        <v>8</v>
      </c>
      <c r="K679" s="78" t="s">
        <v>9</v>
      </c>
      <c r="L679" s="78" t="s">
        <v>7</v>
      </c>
      <c r="M679" s="78" t="s">
        <v>23</v>
      </c>
      <c r="N679" s="81">
        <v>341</v>
      </c>
      <c r="O679" s="91">
        <f>IF(Tbl_Transactions[[#This Row],[Type]]="Income",Tbl_Transactions[[#This Row],[Amount]]*'Lookup Values'!$H$3,Tbl_Transactions[[#This Row],[Amount]]*'Lookup Values'!$H$2)</f>
        <v>29.411249999999999</v>
      </c>
    </row>
    <row r="680" spans="1:15" x14ac:dyDescent="0.25">
      <c r="A680" s="78">
        <v>679</v>
      </c>
      <c r="B680" s="79">
        <v>40529</v>
      </c>
      <c r="C680" s="78" t="str">
        <f>IF(Tbl_Transactions[[#This Row],[Category]]="Income","Income","Expense")</f>
        <v>Income</v>
      </c>
      <c r="D680" s="80">
        <f>YEAR(Tbl_Transactions[[#This Row],[Transaction Date]])</f>
        <v>2010</v>
      </c>
      <c r="E680" s="80">
        <f>MONTH(Tbl_Transactions[[#This Row],[Transaction Date]])</f>
        <v>12</v>
      </c>
      <c r="F680" s="80" t="str">
        <f>VLOOKUP(Tbl_Transactions[[#This Row],[Month Num]],Tbl_Lookup_Month[],2)</f>
        <v>Dec</v>
      </c>
      <c r="G680" s="80">
        <f>DAY(Tbl_Transactions[[#This Row],[Transaction Date]])</f>
        <v>17</v>
      </c>
      <c r="H680" s="82">
        <f>WEEKDAY(Tbl_Transactions[[#This Row],[Transaction Date]])</f>
        <v>6</v>
      </c>
      <c r="I680" s="82" t="str">
        <f>VLOOKUP(Tbl_Transactions[[#This Row],[Weekday Num]], Tbl_Lookup_Weekday[], 2)</f>
        <v>Fri</v>
      </c>
      <c r="J680" s="78" t="s">
        <v>47</v>
      </c>
      <c r="K680" s="78" t="s">
        <v>80</v>
      </c>
      <c r="L680" s="78" t="s">
        <v>81</v>
      </c>
      <c r="M680" s="78" t="s">
        <v>23</v>
      </c>
      <c r="N680" s="81">
        <v>62</v>
      </c>
      <c r="O680" s="91">
        <f>IF(Tbl_Transactions[[#This Row],[Type]]="Income",Tbl_Transactions[[#This Row],[Amount]]*'Lookup Values'!$H$3,Tbl_Transactions[[#This Row],[Amount]]*'Lookup Values'!$H$2)</f>
        <v>23.56</v>
      </c>
    </row>
    <row r="681" spans="1:15" x14ac:dyDescent="0.25">
      <c r="A681" s="78">
        <v>680</v>
      </c>
      <c r="B681" s="79">
        <v>40531</v>
      </c>
      <c r="C681" s="78" t="str">
        <f>IF(Tbl_Transactions[[#This Row],[Category]]="Income","Income","Expense")</f>
        <v>Income</v>
      </c>
      <c r="D681" s="80">
        <f>YEAR(Tbl_Transactions[[#This Row],[Transaction Date]])</f>
        <v>2010</v>
      </c>
      <c r="E681" s="80">
        <f>MONTH(Tbl_Transactions[[#This Row],[Transaction Date]])</f>
        <v>12</v>
      </c>
      <c r="F681" s="80" t="str">
        <f>VLOOKUP(Tbl_Transactions[[#This Row],[Month Num]],Tbl_Lookup_Month[],2)</f>
        <v>Dec</v>
      </c>
      <c r="G681" s="80">
        <f>DAY(Tbl_Transactions[[#This Row],[Transaction Date]])</f>
        <v>19</v>
      </c>
      <c r="H681" s="82">
        <f>WEEKDAY(Tbl_Transactions[[#This Row],[Transaction Date]])</f>
        <v>1</v>
      </c>
      <c r="I681" s="82" t="str">
        <f>VLOOKUP(Tbl_Transactions[[#This Row],[Weekday Num]], Tbl_Lookup_Weekday[], 2)</f>
        <v>Sun</v>
      </c>
      <c r="J681" s="78" t="s">
        <v>47</v>
      </c>
      <c r="K681" s="78" t="s">
        <v>76</v>
      </c>
      <c r="L681" s="78" t="s">
        <v>77</v>
      </c>
      <c r="M681" s="78" t="s">
        <v>20</v>
      </c>
      <c r="N681" s="81">
        <v>446</v>
      </c>
      <c r="O681" s="91">
        <f>IF(Tbl_Transactions[[#This Row],[Type]]="Income",Tbl_Transactions[[#This Row],[Amount]]*'Lookup Values'!$H$3,Tbl_Transactions[[#This Row],[Amount]]*'Lookup Values'!$H$2)</f>
        <v>169.48</v>
      </c>
    </row>
    <row r="682" spans="1:15" x14ac:dyDescent="0.25">
      <c r="A682" s="78">
        <v>681</v>
      </c>
      <c r="B682" s="79">
        <v>40536</v>
      </c>
      <c r="C682" s="78" t="str">
        <f>IF(Tbl_Transactions[[#This Row],[Category]]="Income","Income","Expense")</f>
        <v>Income</v>
      </c>
      <c r="D682" s="80">
        <f>YEAR(Tbl_Transactions[[#This Row],[Transaction Date]])</f>
        <v>2010</v>
      </c>
      <c r="E682" s="80">
        <f>MONTH(Tbl_Transactions[[#This Row],[Transaction Date]])</f>
        <v>12</v>
      </c>
      <c r="F682" s="80" t="str">
        <f>VLOOKUP(Tbl_Transactions[[#This Row],[Month Num]],Tbl_Lookup_Month[],2)</f>
        <v>Dec</v>
      </c>
      <c r="G682" s="80">
        <f>DAY(Tbl_Transactions[[#This Row],[Transaction Date]])</f>
        <v>24</v>
      </c>
      <c r="H682" s="82">
        <f>WEEKDAY(Tbl_Transactions[[#This Row],[Transaction Date]])</f>
        <v>6</v>
      </c>
      <c r="I682" s="82" t="str">
        <f>VLOOKUP(Tbl_Transactions[[#This Row],[Weekday Num]], Tbl_Lookup_Weekday[], 2)</f>
        <v>Fri</v>
      </c>
      <c r="J682" s="78" t="s">
        <v>47</v>
      </c>
      <c r="K682" s="78" t="s">
        <v>78</v>
      </c>
      <c r="L682" s="78" t="s">
        <v>79</v>
      </c>
      <c r="M682" s="78" t="s">
        <v>20</v>
      </c>
      <c r="N682" s="81">
        <v>284</v>
      </c>
      <c r="O682" s="91">
        <f>IF(Tbl_Transactions[[#This Row],[Type]]="Income",Tbl_Transactions[[#This Row],[Amount]]*'Lookup Values'!$H$3,Tbl_Transactions[[#This Row],[Amount]]*'Lookup Values'!$H$2)</f>
        <v>107.92</v>
      </c>
    </row>
    <row r="683" spans="1:15" x14ac:dyDescent="0.25">
      <c r="A683" s="78">
        <v>682</v>
      </c>
      <c r="B683" s="79">
        <v>40537</v>
      </c>
      <c r="C683" s="78" t="str">
        <f>IF(Tbl_Transactions[[#This Row],[Category]]="Income","Income","Expense")</f>
        <v>Expense</v>
      </c>
      <c r="D683" s="80">
        <f>YEAR(Tbl_Transactions[[#This Row],[Transaction Date]])</f>
        <v>2010</v>
      </c>
      <c r="E683" s="80">
        <f>MONTH(Tbl_Transactions[[#This Row],[Transaction Date]])</f>
        <v>12</v>
      </c>
      <c r="F683" s="80" t="str">
        <f>VLOOKUP(Tbl_Transactions[[#This Row],[Month Num]],Tbl_Lookup_Month[],2)</f>
        <v>Dec</v>
      </c>
      <c r="G683" s="80">
        <f>DAY(Tbl_Transactions[[#This Row],[Transaction Date]])</f>
        <v>25</v>
      </c>
      <c r="H683" s="82">
        <f>WEEKDAY(Tbl_Transactions[[#This Row],[Transaction Date]])</f>
        <v>7</v>
      </c>
      <c r="I683" s="82" t="str">
        <f>VLOOKUP(Tbl_Transactions[[#This Row],[Weekday Num]], Tbl_Lookup_Weekday[], 2)</f>
        <v>Sat</v>
      </c>
      <c r="J683" s="78" t="s">
        <v>27</v>
      </c>
      <c r="K683" s="78" t="s">
        <v>28</v>
      </c>
      <c r="L683" s="78" t="s">
        <v>26</v>
      </c>
      <c r="M683" s="78" t="s">
        <v>23</v>
      </c>
      <c r="N683" s="81">
        <v>439</v>
      </c>
      <c r="O683" s="91">
        <f>IF(Tbl_Transactions[[#This Row],[Type]]="Income",Tbl_Transactions[[#This Row],[Amount]]*'Lookup Values'!$H$3,Tbl_Transactions[[#This Row],[Amount]]*'Lookup Values'!$H$2)</f>
        <v>37.863749999999996</v>
      </c>
    </row>
    <row r="684" spans="1:15" x14ac:dyDescent="0.25">
      <c r="A684" s="78">
        <v>683</v>
      </c>
      <c r="B684" s="79">
        <v>40538</v>
      </c>
      <c r="C684" s="78" t="str">
        <f>IF(Tbl_Transactions[[#This Row],[Category]]="Income","Income","Expense")</f>
        <v>Expense</v>
      </c>
      <c r="D684" s="80">
        <f>YEAR(Tbl_Transactions[[#This Row],[Transaction Date]])</f>
        <v>2010</v>
      </c>
      <c r="E684" s="80">
        <f>MONTH(Tbl_Transactions[[#This Row],[Transaction Date]])</f>
        <v>12</v>
      </c>
      <c r="F684" s="80" t="str">
        <f>VLOOKUP(Tbl_Transactions[[#This Row],[Month Num]],Tbl_Lookup_Month[],2)</f>
        <v>Dec</v>
      </c>
      <c r="G684" s="80">
        <f>DAY(Tbl_Transactions[[#This Row],[Transaction Date]])</f>
        <v>26</v>
      </c>
      <c r="H684" s="82">
        <f>WEEKDAY(Tbl_Transactions[[#This Row],[Transaction Date]])</f>
        <v>1</v>
      </c>
      <c r="I684" s="82" t="str">
        <f>VLOOKUP(Tbl_Transactions[[#This Row],[Weekday Num]], Tbl_Lookup_Weekday[], 2)</f>
        <v>Sun</v>
      </c>
      <c r="J684" s="78" t="s">
        <v>12</v>
      </c>
      <c r="K684" s="78" t="s">
        <v>25</v>
      </c>
      <c r="L684" s="78" t="s">
        <v>24</v>
      </c>
      <c r="M684" s="78" t="s">
        <v>10</v>
      </c>
      <c r="N684" s="81">
        <v>168</v>
      </c>
      <c r="O684" s="91">
        <f>IF(Tbl_Transactions[[#This Row],[Type]]="Income",Tbl_Transactions[[#This Row],[Amount]]*'Lookup Values'!$H$3,Tbl_Transactions[[#This Row],[Amount]]*'Lookup Values'!$H$2)</f>
        <v>14.489999999999998</v>
      </c>
    </row>
    <row r="685" spans="1:15" x14ac:dyDescent="0.25">
      <c r="A685" s="78">
        <v>684</v>
      </c>
      <c r="B685" s="79">
        <v>40539</v>
      </c>
      <c r="C685" s="78" t="str">
        <f>IF(Tbl_Transactions[[#This Row],[Category]]="Income","Income","Expense")</f>
        <v>Expense</v>
      </c>
      <c r="D685" s="80">
        <f>YEAR(Tbl_Transactions[[#This Row],[Transaction Date]])</f>
        <v>2010</v>
      </c>
      <c r="E685" s="80">
        <f>MONTH(Tbl_Transactions[[#This Row],[Transaction Date]])</f>
        <v>12</v>
      </c>
      <c r="F685" s="80" t="str">
        <f>VLOOKUP(Tbl_Transactions[[#This Row],[Month Num]],Tbl_Lookup_Month[],2)</f>
        <v>Dec</v>
      </c>
      <c r="G685" s="80">
        <f>DAY(Tbl_Transactions[[#This Row],[Transaction Date]])</f>
        <v>27</v>
      </c>
      <c r="H685" s="82">
        <f>WEEKDAY(Tbl_Transactions[[#This Row],[Transaction Date]])</f>
        <v>2</v>
      </c>
      <c r="I685" s="82" t="str">
        <f>VLOOKUP(Tbl_Transactions[[#This Row],[Weekday Num]], Tbl_Lookup_Weekday[], 2)</f>
        <v>Mon</v>
      </c>
      <c r="J685" s="78" t="s">
        <v>8</v>
      </c>
      <c r="K685" s="78" t="s">
        <v>22</v>
      </c>
      <c r="L685" s="78" t="s">
        <v>21</v>
      </c>
      <c r="M685" s="78" t="s">
        <v>23</v>
      </c>
      <c r="N685" s="81">
        <v>417</v>
      </c>
      <c r="O685" s="91">
        <f>IF(Tbl_Transactions[[#This Row],[Type]]="Income",Tbl_Transactions[[#This Row],[Amount]]*'Lookup Values'!$H$3,Tbl_Transactions[[#This Row],[Amount]]*'Lookup Values'!$H$2)</f>
        <v>35.966249999999995</v>
      </c>
    </row>
    <row r="686" spans="1:15" x14ac:dyDescent="0.25">
      <c r="A686" s="78">
        <v>685</v>
      </c>
      <c r="B686" s="79">
        <v>40539</v>
      </c>
      <c r="C686" s="78" t="str">
        <f>IF(Tbl_Transactions[[#This Row],[Category]]="Income","Income","Expense")</f>
        <v>Expense</v>
      </c>
      <c r="D686" s="80">
        <f>YEAR(Tbl_Transactions[[#This Row],[Transaction Date]])</f>
        <v>2010</v>
      </c>
      <c r="E686" s="80">
        <f>MONTH(Tbl_Transactions[[#This Row],[Transaction Date]])</f>
        <v>12</v>
      </c>
      <c r="F686" s="80" t="str">
        <f>VLOOKUP(Tbl_Transactions[[#This Row],[Month Num]],Tbl_Lookup_Month[],2)</f>
        <v>Dec</v>
      </c>
      <c r="G686" s="80">
        <f>DAY(Tbl_Transactions[[#This Row],[Transaction Date]])</f>
        <v>27</v>
      </c>
      <c r="H686" s="82">
        <f>WEEKDAY(Tbl_Transactions[[#This Row],[Transaction Date]])</f>
        <v>2</v>
      </c>
      <c r="I686" s="82" t="str">
        <f>VLOOKUP(Tbl_Transactions[[#This Row],[Weekday Num]], Tbl_Lookup_Weekday[], 2)</f>
        <v>Mon</v>
      </c>
      <c r="J686" s="78" t="s">
        <v>12</v>
      </c>
      <c r="K686" s="78" t="s">
        <v>25</v>
      </c>
      <c r="L686" s="78" t="s">
        <v>24</v>
      </c>
      <c r="M686" s="78" t="s">
        <v>20</v>
      </c>
      <c r="N686" s="81">
        <v>7</v>
      </c>
      <c r="O686" s="91">
        <f>IF(Tbl_Transactions[[#This Row],[Type]]="Income",Tbl_Transactions[[#This Row],[Amount]]*'Lookup Values'!$H$3,Tbl_Transactions[[#This Row],[Amount]]*'Lookup Values'!$H$2)</f>
        <v>0.60375000000000001</v>
      </c>
    </row>
    <row r="687" spans="1:15" x14ac:dyDescent="0.25">
      <c r="A687" s="78">
        <v>686</v>
      </c>
      <c r="B687" s="79">
        <v>40540</v>
      </c>
      <c r="C687" s="78" t="str">
        <f>IF(Tbl_Transactions[[#This Row],[Category]]="Income","Income","Expense")</f>
        <v>Expense</v>
      </c>
      <c r="D687" s="80">
        <f>YEAR(Tbl_Transactions[[#This Row],[Transaction Date]])</f>
        <v>2010</v>
      </c>
      <c r="E687" s="80">
        <f>MONTH(Tbl_Transactions[[#This Row],[Transaction Date]])</f>
        <v>12</v>
      </c>
      <c r="F687" s="80" t="str">
        <f>VLOOKUP(Tbl_Transactions[[#This Row],[Month Num]],Tbl_Lookup_Month[],2)</f>
        <v>Dec</v>
      </c>
      <c r="G687" s="80">
        <f>DAY(Tbl_Transactions[[#This Row],[Transaction Date]])</f>
        <v>28</v>
      </c>
      <c r="H687" s="82">
        <f>WEEKDAY(Tbl_Transactions[[#This Row],[Transaction Date]])</f>
        <v>3</v>
      </c>
      <c r="I687" s="82" t="str">
        <f>VLOOKUP(Tbl_Transactions[[#This Row],[Weekday Num]], Tbl_Lookup_Weekday[], 2)</f>
        <v>Tue</v>
      </c>
      <c r="J687" s="78" t="s">
        <v>32</v>
      </c>
      <c r="K687" s="78" t="s">
        <v>33</v>
      </c>
      <c r="L687" s="78" t="s">
        <v>31</v>
      </c>
      <c r="M687" s="78" t="s">
        <v>10</v>
      </c>
      <c r="N687" s="81">
        <v>316</v>
      </c>
      <c r="O687" s="91">
        <f>IF(Tbl_Transactions[[#This Row],[Type]]="Income",Tbl_Transactions[[#This Row],[Amount]]*'Lookup Values'!$H$3,Tbl_Transactions[[#This Row],[Amount]]*'Lookup Values'!$H$2)</f>
        <v>27.254999999999999</v>
      </c>
    </row>
    <row r="688" spans="1:15" x14ac:dyDescent="0.25">
      <c r="A688" s="78">
        <v>687</v>
      </c>
      <c r="B688" s="79">
        <v>40540</v>
      </c>
      <c r="C688" s="78" t="str">
        <f>IF(Tbl_Transactions[[#This Row],[Category]]="Income","Income","Expense")</f>
        <v>Expense</v>
      </c>
      <c r="D688" s="80">
        <f>YEAR(Tbl_Transactions[[#This Row],[Transaction Date]])</f>
        <v>2010</v>
      </c>
      <c r="E688" s="80">
        <f>MONTH(Tbl_Transactions[[#This Row],[Transaction Date]])</f>
        <v>12</v>
      </c>
      <c r="F688" s="80" t="str">
        <f>VLOOKUP(Tbl_Transactions[[#This Row],[Month Num]],Tbl_Lookup_Month[],2)</f>
        <v>Dec</v>
      </c>
      <c r="G688" s="80">
        <f>DAY(Tbl_Transactions[[#This Row],[Transaction Date]])</f>
        <v>28</v>
      </c>
      <c r="H688" s="82">
        <f>WEEKDAY(Tbl_Transactions[[#This Row],[Transaction Date]])</f>
        <v>3</v>
      </c>
      <c r="I688" s="82" t="str">
        <f>VLOOKUP(Tbl_Transactions[[#This Row],[Weekday Num]], Tbl_Lookup_Weekday[], 2)</f>
        <v>Tue</v>
      </c>
      <c r="J688" s="78" t="s">
        <v>39</v>
      </c>
      <c r="K688" s="78" t="s">
        <v>40</v>
      </c>
      <c r="L688" s="78" t="s">
        <v>38</v>
      </c>
      <c r="M688" s="78" t="s">
        <v>23</v>
      </c>
      <c r="N688" s="81">
        <v>215</v>
      </c>
      <c r="O688" s="91">
        <f>IF(Tbl_Transactions[[#This Row],[Type]]="Income",Tbl_Transactions[[#This Row],[Amount]]*'Lookup Values'!$H$3,Tbl_Transactions[[#This Row],[Amount]]*'Lookup Values'!$H$2)</f>
        <v>18.543749999999999</v>
      </c>
    </row>
    <row r="689" spans="1:15" x14ac:dyDescent="0.25">
      <c r="A689" s="78">
        <v>688</v>
      </c>
      <c r="B689" s="79">
        <v>40541</v>
      </c>
      <c r="C689" s="78" t="str">
        <f>IF(Tbl_Transactions[[#This Row],[Category]]="Income","Income","Expense")</f>
        <v>Expense</v>
      </c>
      <c r="D689" s="80">
        <f>YEAR(Tbl_Transactions[[#This Row],[Transaction Date]])</f>
        <v>2010</v>
      </c>
      <c r="E689" s="80">
        <f>MONTH(Tbl_Transactions[[#This Row],[Transaction Date]])</f>
        <v>12</v>
      </c>
      <c r="F689" s="80" t="str">
        <f>VLOOKUP(Tbl_Transactions[[#This Row],[Month Num]],Tbl_Lookup_Month[],2)</f>
        <v>Dec</v>
      </c>
      <c r="G689" s="80">
        <f>DAY(Tbl_Transactions[[#This Row],[Transaction Date]])</f>
        <v>29</v>
      </c>
      <c r="H689" s="82">
        <f>WEEKDAY(Tbl_Transactions[[#This Row],[Transaction Date]])</f>
        <v>4</v>
      </c>
      <c r="I689" s="82" t="str">
        <f>VLOOKUP(Tbl_Transactions[[#This Row],[Weekday Num]], Tbl_Lookup_Weekday[], 2)</f>
        <v>Wed</v>
      </c>
      <c r="J689" s="78" t="s">
        <v>15</v>
      </c>
      <c r="K689" s="78" t="s">
        <v>35</v>
      </c>
      <c r="L689" s="78" t="s">
        <v>34</v>
      </c>
      <c r="M689" s="78" t="s">
        <v>20</v>
      </c>
      <c r="N689" s="81">
        <v>216</v>
      </c>
      <c r="O689" s="91">
        <f>IF(Tbl_Transactions[[#This Row],[Type]]="Income",Tbl_Transactions[[#This Row],[Amount]]*'Lookup Values'!$H$3,Tbl_Transactions[[#This Row],[Amount]]*'Lookup Values'!$H$2)</f>
        <v>18.63</v>
      </c>
    </row>
    <row r="690" spans="1:15" x14ac:dyDescent="0.25">
      <c r="A690" s="78">
        <v>689</v>
      </c>
      <c r="B690" s="79">
        <v>40541</v>
      </c>
      <c r="C690" s="78" t="str">
        <f>IF(Tbl_Transactions[[#This Row],[Category]]="Income","Income","Expense")</f>
        <v>Expense</v>
      </c>
      <c r="D690" s="80">
        <f>YEAR(Tbl_Transactions[[#This Row],[Transaction Date]])</f>
        <v>2010</v>
      </c>
      <c r="E690" s="80">
        <f>MONTH(Tbl_Transactions[[#This Row],[Transaction Date]])</f>
        <v>12</v>
      </c>
      <c r="F690" s="80" t="str">
        <f>VLOOKUP(Tbl_Transactions[[#This Row],[Month Num]],Tbl_Lookup_Month[],2)</f>
        <v>Dec</v>
      </c>
      <c r="G690" s="80">
        <f>DAY(Tbl_Transactions[[#This Row],[Transaction Date]])</f>
        <v>29</v>
      </c>
      <c r="H690" s="82">
        <f>WEEKDAY(Tbl_Transactions[[#This Row],[Transaction Date]])</f>
        <v>4</v>
      </c>
      <c r="I690" s="82" t="str">
        <f>VLOOKUP(Tbl_Transactions[[#This Row],[Weekday Num]], Tbl_Lookup_Weekday[], 2)</f>
        <v>Wed</v>
      </c>
      <c r="J690" s="78" t="s">
        <v>15</v>
      </c>
      <c r="K690" s="78" t="s">
        <v>35</v>
      </c>
      <c r="L690" s="78" t="s">
        <v>34</v>
      </c>
      <c r="M690" s="78" t="s">
        <v>23</v>
      </c>
      <c r="N690" s="81">
        <v>274</v>
      </c>
      <c r="O690" s="91">
        <f>IF(Tbl_Transactions[[#This Row],[Type]]="Income",Tbl_Transactions[[#This Row],[Amount]]*'Lookup Values'!$H$3,Tbl_Transactions[[#This Row],[Amount]]*'Lookup Values'!$H$2)</f>
        <v>23.632499999999997</v>
      </c>
    </row>
    <row r="691" spans="1:15" x14ac:dyDescent="0.25">
      <c r="A691" s="78">
        <v>690</v>
      </c>
      <c r="B691" s="79">
        <v>40546</v>
      </c>
      <c r="C691" s="78" t="str">
        <f>IF(Tbl_Transactions[[#This Row],[Category]]="Income","Income","Expense")</f>
        <v>Expense</v>
      </c>
      <c r="D691" s="80">
        <f>YEAR(Tbl_Transactions[[#This Row],[Transaction Date]])</f>
        <v>2011</v>
      </c>
      <c r="E691" s="80">
        <f>MONTH(Tbl_Transactions[[#This Row],[Transaction Date]])</f>
        <v>1</v>
      </c>
      <c r="F691" s="80" t="str">
        <f>VLOOKUP(Tbl_Transactions[[#This Row],[Month Num]],Tbl_Lookup_Month[],2)</f>
        <v>Jan</v>
      </c>
      <c r="G691" s="80">
        <f>DAY(Tbl_Transactions[[#This Row],[Transaction Date]])</f>
        <v>3</v>
      </c>
      <c r="H691" s="82">
        <f>WEEKDAY(Tbl_Transactions[[#This Row],[Transaction Date]])</f>
        <v>2</v>
      </c>
      <c r="I691" s="82" t="str">
        <f>VLOOKUP(Tbl_Transactions[[#This Row],[Weekday Num]], Tbl_Lookup_Weekday[], 2)</f>
        <v>Mon</v>
      </c>
      <c r="J691" s="78" t="s">
        <v>42</v>
      </c>
      <c r="K691" s="78" t="s">
        <v>43</v>
      </c>
      <c r="L691" s="78" t="s">
        <v>41</v>
      </c>
      <c r="M691" s="78" t="s">
        <v>10</v>
      </c>
      <c r="N691" s="81">
        <v>121</v>
      </c>
      <c r="O691" s="91">
        <f>IF(Tbl_Transactions[[#This Row],[Type]]="Income",Tbl_Transactions[[#This Row],[Amount]]*'Lookup Values'!$H$3,Tbl_Transactions[[#This Row],[Amount]]*'Lookup Values'!$H$2)</f>
        <v>10.436249999999999</v>
      </c>
    </row>
    <row r="692" spans="1:15" x14ac:dyDescent="0.25">
      <c r="A692" s="78">
        <v>691</v>
      </c>
      <c r="B692" s="79">
        <v>40548</v>
      </c>
      <c r="C692" s="78" t="str">
        <f>IF(Tbl_Transactions[[#This Row],[Category]]="Income","Income","Expense")</f>
        <v>Expense</v>
      </c>
      <c r="D692" s="80">
        <f>YEAR(Tbl_Transactions[[#This Row],[Transaction Date]])</f>
        <v>2011</v>
      </c>
      <c r="E692" s="80">
        <f>MONTH(Tbl_Transactions[[#This Row],[Transaction Date]])</f>
        <v>1</v>
      </c>
      <c r="F692" s="80" t="str">
        <f>VLOOKUP(Tbl_Transactions[[#This Row],[Month Num]],Tbl_Lookup_Month[],2)</f>
        <v>Jan</v>
      </c>
      <c r="G692" s="80">
        <f>DAY(Tbl_Transactions[[#This Row],[Transaction Date]])</f>
        <v>5</v>
      </c>
      <c r="H692" s="82">
        <f>WEEKDAY(Tbl_Transactions[[#This Row],[Transaction Date]])</f>
        <v>4</v>
      </c>
      <c r="I692" s="82" t="str">
        <f>VLOOKUP(Tbl_Transactions[[#This Row],[Weekday Num]], Tbl_Lookup_Weekday[], 2)</f>
        <v>Wed</v>
      </c>
      <c r="J692" s="78" t="s">
        <v>42</v>
      </c>
      <c r="K692" s="78" t="s">
        <v>43</v>
      </c>
      <c r="L692" s="78" t="s">
        <v>41</v>
      </c>
      <c r="M692" s="78" t="s">
        <v>23</v>
      </c>
      <c r="N692" s="81">
        <v>209</v>
      </c>
      <c r="O692" s="91">
        <f>IF(Tbl_Transactions[[#This Row],[Type]]="Income",Tbl_Transactions[[#This Row],[Amount]]*'Lookup Values'!$H$3,Tbl_Transactions[[#This Row],[Amount]]*'Lookup Values'!$H$2)</f>
        <v>18.026249999999997</v>
      </c>
    </row>
    <row r="693" spans="1:15" x14ac:dyDescent="0.25">
      <c r="A693" s="78">
        <v>692</v>
      </c>
      <c r="B693" s="79">
        <v>40549</v>
      </c>
      <c r="C693" s="78" t="str">
        <f>IF(Tbl_Transactions[[#This Row],[Category]]="Income","Income","Expense")</f>
        <v>Expense</v>
      </c>
      <c r="D693" s="80">
        <f>YEAR(Tbl_Transactions[[#This Row],[Transaction Date]])</f>
        <v>2011</v>
      </c>
      <c r="E693" s="80">
        <f>MONTH(Tbl_Transactions[[#This Row],[Transaction Date]])</f>
        <v>1</v>
      </c>
      <c r="F693" s="80" t="str">
        <f>VLOOKUP(Tbl_Transactions[[#This Row],[Month Num]],Tbl_Lookup_Month[],2)</f>
        <v>Jan</v>
      </c>
      <c r="G693" s="80">
        <f>DAY(Tbl_Transactions[[#This Row],[Transaction Date]])</f>
        <v>6</v>
      </c>
      <c r="H693" s="82">
        <f>WEEKDAY(Tbl_Transactions[[#This Row],[Transaction Date]])</f>
        <v>5</v>
      </c>
      <c r="I693" s="82" t="str">
        <f>VLOOKUP(Tbl_Transactions[[#This Row],[Weekday Num]], Tbl_Lookup_Weekday[], 2)</f>
        <v>Thu</v>
      </c>
      <c r="J693" s="78" t="s">
        <v>27</v>
      </c>
      <c r="K693" s="78" t="s">
        <v>28</v>
      </c>
      <c r="L693" s="78" t="s">
        <v>26</v>
      </c>
      <c r="M693" s="78" t="s">
        <v>23</v>
      </c>
      <c r="N693" s="81">
        <v>326</v>
      </c>
      <c r="O693" s="91">
        <f>IF(Tbl_Transactions[[#This Row],[Type]]="Income",Tbl_Transactions[[#This Row],[Amount]]*'Lookup Values'!$H$3,Tbl_Transactions[[#This Row],[Amount]]*'Lookup Values'!$H$2)</f>
        <v>28.117499999999996</v>
      </c>
    </row>
    <row r="694" spans="1:15" x14ac:dyDescent="0.25">
      <c r="A694" s="78">
        <v>693</v>
      </c>
      <c r="B694" s="79">
        <v>40550</v>
      </c>
      <c r="C694" s="78" t="str">
        <f>IF(Tbl_Transactions[[#This Row],[Category]]="Income","Income","Expense")</f>
        <v>Expense</v>
      </c>
      <c r="D694" s="80">
        <f>YEAR(Tbl_Transactions[[#This Row],[Transaction Date]])</f>
        <v>2011</v>
      </c>
      <c r="E694" s="80">
        <f>MONTH(Tbl_Transactions[[#This Row],[Transaction Date]])</f>
        <v>1</v>
      </c>
      <c r="F694" s="80" t="str">
        <f>VLOOKUP(Tbl_Transactions[[#This Row],[Month Num]],Tbl_Lookup_Month[],2)</f>
        <v>Jan</v>
      </c>
      <c r="G694" s="80">
        <f>DAY(Tbl_Transactions[[#This Row],[Transaction Date]])</f>
        <v>7</v>
      </c>
      <c r="H694" s="82">
        <f>WEEKDAY(Tbl_Transactions[[#This Row],[Transaction Date]])</f>
        <v>6</v>
      </c>
      <c r="I694" s="82" t="str">
        <f>VLOOKUP(Tbl_Transactions[[#This Row],[Weekday Num]], Tbl_Lookup_Weekday[], 2)</f>
        <v>Fri</v>
      </c>
      <c r="J694" s="78" t="s">
        <v>12</v>
      </c>
      <c r="K694" s="78" t="s">
        <v>37</v>
      </c>
      <c r="L694" s="78" t="s">
        <v>36</v>
      </c>
      <c r="M694" s="78" t="s">
        <v>23</v>
      </c>
      <c r="N694" s="81">
        <v>235</v>
      </c>
      <c r="O694" s="91">
        <f>IF(Tbl_Transactions[[#This Row],[Type]]="Income",Tbl_Transactions[[#This Row],[Amount]]*'Lookup Values'!$H$3,Tbl_Transactions[[#This Row],[Amount]]*'Lookup Values'!$H$2)</f>
        <v>20.268749999999997</v>
      </c>
    </row>
    <row r="695" spans="1:15" x14ac:dyDescent="0.25">
      <c r="A695" s="78">
        <v>694</v>
      </c>
      <c r="B695" s="79">
        <v>40556</v>
      </c>
      <c r="C695" s="78" t="str">
        <f>IF(Tbl_Transactions[[#This Row],[Category]]="Income","Income","Expense")</f>
        <v>Expense</v>
      </c>
      <c r="D695" s="80">
        <f>YEAR(Tbl_Transactions[[#This Row],[Transaction Date]])</f>
        <v>2011</v>
      </c>
      <c r="E695" s="80">
        <f>MONTH(Tbl_Transactions[[#This Row],[Transaction Date]])</f>
        <v>1</v>
      </c>
      <c r="F695" s="80" t="str">
        <f>VLOOKUP(Tbl_Transactions[[#This Row],[Month Num]],Tbl_Lookup_Month[],2)</f>
        <v>Jan</v>
      </c>
      <c r="G695" s="80">
        <f>DAY(Tbl_Transactions[[#This Row],[Transaction Date]])</f>
        <v>13</v>
      </c>
      <c r="H695" s="82">
        <f>WEEKDAY(Tbl_Transactions[[#This Row],[Transaction Date]])</f>
        <v>5</v>
      </c>
      <c r="I695" s="82" t="str">
        <f>VLOOKUP(Tbl_Transactions[[#This Row],[Weekday Num]], Tbl_Lookup_Weekday[], 2)</f>
        <v>Thu</v>
      </c>
      <c r="J695" s="78" t="s">
        <v>15</v>
      </c>
      <c r="K695" s="78" t="s">
        <v>35</v>
      </c>
      <c r="L695" s="78" t="s">
        <v>34</v>
      </c>
      <c r="M695" s="78" t="s">
        <v>20</v>
      </c>
      <c r="N695" s="81">
        <v>82</v>
      </c>
      <c r="O695" s="91">
        <f>IF(Tbl_Transactions[[#This Row],[Type]]="Income",Tbl_Transactions[[#This Row],[Amount]]*'Lookup Values'!$H$3,Tbl_Transactions[[#This Row],[Amount]]*'Lookup Values'!$H$2)</f>
        <v>7.0724999999999998</v>
      </c>
    </row>
    <row r="696" spans="1:15" x14ac:dyDescent="0.25">
      <c r="A696" s="78">
        <v>695</v>
      </c>
      <c r="B696" s="79">
        <v>40557</v>
      </c>
      <c r="C696" s="78" t="str">
        <f>IF(Tbl_Transactions[[#This Row],[Category]]="Income","Income","Expense")</f>
        <v>Income</v>
      </c>
      <c r="D696" s="80">
        <f>YEAR(Tbl_Transactions[[#This Row],[Transaction Date]])</f>
        <v>2011</v>
      </c>
      <c r="E696" s="80">
        <f>MONTH(Tbl_Transactions[[#This Row],[Transaction Date]])</f>
        <v>1</v>
      </c>
      <c r="F696" s="80" t="str">
        <f>VLOOKUP(Tbl_Transactions[[#This Row],[Month Num]],Tbl_Lookup_Month[],2)</f>
        <v>Jan</v>
      </c>
      <c r="G696" s="80">
        <f>DAY(Tbl_Transactions[[#This Row],[Transaction Date]])</f>
        <v>14</v>
      </c>
      <c r="H696" s="82">
        <f>WEEKDAY(Tbl_Transactions[[#This Row],[Transaction Date]])</f>
        <v>6</v>
      </c>
      <c r="I696" s="82" t="str">
        <f>VLOOKUP(Tbl_Transactions[[#This Row],[Weekday Num]], Tbl_Lookup_Weekday[], 2)</f>
        <v>Fri</v>
      </c>
      <c r="J696" s="78" t="s">
        <v>47</v>
      </c>
      <c r="K696" s="78" t="s">
        <v>76</v>
      </c>
      <c r="L696" s="78" t="s">
        <v>77</v>
      </c>
      <c r="M696" s="78" t="s">
        <v>10</v>
      </c>
      <c r="N696" s="81">
        <v>41</v>
      </c>
      <c r="O696" s="91">
        <f>IF(Tbl_Transactions[[#This Row],[Type]]="Income",Tbl_Transactions[[#This Row],[Amount]]*'Lookup Values'!$H$3,Tbl_Transactions[[#This Row],[Amount]]*'Lookup Values'!$H$2)</f>
        <v>15.58</v>
      </c>
    </row>
    <row r="697" spans="1:15" x14ac:dyDescent="0.25">
      <c r="A697" s="78">
        <v>696</v>
      </c>
      <c r="B697" s="79">
        <v>40557</v>
      </c>
      <c r="C697" s="78" t="str">
        <f>IF(Tbl_Transactions[[#This Row],[Category]]="Income","Income","Expense")</f>
        <v>Expense</v>
      </c>
      <c r="D697" s="80">
        <f>YEAR(Tbl_Transactions[[#This Row],[Transaction Date]])</f>
        <v>2011</v>
      </c>
      <c r="E697" s="80">
        <f>MONTH(Tbl_Transactions[[#This Row],[Transaction Date]])</f>
        <v>1</v>
      </c>
      <c r="F697" s="80" t="str">
        <f>VLOOKUP(Tbl_Transactions[[#This Row],[Month Num]],Tbl_Lookup_Month[],2)</f>
        <v>Jan</v>
      </c>
      <c r="G697" s="80">
        <f>DAY(Tbl_Transactions[[#This Row],[Transaction Date]])</f>
        <v>14</v>
      </c>
      <c r="H697" s="82">
        <f>WEEKDAY(Tbl_Transactions[[#This Row],[Transaction Date]])</f>
        <v>6</v>
      </c>
      <c r="I697" s="82" t="str">
        <f>VLOOKUP(Tbl_Transactions[[#This Row],[Weekday Num]], Tbl_Lookup_Weekday[], 2)</f>
        <v>Fri</v>
      </c>
      <c r="J697" s="78" t="s">
        <v>27</v>
      </c>
      <c r="K697" s="78" t="s">
        <v>28</v>
      </c>
      <c r="L697" s="78" t="s">
        <v>26</v>
      </c>
      <c r="M697" s="78" t="s">
        <v>10</v>
      </c>
      <c r="N697" s="81">
        <v>477</v>
      </c>
      <c r="O697" s="91">
        <f>IF(Tbl_Transactions[[#This Row],[Type]]="Income",Tbl_Transactions[[#This Row],[Amount]]*'Lookup Values'!$H$3,Tbl_Transactions[[#This Row],[Amount]]*'Lookup Values'!$H$2)</f>
        <v>41.141249999999999</v>
      </c>
    </row>
    <row r="698" spans="1:15" x14ac:dyDescent="0.25">
      <c r="A698" s="78">
        <v>697</v>
      </c>
      <c r="B698" s="79">
        <v>40562</v>
      </c>
      <c r="C698" s="78" t="str">
        <f>IF(Tbl_Transactions[[#This Row],[Category]]="Income","Income","Expense")</f>
        <v>Income</v>
      </c>
      <c r="D698" s="80">
        <f>YEAR(Tbl_Transactions[[#This Row],[Transaction Date]])</f>
        <v>2011</v>
      </c>
      <c r="E698" s="80">
        <f>MONTH(Tbl_Transactions[[#This Row],[Transaction Date]])</f>
        <v>1</v>
      </c>
      <c r="F698" s="80" t="str">
        <f>VLOOKUP(Tbl_Transactions[[#This Row],[Month Num]],Tbl_Lookup_Month[],2)</f>
        <v>Jan</v>
      </c>
      <c r="G698" s="80">
        <f>DAY(Tbl_Transactions[[#This Row],[Transaction Date]])</f>
        <v>19</v>
      </c>
      <c r="H698" s="82">
        <f>WEEKDAY(Tbl_Transactions[[#This Row],[Transaction Date]])</f>
        <v>4</v>
      </c>
      <c r="I698" s="82" t="str">
        <f>VLOOKUP(Tbl_Transactions[[#This Row],[Weekday Num]], Tbl_Lookup_Weekday[], 2)</f>
        <v>Wed</v>
      </c>
      <c r="J698" s="78" t="s">
        <v>47</v>
      </c>
      <c r="K698" s="78" t="s">
        <v>80</v>
      </c>
      <c r="L698" s="78" t="s">
        <v>81</v>
      </c>
      <c r="M698" s="78" t="s">
        <v>23</v>
      </c>
      <c r="N698" s="81">
        <v>188</v>
      </c>
      <c r="O698" s="91">
        <f>IF(Tbl_Transactions[[#This Row],[Type]]="Income",Tbl_Transactions[[#This Row],[Amount]]*'Lookup Values'!$H$3,Tbl_Transactions[[#This Row],[Amount]]*'Lookup Values'!$H$2)</f>
        <v>71.44</v>
      </c>
    </row>
    <row r="699" spans="1:15" x14ac:dyDescent="0.25">
      <c r="A699" s="78">
        <v>698</v>
      </c>
      <c r="B699" s="79">
        <v>40564</v>
      </c>
      <c r="C699" s="78" t="str">
        <f>IF(Tbl_Transactions[[#This Row],[Category]]="Income","Income","Expense")</f>
        <v>Income</v>
      </c>
      <c r="D699" s="80">
        <f>YEAR(Tbl_Transactions[[#This Row],[Transaction Date]])</f>
        <v>2011</v>
      </c>
      <c r="E699" s="80">
        <f>MONTH(Tbl_Transactions[[#This Row],[Transaction Date]])</f>
        <v>1</v>
      </c>
      <c r="F699" s="80" t="str">
        <f>VLOOKUP(Tbl_Transactions[[#This Row],[Month Num]],Tbl_Lookup_Month[],2)</f>
        <v>Jan</v>
      </c>
      <c r="G699" s="80">
        <f>DAY(Tbl_Transactions[[#This Row],[Transaction Date]])</f>
        <v>21</v>
      </c>
      <c r="H699" s="82">
        <f>WEEKDAY(Tbl_Transactions[[#This Row],[Transaction Date]])</f>
        <v>6</v>
      </c>
      <c r="I699" s="82" t="str">
        <f>VLOOKUP(Tbl_Transactions[[#This Row],[Weekday Num]], Tbl_Lookup_Weekday[], 2)</f>
        <v>Fri</v>
      </c>
      <c r="J699" s="78" t="s">
        <v>47</v>
      </c>
      <c r="K699" s="78" t="s">
        <v>78</v>
      </c>
      <c r="L699" s="78" t="s">
        <v>79</v>
      </c>
      <c r="M699" s="78" t="s">
        <v>20</v>
      </c>
      <c r="N699" s="81">
        <v>428</v>
      </c>
      <c r="O699" s="91">
        <f>IF(Tbl_Transactions[[#This Row],[Type]]="Income",Tbl_Transactions[[#This Row],[Amount]]*'Lookup Values'!$H$3,Tbl_Transactions[[#This Row],[Amount]]*'Lookup Values'!$H$2)</f>
        <v>162.64000000000001</v>
      </c>
    </row>
    <row r="700" spans="1:15" x14ac:dyDescent="0.25">
      <c r="A700" s="78">
        <v>699</v>
      </c>
      <c r="B700" s="79">
        <v>40570</v>
      </c>
      <c r="C700" s="78" t="str">
        <f>IF(Tbl_Transactions[[#This Row],[Category]]="Income","Income","Expense")</f>
        <v>Expense</v>
      </c>
      <c r="D700" s="80">
        <f>YEAR(Tbl_Transactions[[#This Row],[Transaction Date]])</f>
        <v>2011</v>
      </c>
      <c r="E700" s="80">
        <f>MONTH(Tbl_Transactions[[#This Row],[Transaction Date]])</f>
        <v>1</v>
      </c>
      <c r="F700" s="80" t="str">
        <f>VLOOKUP(Tbl_Transactions[[#This Row],[Month Num]],Tbl_Lookup_Month[],2)</f>
        <v>Jan</v>
      </c>
      <c r="G700" s="80">
        <f>DAY(Tbl_Transactions[[#This Row],[Transaction Date]])</f>
        <v>27</v>
      </c>
      <c r="H700" s="82">
        <f>WEEKDAY(Tbl_Transactions[[#This Row],[Transaction Date]])</f>
        <v>5</v>
      </c>
      <c r="I700" s="82" t="str">
        <f>VLOOKUP(Tbl_Transactions[[#This Row],[Weekday Num]], Tbl_Lookup_Weekday[], 2)</f>
        <v>Thu</v>
      </c>
      <c r="J700" s="78" t="s">
        <v>12</v>
      </c>
      <c r="K700" s="78" t="s">
        <v>37</v>
      </c>
      <c r="L700" s="78" t="s">
        <v>36</v>
      </c>
      <c r="M700" s="78" t="s">
        <v>20</v>
      </c>
      <c r="N700" s="81">
        <v>153</v>
      </c>
      <c r="O700" s="91">
        <f>IF(Tbl_Transactions[[#This Row],[Type]]="Income",Tbl_Transactions[[#This Row],[Amount]]*'Lookup Values'!$H$3,Tbl_Transactions[[#This Row],[Amount]]*'Lookup Values'!$H$2)</f>
        <v>13.196249999999999</v>
      </c>
    </row>
    <row r="701" spans="1:15" x14ac:dyDescent="0.25">
      <c r="A701" s="78">
        <v>700</v>
      </c>
      <c r="B701" s="79">
        <v>40572</v>
      </c>
      <c r="C701" s="78" t="str">
        <f>IF(Tbl_Transactions[[#This Row],[Category]]="Income","Income","Expense")</f>
        <v>Expense</v>
      </c>
      <c r="D701" s="80">
        <f>YEAR(Tbl_Transactions[[#This Row],[Transaction Date]])</f>
        <v>2011</v>
      </c>
      <c r="E701" s="80">
        <f>MONTH(Tbl_Transactions[[#This Row],[Transaction Date]])</f>
        <v>1</v>
      </c>
      <c r="F701" s="80" t="str">
        <f>VLOOKUP(Tbl_Transactions[[#This Row],[Month Num]],Tbl_Lookup_Month[],2)</f>
        <v>Jan</v>
      </c>
      <c r="G701" s="80">
        <f>DAY(Tbl_Transactions[[#This Row],[Transaction Date]])</f>
        <v>29</v>
      </c>
      <c r="H701" s="82">
        <f>WEEKDAY(Tbl_Transactions[[#This Row],[Transaction Date]])</f>
        <v>7</v>
      </c>
      <c r="I701" s="82" t="str">
        <f>VLOOKUP(Tbl_Transactions[[#This Row],[Weekday Num]], Tbl_Lookup_Weekday[], 2)</f>
        <v>Sat</v>
      </c>
      <c r="J701" s="78" t="s">
        <v>12</v>
      </c>
      <c r="K701" s="78" t="s">
        <v>25</v>
      </c>
      <c r="L701" s="78" t="s">
        <v>24</v>
      </c>
      <c r="M701" s="78" t="s">
        <v>20</v>
      </c>
      <c r="N701" s="81">
        <v>317</v>
      </c>
      <c r="O701" s="91">
        <f>IF(Tbl_Transactions[[#This Row],[Type]]="Income",Tbl_Transactions[[#This Row],[Amount]]*'Lookup Values'!$H$3,Tbl_Transactions[[#This Row],[Amount]]*'Lookup Values'!$H$2)</f>
        <v>27.341249999999999</v>
      </c>
    </row>
    <row r="702" spans="1:15" x14ac:dyDescent="0.25">
      <c r="A702" s="78">
        <v>701</v>
      </c>
      <c r="B702" s="79">
        <v>40574</v>
      </c>
      <c r="C702" s="78" t="str">
        <f>IF(Tbl_Transactions[[#This Row],[Category]]="Income","Income","Expense")</f>
        <v>Expense</v>
      </c>
      <c r="D702" s="80">
        <f>YEAR(Tbl_Transactions[[#This Row],[Transaction Date]])</f>
        <v>2011</v>
      </c>
      <c r="E702" s="80">
        <f>MONTH(Tbl_Transactions[[#This Row],[Transaction Date]])</f>
        <v>1</v>
      </c>
      <c r="F702" s="80" t="str">
        <f>VLOOKUP(Tbl_Transactions[[#This Row],[Month Num]],Tbl_Lookup_Month[],2)</f>
        <v>Jan</v>
      </c>
      <c r="G702" s="80">
        <f>DAY(Tbl_Transactions[[#This Row],[Transaction Date]])</f>
        <v>31</v>
      </c>
      <c r="H702" s="82">
        <f>WEEKDAY(Tbl_Transactions[[#This Row],[Transaction Date]])</f>
        <v>2</v>
      </c>
      <c r="I702" s="82" t="str">
        <f>VLOOKUP(Tbl_Transactions[[#This Row],[Weekday Num]], Tbl_Lookup_Weekday[], 2)</f>
        <v>Mon</v>
      </c>
      <c r="J702" s="78" t="s">
        <v>39</v>
      </c>
      <c r="K702" s="78" t="s">
        <v>40</v>
      </c>
      <c r="L702" s="78" t="s">
        <v>38</v>
      </c>
      <c r="M702" s="78" t="s">
        <v>10</v>
      </c>
      <c r="N702" s="81">
        <v>48</v>
      </c>
      <c r="O702" s="91">
        <f>IF(Tbl_Transactions[[#This Row],[Type]]="Income",Tbl_Transactions[[#This Row],[Amount]]*'Lookup Values'!$H$3,Tbl_Transactions[[#This Row],[Amount]]*'Lookup Values'!$H$2)</f>
        <v>4.1399999999999997</v>
      </c>
    </row>
    <row r="703" spans="1:15" x14ac:dyDescent="0.25">
      <c r="A703" s="78">
        <v>702</v>
      </c>
      <c r="B703" s="79">
        <v>40576</v>
      </c>
      <c r="C703" s="78" t="str">
        <f>IF(Tbl_Transactions[[#This Row],[Category]]="Income","Income","Expense")</f>
        <v>Income</v>
      </c>
      <c r="D703" s="80">
        <f>YEAR(Tbl_Transactions[[#This Row],[Transaction Date]])</f>
        <v>2011</v>
      </c>
      <c r="E703" s="80">
        <f>MONTH(Tbl_Transactions[[#This Row],[Transaction Date]])</f>
        <v>2</v>
      </c>
      <c r="F703" s="80" t="str">
        <f>VLOOKUP(Tbl_Transactions[[#This Row],[Month Num]],Tbl_Lookup_Month[],2)</f>
        <v>Feb</v>
      </c>
      <c r="G703" s="80">
        <f>DAY(Tbl_Transactions[[#This Row],[Transaction Date]])</f>
        <v>2</v>
      </c>
      <c r="H703" s="82">
        <f>WEEKDAY(Tbl_Transactions[[#This Row],[Transaction Date]])</f>
        <v>4</v>
      </c>
      <c r="I703" s="82" t="str">
        <f>VLOOKUP(Tbl_Transactions[[#This Row],[Weekday Num]], Tbl_Lookup_Weekday[], 2)</f>
        <v>Wed</v>
      </c>
      <c r="J703" s="78" t="s">
        <v>47</v>
      </c>
      <c r="K703" s="78" t="s">
        <v>80</v>
      </c>
      <c r="L703" s="78" t="s">
        <v>81</v>
      </c>
      <c r="M703" s="78" t="s">
        <v>20</v>
      </c>
      <c r="N703" s="81">
        <v>167</v>
      </c>
      <c r="O703" s="91">
        <f>IF(Tbl_Transactions[[#This Row],[Type]]="Income",Tbl_Transactions[[#This Row],[Amount]]*'Lookup Values'!$H$3,Tbl_Transactions[[#This Row],[Amount]]*'Lookup Values'!$H$2)</f>
        <v>63.46</v>
      </c>
    </row>
    <row r="704" spans="1:15" x14ac:dyDescent="0.25">
      <c r="A704" s="78">
        <v>703</v>
      </c>
      <c r="B704" s="79">
        <v>40577</v>
      </c>
      <c r="C704" s="78" t="str">
        <f>IF(Tbl_Transactions[[#This Row],[Category]]="Income","Income","Expense")</f>
        <v>Expense</v>
      </c>
      <c r="D704" s="80">
        <f>YEAR(Tbl_Transactions[[#This Row],[Transaction Date]])</f>
        <v>2011</v>
      </c>
      <c r="E704" s="80">
        <f>MONTH(Tbl_Transactions[[#This Row],[Transaction Date]])</f>
        <v>2</v>
      </c>
      <c r="F704" s="80" t="str">
        <f>VLOOKUP(Tbl_Transactions[[#This Row],[Month Num]],Tbl_Lookup_Month[],2)</f>
        <v>Feb</v>
      </c>
      <c r="G704" s="80">
        <f>DAY(Tbl_Transactions[[#This Row],[Transaction Date]])</f>
        <v>3</v>
      </c>
      <c r="H704" s="82">
        <f>WEEKDAY(Tbl_Transactions[[#This Row],[Transaction Date]])</f>
        <v>5</v>
      </c>
      <c r="I704" s="82" t="str">
        <f>VLOOKUP(Tbl_Transactions[[#This Row],[Weekday Num]], Tbl_Lookup_Weekday[], 2)</f>
        <v>Thu</v>
      </c>
      <c r="J704" s="78" t="s">
        <v>18</v>
      </c>
      <c r="K704" s="78" t="s">
        <v>19</v>
      </c>
      <c r="L704" s="78" t="s">
        <v>17</v>
      </c>
      <c r="M704" s="78" t="s">
        <v>23</v>
      </c>
      <c r="N704" s="81">
        <v>338</v>
      </c>
      <c r="O704" s="91">
        <f>IF(Tbl_Transactions[[#This Row],[Type]]="Income",Tbl_Transactions[[#This Row],[Amount]]*'Lookup Values'!$H$3,Tbl_Transactions[[#This Row],[Amount]]*'Lookup Values'!$H$2)</f>
        <v>29.152499999999996</v>
      </c>
    </row>
    <row r="705" spans="1:15" x14ac:dyDescent="0.25">
      <c r="A705" s="78">
        <v>704</v>
      </c>
      <c r="B705" s="79">
        <v>40578</v>
      </c>
      <c r="C705" s="78" t="str">
        <f>IF(Tbl_Transactions[[#This Row],[Category]]="Income","Income","Expense")</f>
        <v>Expense</v>
      </c>
      <c r="D705" s="80">
        <f>YEAR(Tbl_Transactions[[#This Row],[Transaction Date]])</f>
        <v>2011</v>
      </c>
      <c r="E705" s="80">
        <f>MONTH(Tbl_Transactions[[#This Row],[Transaction Date]])</f>
        <v>2</v>
      </c>
      <c r="F705" s="80" t="str">
        <f>VLOOKUP(Tbl_Transactions[[#This Row],[Month Num]],Tbl_Lookup_Month[],2)</f>
        <v>Feb</v>
      </c>
      <c r="G705" s="80">
        <f>DAY(Tbl_Transactions[[#This Row],[Transaction Date]])</f>
        <v>4</v>
      </c>
      <c r="H705" s="82">
        <f>WEEKDAY(Tbl_Transactions[[#This Row],[Transaction Date]])</f>
        <v>6</v>
      </c>
      <c r="I705" s="82" t="str">
        <f>VLOOKUP(Tbl_Transactions[[#This Row],[Weekday Num]], Tbl_Lookup_Weekday[], 2)</f>
        <v>Fri</v>
      </c>
      <c r="J705" s="78" t="s">
        <v>39</v>
      </c>
      <c r="K705" s="78" t="s">
        <v>40</v>
      </c>
      <c r="L705" s="78" t="s">
        <v>38</v>
      </c>
      <c r="M705" s="78" t="s">
        <v>20</v>
      </c>
      <c r="N705" s="81">
        <v>240</v>
      </c>
      <c r="O705" s="91">
        <f>IF(Tbl_Transactions[[#This Row],[Type]]="Income",Tbl_Transactions[[#This Row],[Amount]]*'Lookup Values'!$H$3,Tbl_Transactions[[#This Row],[Amount]]*'Lookup Values'!$H$2)</f>
        <v>20.7</v>
      </c>
    </row>
    <row r="706" spans="1:15" x14ac:dyDescent="0.25">
      <c r="A706" s="78">
        <v>705</v>
      </c>
      <c r="B706" s="79">
        <v>40578</v>
      </c>
      <c r="C706" s="78" t="str">
        <f>IF(Tbl_Transactions[[#This Row],[Category]]="Income","Income","Expense")</f>
        <v>Expense</v>
      </c>
      <c r="D706" s="80">
        <f>YEAR(Tbl_Transactions[[#This Row],[Transaction Date]])</f>
        <v>2011</v>
      </c>
      <c r="E706" s="80">
        <f>MONTH(Tbl_Transactions[[#This Row],[Transaction Date]])</f>
        <v>2</v>
      </c>
      <c r="F706" s="80" t="str">
        <f>VLOOKUP(Tbl_Transactions[[#This Row],[Month Num]],Tbl_Lookup_Month[],2)</f>
        <v>Feb</v>
      </c>
      <c r="G706" s="80">
        <f>DAY(Tbl_Transactions[[#This Row],[Transaction Date]])</f>
        <v>4</v>
      </c>
      <c r="H706" s="82">
        <f>WEEKDAY(Tbl_Transactions[[#This Row],[Transaction Date]])</f>
        <v>6</v>
      </c>
      <c r="I706" s="82" t="str">
        <f>VLOOKUP(Tbl_Transactions[[#This Row],[Weekday Num]], Tbl_Lookup_Weekday[], 2)</f>
        <v>Fri</v>
      </c>
      <c r="J706" s="78" t="s">
        <v>15</v>
      </c>
      <c r="K706" s="78" t="s">
        <v>16</v>
      </c>
      <c r="L706" s="78" t="s">
        <v>14</v>
      </c>
      <c r="M706" s="78" t="s">
        <v>10</v>
      </c>
      <c r="N706" s="81">
        <v>282</v>
      </c>
      <c r="O706" s="91">
        <f>IF(Tbl_Transactions[[#This Row],[Type]]="Income",Tbl_Transactions[[#This Row],[Amount]]*'Lookup Values'!$H$3,Tbl_Transactions[[#This Row],[Amount]]*'Lookup Values'!$H$2)</f>
        <v>24.322499999999998</v>
      </c>
    </row>
    <row r="707" spans="1:15" x14ac:dyDescent="0.25">
      <c r="A707" s="78">
        <v>706</v>
      </c>
      <c r="B707" s="79">
        <v>40581</v>
      </c>
      <c r="C707" s="78" t="str">
        <f>IF(Tbl_Transactions[[#This Row],[Category]]="Income","Income","Expense")</f>
        <v>Income</v>
      </c>
      <c r="D707" s="80">
        <f>YEAR(Tbl_Transactions[[#This Row],[Transaction Date]])</f>
        <v>2011</v>
      </c>
      <c r="E707" s="80">
        <f>MONTH(Tbl_Transactions[[#This Row],[Transaction Date]])</f>
        <v>2</v>
      </c>
      <c r="F707" s="80" t="str">
        <f>VLOOKUP(Tbl_Transactions[[#This Row],[Month Num]],Tbl_Lookup_Month[],2)</f>
        <v>Feb</v>
      </c>
      <c r="G707" s="80">
        <f>DAY(Tbl_Transactions[[#This Row],[Transaction Date]])</f>
        <v>7</v>
      </c>
      <c r="H707" s="82">
        <f>WEEKDAY(Tbl_Transactions[[#This Row],[Transaction Date]])</f>
        <v>2</v>
      </c>
      <c r="I707" s="82" t="str">
        <f>VLOOKUP(Tbl_Transactions[[#This Row],[Weekday Num]], Tbl_Lookup_Weekday[], 2)</f>
        <v>Mon</v>
      </c>
      <c r="J707" s="78" t="s">
        <v>47</v>
      </c>
      <c r="K707" s="78" t="s">
        <v>80</v>
      </c>
      <c r="L707" s="78" t="s">
        <v>81</v>
      </c>
      <c r="M707" s="78" t="s">
        <v>20</v>
      </c>
      <c r="N707" s="81">
        <v>22</v>
      </c>
      <c r="O707" s="91">
        <f>IF(Tbl_Transactions[[#This Row],[Type]]="Income",Tbl_Transactions[[#This Row],[Amount]]*'Lookup Values'!$H$3,Tbl_Transactions[[#This Row],[Amount]]*'Lookup Values'!$H$2)</f>
        <v>8.36</v>
      </c>
    </row>
    <row r="708" spans="1:15" x14ac:dyDescent="0.25">
      <c r="A708" s="78">
        <v>707</v>
      </c>
      <c r="B708" s="79">
        <v>40581</v>
      </c>
      <c r="C708" s="78" t="str">
        <f>IF(Tbl_Transactions[[#This Row],[Category]]="Income","Income","Expense")</f>
        <v>Expense</v>
      </c>
      <c r="D708" s="80">
        <f>YEAR(Tbl_Transactions[[#This Row],[Transaction Date]])</f>
        <v>2011</v>
      </c>
      <c r="E708" s="80">
        <f>MONTH(Tbl_Transactions[[#This Row],[Transaction Date]])</f>
        <v>2</v>
      </c>
      <c r="F708" s="80" t="str">
        <f>VLOOKUP(Tbl_Transactions[[#This Row],[Month Num]],Tbl_Lookup_Month[],2)</f>
        <v>Feb</v>
      </c>
      <c r="G708" s="80">
        <f>DAY(Tbl_Transactions[[#This Row],[Transaction Date]])</f>
        <v>7</v>
      </c>
      <c r="H708" s="82">
        <f>WEEKDAY(Tbl_Transactions[[#This Row],[Transaction Date]])</f>
        <v>2</v>
      </c>
      <c r="I708" s="82" t="str">
        <f>VLOOKUP(Tbl_Transactions[[#This Row],[Weekday Num]], Tbl_Lookup_Weekday[], 2)</f>
        <v>Mon</v>
      </c>
      <c r="J708" s="78" t="s">
        <v>8</v>
      </c>
      <c r="K708" s="78" t="s">
        <v>9</v>
      </c>
      <c r="L708" s="78" t="s">
        <v>7</v>
      </c>
      <c r="M708" s="78" t="s">
        <v>10</v>
      </c>
      <c r="N708" s="81">
        <v>137</v>
      </c>
      <c r="O708" s="91">
        <f>IF(Tbl_Transactions[[#This Row],[Type]]="Income",Tbl_Transactions[[#This Row],[Amount]]*'Lookup Values'!$H$3,Tbl_Transactions[[#This Row],[Amount]]*'Lookup Values'!$H$2)</f>
        <v>11.816249999999998</v>
      </c>
    </row>
    <row r="709" spans="1:15" x14ac:dyDescent="0.25">
      <c r="A709" s="78">
        <v>708</v>
      </c>
      <c r="B709" s="79">
        <v>40584</v>
      </c>
      <c r="C709" s="78" t="str">
        <f>IF(Tbl_Transactions[[#This Row],[Category]]="Income","Income","Expense")</f>
        <v>Expense</v>
      </c>
      <c r="D709" s="80">
        <f>YEAR(Tbl_Transactions[[#This Row],[Transaction Date]])</f>
        <v>2011</v>
      </c>
      <c r="E709" s="80">
        <f>MONTH(Tbl_Transactions[[#This Row],[Transaction Date]])</f>
        <v>2</v>
      </c>
      <c r="F709" s="80" t="str">
        <f>VLOOKUP(Tbl_Transactions[[#This Row],[Month Num]],Tbl_Lookup_Month[],2)</f>
        <v>Feb</v>
      </c>
      <c r="G709" s="80">
        <f>DAY(Tbl_Transactions[[#This Row],[Transaction Date]])</f>
        <v>10</v>
      </c>
      <c r="H709" s="82">
        <f>WEEKDAY(Tbl_Transactions[[#This Row],[Transaction Date]])</f>
        <v>5</v>
      </c>
      <c r="I709" s="82" t="str">
        <f>VLOOKUP(Tbl_Transactions[[#This Row],[Weekday Num]], Tbl_Lookup_Weekday[], 2)</f>
        <v>Thu</v>
      </c>
      <c r="J709" s="78" t="s">
        <v>12</v>
      </c>
      <c r="K709" s="78" t="s">
        <v>13</v>
      </c>
      <c r="L709" s="78" t="s">
        <v>11</v>
      </c>
      <c r="M709" s="78" t="s">
        <v>20</v>
      </c>
      <c r="N709" s="81">
        <v>224</v>
      </c>
      <c r="O709" s="91">
        <f>IF(Tbl_Transactions[[#This Row],[Type]]="Income",Tbl_Transactions[[#This Row],[Amount]]*'Lookup Values'!$H$3,Tbl_Transactions[[#This Row],[Amount]]*'Lookup Values'!$H$2)</f>
        <v>19.32</v>
      </c>
    </row>
    <row r="710" spans="1:15" x14ac:dyDescent="0.25">
      <c r="A710" s="78">
        <v>709</v>
      </c>
      <c r="B710" s="79">
        <v>40585</v>
      </c>
      <c r="C710" s="78" t="str">
        <f>IF(Tbl_Transactions[[#This Row],[Category]]="Income","Income","Expense")</f>
        <v>Income</v>
      </c>
      <c r="D710" s="80">
        <f>YEAR(Tbl_Transactions[[#This Row],[Transaction Date]])</f>
        <v>2011</v>
      </c>
      <c r="E710" s="80">
        <f>MONTH(Tbl_Transactions[[#This Row],[Transaction Date]])</f>
        <v>2</v>
      </c>
      <c r="F710" s="80" t="str">
        <f>VLOOKUP(Tbl_Transactions[[#This Row],[Month Num]],Tbl_Lookup_Month[],2)</f>
        <v>Feb</v>
      </c>
      <c r="G710" s="80">
        <f>DAY(Tbl_Transactions[[#This Row],[Transaction Date]])</f>
        <v>11</v>
      </c>
      <c r="H710" s="82">
        <f>WEEKDAY(Tbl_Transactions[[#This Row],[Transaction Date]])</f>
        <v>6</v>
      </c>
      <c r="I710" s="82" t="str">
        <f>VLOOKUP(Tbl_Transactions[[#This Row],[Weekday Num]], Tbl_Lookup_Weekday[], 2)</f>
        <v>Fri</v>
      </c>
      <c r="J710" s="78" t="s">
        <v>47</v>
      </c>
      <c r="K710" s="78" t="s">
        <v>76</v>
      </c>
      <c r="L710" s="78" t="s">
        <v>77</v>
      </c>
      <c r="M710" s="78" t="s">
        <v>10</v>
      </c>
      <c r="N710" s="81">
        <v>188</v>
      </c>
      <c r="O710" s="91">
        <f>IF(Tbl_Transactions[[#This Row],[Type]]="Income",Tbl_Transactions[[#This Row],[Amount]]*'Lookup Values'!$H$3,Tbl_Transactions[[#This Row],[Amount]]*'Lookup Values'!$H$2)</f>
        <v>71.44</v>
      </c>
    </row>
    <row r="711" spans="1:15" x14ac:dyDescent="0.25">
      <c r="A711" s="78">
        <v>710</v>
      </c>
      <c r="B711" s="79">
        <v>40589</v>
      </c>
      <c r="C711" s="78" t="str">
        <f>IF(Tbl_Transactions[[#This Row],[Category]]="Income","Income","Expense")</f>
        <v>Expense</v>
      </c>
      <c r="D711" s="80">
        <f>YEAR(Tbl_Transactions[[#This Row],[Transaction Date]])</f>
        <v>2011</v>
      </c>
      <c r="E711" s="80">
        <f>MONTH(Tbl_Transactions[[#This Row],[Transaction Date]])</f>
        <v>2</v>
      </c>
      <c r="F711" s="80" t="str">
        <f>VLOOKUP(Tbl_Transactions[[#This Row],[Month Num]],Tbl_Lookup_Month[],2)</f>
        <v>Feb</v>
      </c>
      <c r="G711" s="80">
        <f>DAY(Tbl_Transactions[[#This Row],[Transaction Date]])</f>
        <v>15</v>
      </c>
      <c r="H711" s="82">
        <f>WEEKDAY(Tbl_Transactions[[#This Row],[Transaction Date]])</f>
        <v>3</v>
      </c>
      <c r="I711" s="82" t="str">
        <f>VLOOKUP(Tbl_Transactions[[#This Row],[Weekday Num]], Tbl_Lookup_Weekday[], 2)</f>
        <v>Tue</v>
      </c>
      <c r="J711" s="78" t="s">
        <v>32</v>
      </c>
      <c r="K711" s="78" t="s">
        <v>33</v>
      </c>
      <c r="L711" s="78" t="s">
        <v>31</v>
      </c>
      <c r="M711" s="78" t="s">
        <v>10</v>
      </c>
      <c r="N711" s="81">
        <v>456</v>
      </c>
      <c r="O711" s="91">
        <f>IF(Tbl_Transactions[[#This Row],[Type]]="Income",Tbl_Transactions[[#This Row],[Amount]]*'Lookup Values'!$H$3,Tbl_Transactions[[#This Row],[Amount]]*'Lookup Values'!$H$2)</f>
        <v>39.33</v>
      </c>
    </row>
    <row r="712" spans="1:15" x14ac:dyDescent="0.25">
      <c r="A712" s="78">
        <v>711</v>
      </c>
      <c r="B712" s="79">
        <v>40589</v>
      </c>
      <c r="C712" s="78" t="str">
        <f>IF(Tbl_Transactions[[#This Row],[Category]]="Income","Income","Expense")</f>
        <v>Expense</v>
      </c>
      <c r="D712" s="80">
        <f>YEAR(Tbl_Transactions[[#This Row],[Transaction Date]])</f>
        <v>2011</v>
      </c>
      <c r="E712" s="80">
        <f>MONTH(Tbl_Transactions[[#This Row],[Transaction Date]])</f>
        <v>2</v>
      </c>
      <c r="F712" s="80" t="str">
        <f>VLOOKUP(Tbl_Transactions[[#This Row],[Month Num]],Tbl_Lookup_Month[],2)</f>
        <v>Feb</v>
      </c>
      <c r="G712" s="80">
        <f>DAY(Tbl_Transactions[[#This Row],[Transaction Date]])</f>
        <v>15</v>
      </c>
      <c r="H712" s="82">
        <f>WEEKDAY(Tbl_Transactions[[#This Row],[Transaction Date]])</f>
        <v>3</v>
      </c>
      <c r="I712" s="82" t="str">
        <f>VLOOKUP(Tbl_Transactions[[#This Row],[Weekday Num]], Tbl_Lookup_Weekday[], 2)</f>
        <v>Tue</v>
      </c>
      <c r="J712" s="78" t="s">
        <v>32</v>
      </c>
      <c r="K712" s="78" t="s">
        <v>33</v>
      </c>
      <c r="L712" s="78" t="s">
        <v>31</v>
      </c>
      <c r="M712" s="78" t="s">
        <v>20</v>
      </c>
      <c r="N712" s="81">
        <v>77</v>
      </c>
      <c r="O712" s="91">
        <f>IF(Tbl_Transactions[[#This Row],[Type]]="Income",Tbl_Transactions[[#This Row],[Amount]]*'Lookup Values'!$H$3,Tbl_Transactions[[#This Row],[Amount]]*'Lookup Values'!$H$2)</f>
        <v>6.6412499999999994</v>
      </c>
    </row>
    <row r="713" spans="1:15" x14ac:dyDescent="0.25">
      <c r="A713" s="78">
        <v>712</v>
      </c>
      <c r="B713" s="79">
        <v>40593</v>
      </c>
      <c r="C713" s="78" t="str">
        <f>IF(Tbl_Transactions[[#This Row],[Category]]="Income","Income","Expense")</f>
        <v>Expense</v>
      </c>
      <c r="D713" s="80">
        <f>YEAR(Tbl_Transactions[[#This Row],[Transaction Date]])</f>
        <v>2011</v>
      </c>
      <c r="E713" s="80">
        <f>MONTH(Tbl_Transactions[[#This Row],[Transaction Date]])</f>
        <v>2</v>
      </c>
      <c r="F713" s="80" t="str">
        <f>VLOOKUP(Tbl_Transactions[[#This Row],[Month Num]],Tbl_Lookup_Month[],2)</f>
        <v>Feb</v>
      </c>
      <c r="G713" s="80">
        <f>DAY(Tbl_Transactions[[#This Row],[Transaction Date]])</f>
        <v>19</v>
      </c>
      <c r="H713" s="82">
        <f>WEEKDAY(Tbl_Transactions[[#This Row],[Transaction Date]])</f>
        <v>7</v>
      </c>
      <c r="I713" s="82" t="str">
        <f>VLOOKUP(Tbl_Transactions[[#This Row],[Weekday Num]], Tbl_Lookup_Weekday[], 2)</f>
        <v>Sat</v>
      </c>
      <c r="J713" s="78" t="s">
        <v>8</v>
      </c>
      <c r="K713" s="78" t="s">
        <v>9</v>
      </c>
      <c r="L713" s="78" t="s">
        <v>7</v>
      </c>
      <c r="M713" s="78" t="s">
        <v>10</v>
      </c>
      <c r="N713" s="81">
        <v>168</v>
      </c>
      <c r="O713" s="91">
        <f>IF(Tbl_Transactions[[#This Row],[Type]]="Income",Tbl_Transactions[[#This Row],[Amount]]*'Lookup Values'!$H$3,Tbl_Transactions[[#This Row],[Amount]]*'Lookup Values'!$H$2)</f>
        <v>14.489999999999998</v>
      </c>
    </row>
    <row r="714" spans="1:15" x14ac:dyDescent="0.25">
      <c r="A714" s="78">
        <v>713</v>
      </c>
      <c r="B714" s="79">
        <v>40593</v>
      </c>
      <c r="C714" s="78" t="str">
        <f>IF(Tbl_Transactions[[#This Row],[Category]]="Income","Income","Expense")</f>
        <v>Expense</v>
      </c>
      <c r="D714" s="80">
        <f>YEAR(Tbl_Transactions[[#This Row],[Transaction Date]])</f>
        <v>2011</v>
      </c>
      <c r="E714" s="80">
        <f>MONTH(Tbl_Transactions[[#This Row],[Transaction Date]])</f>
        <v>2</v>
      </c>
      <c r="F714" s="80" t="str">
        <f>VLOOKUP(Tbl_Transactions[[#This Row],[Month Num]],Tbl_Lookup_Month[],2)</f>
        <v>Feb</v>
      </c>
      <c r="G714" s="80">
        <f>DAY(Tbl_Transactions[[#This Row],[Transaction Date]])</f>
        <v>19</v>
      </c>
      <c r="H714" s="82">
        <f>WEEKDAY(Tbl_Transactions[[#This Row],[Transaction Date]])</f>
        <v>7</v>
      </c>
      <c r="I714" s="82" t="str">
        <f>VLOOKUP(Tbl_Transactions[[#This Row],[Weekday Num]], Tbl_Lookup_Weekday[], 2)</f>
        <v>Sat</v>
      </c>
      <c r="J714" s="78" t="s">
        <v>15</v>
      </c>
      <c r="K714" s="78" t="s">
        <v>16</v>
      </c>
      <c r="L714" s="78" t="s">
        <v>14</v>
      </c>
      <c r="M714" s="78" t="s">
        <v>10</v>
      </c>
      <c r="N714" s="81">
        <v>136</v>
      </c>
      <c r="O714" s="91">
        <f>IF(Tbl_Transactions[[#This Row],[Type]]="Income",Tbl_Transactions[[#This Row],[Amount]]*'Lookup Values'!$H$3,Tbl_Transactions[[#This Row],[Amount]]*'Lookup Values'!$H$2)</f>
        <v>11.729999999999999</v>
      </c>
    </row>
    <row r="715" spans="1:15" x14ac:dyDescent="0.25">
      <c r="A715" s="78">
        <v>714</v>
      </c>
      <c r="B715" s="79">
        <v>40594</v>
      </c>
      <c r="C715" s="78" t="str">
        <f>IF(Tbl_Transactions[[#This Row],[Category]]="Income","Income","Expense")</f>
        <v>Expense</v>
      </c>
      <c r="D715" s="80">
        <f>YEAR(Tbl_Transactions[[#This Row],[Transaction Date]])</f>
        <v>2011</v>
      </c>
      <c r="E715" s="80">
        <f>MONTH(Tbl_Transactions[[#This Row],[Transaction Date]])</f>
        <v>2</v>
      </c>
      <c r="F715" s="80" t="str">
        <f>VLOOKUP(Tbl_Transactions[[#This Row],[Month Num]],Tbl_Lookup_Month[],2)</f>
        <v>Feb</v>
      </c>
      <c r="G715" s="80">
        <f>DAY(Tbl_Transactions[[#This Row],[Transaction Date]])</f>
        <v>20</v>
      </c>
      <c r="H715" s="82">
        <f>WEEKDAY(Tbl_Transactions[[#This Row],[Transaction Date]])</f>
        <v>1</v>
      </c>
      <c r="I715" s="82" t="str">
        <f>VLOOKUP(Tbl_Transactions[[#This Row],[Weekday Num]], Tbl_Lookup_Weekday[], 2)</f>
        <v>Sun</v>
      </c>
      <c r="J715" s="78" t="s">
        <v>8</v>
      </c>
      <c r="K715" s="78" t="s">
        <v>9</v>
      </c>
      <c r="L715" s="78" t="s">
        <v>7</v>
      </c>
      <c r="M715" s="78" t="s">
        <v>23</v>
      </c>
      <c r="N715" s="81">
        <v>331</v>
      </c>
      <c r="O715" s="91">
        <f>IF(Tbl_Transactions[[#This Row],[Type]]="Income",Tbl_Transactions[[#This Row],[Amount]]*'Lookup Values'!$H$3,Tbl_Transactions[[#This Row],[Amount]]*'Lookup Values'!$H$2)</f>
        <v>28.548749999999998</v>
      </c>
    </row>
    <row r="716" spans="1:15" x14ac:dyDescent="0.25">
      <c r="A716" s="78">
        <v>715</v>
      </c>
      <c r="B716" s="79">
        <v>40594</v>
      </c>
      <c r="C716" s="78" t="str">
        <f>IF(Tbl_Transactions[[#This Row],[Category]]="Income","Income","Expense")</f>
        <v>Expense</v>
      </c>
      <c r="D716" s="80">
        <f>YEAR(Tbl_Transactions[[#This Row],[Transaction Date]])</f>
        <v>2011</v>
      </c>
      <c r="E716" s="80">
        <f>MONTH(Tbl_Transactions[[#This Row],[Transaction Date]])</f>
        <v>2</v>
      </c>
      <c r="F716" s="80" t="str">
        <f>VLOOKUP(Tbl_Transactions[[#This Row],[Month Num]],Tbl_Lookup_Month[],2)</f>
        <v>Feb</v>
      </c>
      <c r="G716" s="80">
        <f>DAY(Tbl_Transactions[[#This Row],[Transaction Date]])</f>
        <v>20</v>
      </c>
      <c r="H716" s="82">
        <f>WEEKDAY(Tbl_Transactions[[#This Row],[Transaction Date]])</f>
        <v>1</v>
      </c>
      <c r="I716" s="82" t="str">
        <f>VLOOKUP(Tbl_Transactions[[#This Row],[Weekday Num]], Tbl_Lookup_Weekday[], 2)</f>
        <v>Sun</v>
      </c>
      <c r="J716" s="78" t="s">
        <v>27</v>
      </c>
      <c r="K716" s="78" t="s">
        <v>28</v>
      </c>
      <c r="L716" s="78" t="s">
        <v>26</v>
      </c>
      <c r="M716" s="78" t="s">
        <v>23</v>
      </c>
      <c r="N716" s="81">
        <v>8</v>
      </c>
      <c r="O716" s="91">
        <f>IF(Tbl_Transactions[[#This Row],[Type]]="Income",Tbl_Transactions[[#This Row],[Amount]]*'Lookup Values'!$H$3,Tbl_Transactions[[#This Row],[Amount]]*'Lookup Values'!$H$2)</f>
        <v>0.69</v>
      </c>
    </row>
    <row r="717" spans="1:15" x14ac:dyDescent="0.25">
      <c r="A717" s="78">
        <v>716</v>
      </c>
      <c r="B717" s="79">
        <v>40595</v>
      </c>
      <c r="C717" s="78" t="str">
        <f>IF(Tbl_Transactions[[#This Row],[Category]]="Income","Income","Expense")</f>
        <v>Expense</v>
      </c>
      <c r="D717" s="80">
        <f>YEAR(Tbl_Transactions[[#This Row],[Transaction Date]])</f>
        <v>2011</v>
      </c>
      <c r="E717" s="80">
        <f>MONTH(Tbl_Transactions[[#This Row],[Transaction Date]])</f>
        <v>2</v>
      </c>
      <c r="F717" s="80" t="str">
        <f>VLOOKUP(Tbl_Transactions[[#This Row],[Month Num]],Tbl_Lookup_Month[],2)</f>
        <v>Feb</v>
      </c>
      <c r="G717" s="80">
        <f>DAY(Tbl_Transactions[[#This Row],[Transaction Date]])</f>
        <v>21</v>
      </c>
      <c r="H717" s="82">
        <f>WEEKDAY(Tbl_Transactions[[#This Row],[Transaction Date]])</f>
        <v>2</v>
      </c>
      <c r="I717" s="82" t="str">
        <f>VLOOKUP(Tbl_Transactions[[#This Row],[Weekday Num]], Tbl_Lookup_Weekday[], 2)</f>
        <v>Mon</v>
      </c>
      <c r="J717" s="78" t="s">
        <v>15</v>
      </c>
      <c r="K717" s="78" t="s">
        <v>35</v>
      </c>
      <c r="L717" s="78" t="s">
        <v>34</v>
      </c>
      <c r="M717" s="78" t="s">
        <v>10</v>
      </c>
      <c r="N717" s="81">
        <v>31</v>
      </c>
      <c r="O717" s="91">
        <f>IF(Tbl_Transactions[[#This Row],[Type]]="Income",Tbl_Transactions[[#This Row],[Amount]]*'Lookup Values'!$H$3,Tbl_Transactions[[#This Row],[Amount]]*'Lookup Values'!$H$2)</f>
        <v>2.6737499999999996</v>
      </c>
    </row>
    <row r="718" spans="1:15" x14ac:dyDescent="0.25">
      <c r="A718" s="78">
        <v>717</v>
      </c>
      <c r="B718" s="79">
        <v>40596</v>
      </c>
      <c r="C718" s="78" t="str">
        <f>IF(Tbl_Transactions[[#This Row],[Category]]="Income","Income","Expense")</f>
        <v>Expense</v>
      </c>
      <c r="D718" s="80">
        <f>YEAR(Tbl_Transactions[[#This Row],[Transaction Date]])</f>
        <v>2011</v>
      </c>
      <c r="E718" s="80">
        <f>MONTH(Tbl_Transactions[[#This Row],[Transaction Date]])</f>
        <v>2</v>
      </c>
      <c r="F718" s="80" t="str">
        <f>VLOOKUP(Tbl_Transactions[[#This Row],[Month Num]],Tbl_Lookup_Month[],2)</f>
        <v>Feb</v>
      </c>
      <c r="G718" s="80">
        <f>DAY(Tbl_Transactions[[#This Row],[Transaction Date]])</f>
        <v>22</v>
      </c>
      <c r="H718" s="82">
        <f>WEEKDAY(Tbl_Transactions[[#This Row],[Transaction Date]])</f>
        <v>3</v>
      </c>
      <c r="I718" s="82" t="str">
        <f>VLOOKUP(Tbl_Transactions[[#This Row],[Weekday Num]], Tbl_Lookup_Weekday[], 2)</f>
        <v>Tue</v>
      </c>
      <c r="J718" s="78" t="s">
        <v>12</v>
      </c>
      <c r="K718" s="78" t="s">
        <v>37</v>
      </c>
      <c r="L718" s="78" t="s">
        <v>36</v>
      </c>
      <c r="M718" s="78" t="s">
        <v>20</v>
      </c>
      <c r="N718" s="81">
        <v>37</v>
      </c>
      <c r="O718" s="91">
        <f>IF(Tbl_Transactions[[#This Row],[Type]]="Income",Tbl_Transactions[[#This Row],[Amount]]*'Lookup Values'!$H$3,Tbl_Transactions[[#This Row],[Amount]]*'Lookup Values'!$H$2)</f>
        <v>3.1912499999999997</v>
      </c>
    </row>
    <row r="719" spans="1:15" x14ac:dyDescent="0.25">
      <c r="A719" s="78">
        <v>718</v>
      </c>
      <c r="B719" s="79">
        <v>40598</v>
      </c>
      <c r="C719" s="78" t="str">
        <f>IF(Tbl_Transactions[[#This Row],[Category]]="Income","Income","Expense")</f>
        <v>Expense</v>
      </c>
      <c r="D719" s="80">
        <f>YEAR(Tbl_Transactions[[#This Row],[Transaction Date]])</f>
        <v>2011</v>
      </c>
      <c r="E719" s="80">
        <f>MONTH(Tbl_Transactions[[#This Row],[Transaction Date]])</f>
        <v>2</v>
      </c>
      <c r="F719" s="80" t="str">
        <f>VLOOKUP(Tbl_Transactions[[#This Row],[Month Num]],Tbl_Lookup_Month[],2)</f>
        <v>Feb</v>
      </c>
      <c r="G719" s="80">
        <f>DAY(Tbl_Transactions[[#This Row],[Transaction Date]])</f>
        <v>24</v>
      </c>
      <c r="H719" s="82">
        <f>WEEKDAY(Tbl_Transactions[[#This Row],[Transaction Date]])</f>
        <v>5</v>
      </c>
      <c r="I719" s="82" t="str">
        <f>VLOOKUP(Tbl_Transactions[[#This Row],[Weekday Num]], Tbl_Lookup_Weekday[], 2)</f>
        <v>Thu</v>
      </c>
      <c r="J719" s="78" t="s">
        <v>12</v>
      </c>
      <c r="K719" s="78" t="s">
        <v>25</v>
      </c>
      <c r="L719" s="78" t="s">
        <v>24</v>
      </c>
      <c r="M719" s="78" t="s">
        <v>10</v>
      </c>
      <c r="N719" s="81">
        <v>499</v>
      </c>
      <c r="O719" s="91">
        <f>IF(Tbl_Transactions[[#This Row],[Type]]="Income",Tbl_Transactions[[#This Row],[Amount]]*'Lookup Values'!$H$3,Tbl_Transactions[[#This Row],[Amount]]*'Lookup Values'!$H$2)</f>
        <v>43.038749999999993</v>
      </c>
    </row>
    <row r="720" spans="1:15" x14ac:dyDescent="0.25">
      <c r="A720" s="78">
        <v>719</v>
      </c>
      <c r="B720" s="79">
        <v>40602</v>
      </c>
      <c r="C720" s="78" t="str">
        <f>IF(Tbl_Transactions[[#This Row],[Category]]="Income","Income","Expense")</f>
        <v>Income</v>
      </c>
      <c r="D720" s="80">
        <f>YEAR(Tbl_Transactions[[#This Row],[Transaction Date]])</f>
        <v>2011</v>
      </c>
      <c r="E720" s="80">
        <f>MONTH(Tbl_Transactions[[#This Row],[Transaction Date]])</f>
        <v>2</v>
      </c>
      <c r="F720" s="80" t="str">
        <f>VLOOKUP(Tbl_Transactions[[#This Row],[Month Num]],Tbl_Lookup_Month[],2)</f>
        <v>Feb</v>
      </c>
      <c r="G720" s="80">
        <f>DAY(Tbl_Transactions[[#This Row],[Transaction Date]])</f>
        <v>28</v>
      </c>
      <c r="H720" s="82">
        <f>WEEKDAY(Tbl_Transactions[[#This Row],[Transaction Date]])</f>
        <v>2</v>
      </c>
      <c r="I720" s="82" t="str">
        <f>VLOOKUP(Tbl_Transactions[[#This Row],[Weekday Num]], Tbl_Lookup_Weekday[], 2)</f>
        <v>Mon</v>
      </c>
      <c r="J720" s="78" t="s">
        <v>47</v>
      </c>
      <c r="K720" s="78" t="s">
        <v>76</v>
      </c>
      <c r="L720" s="78" t="s">
        <v>77</v>
      </c>
      <c r="M720" s="78" t="s">
        <v>20</v>
      </c>
      <c r="N720" s="81">
        <v>13</v>
      </c>
      <c r="O720" s="91">
        <f>IF(Tbl_Transactions[[#This Row],[Type]]="Income",Tbl_Transactions[[#This Row],[Amount]]*'Lookup Values'!$H$3,Tbl_Transactions[[#This Row],[Amount]]*'Lookup Values'!$H$2)</f>
        <v>4.9400000000000004</v>
      </c>
    </row>
    <row r="721" spans="1:15" x14ac:dyDescent="0.25">
      <c r="A721" s="78">
        <v>720</v>
      </c>
      <c r="B721" s="79">
        <v>40602</v>
      </c>
      <c r="C721" s="78" t="str">
        <f>IF(Tbl_Transactions[[#This Row],[Category]]="Income","Income","Expense")</f>
        <v>Expense</v>
      </c>
      <c r="D721" s="80">
        <f>YEAR(Tbl_Transactions[[#This Row],[Transaction Date]])</f>
        <v>2011</v>
      </c>
      <c r="E721" s="80">
        <f>MONTH(Tbl_Transactions[[#This Row],[Transaction Date]])</f>
        <v>2</v>
      </c>
      <c r="F721" s="80" t="str">
        <f>VLOOKUP(Tbl_Transactions[[#This Row],[Month Num]],Tbl_Lookup_Month[],2)</f>
        <v>Feb</v>
      </c>
      <c r="G721" s="80">
        <f>DAY(Tbl_Transactions[[#This Row],[Transaction Date]])</f>
        <v>28</v>
      </c>
      <c r="H721" s="82">
        <f>WEEKDAY(Tbl_Transactions[[#This Row],[Transaction Date]])</f>
        <v>2</v>
      </c>
      <c r="I721" s="82" t="str">
        <f>VLOOKUP(Tbl_Transactions[[#This Row],[Weekday Num]], Tbl_Lookup_Weekday[], 2)</f>
        <v>Mon</v>
      </c>
      <c r="J721" s="78" t="s">
        <v>8</v>
      </c>
      <c r="K721" s="78" t="s">
        <v>9</v>
      </c>
      <c r="L721" s="78" t="s">
        <v>7</v>
      </c>
      <c r="M721" s="78" t="s">
        <v>23</v>
      </c>
      <c r="N721" s="81">
        <v>440</v>
      </c>
      <c r="O721" s="91">
        <f>IF(Tbl_Transactions[[#This Row],[Type]]="Income",Tbl_Transactions[[#This Row],[Amount]]*'Lookup Values'!$H$3,Tbl_Transactions[[#This Row],[Amount]]*'Lookup Values'!$H$2)</f>
        <v>37.949999999999996</v>
      </c>
    </row>
    <row r="722" spans="1:15" x14ac:dyDescent="0.25">
      <c r="A722" s="78">
        <v>721</v>
      </c>
      <c r="B722" s="79">
        <v>40604</v>
      </c>
      <c r="C722" s="78" t="str">
        <f>IF(Tbl_Transactions[[#This Row],[Category]]="Income","Income","Expense")</f>
        <v>Expense</v>
      </c>
      <c r="D722" s="80">
        <f>YEAR(Tbl_Transactions[[#This Row],[Transaction Date]])</f>
        <v>2011</v>
      </c>
      <c r="E722" s="80">
        <f>MONTH(Tbl_Transactions[[#This Row],[Transaction Date]])</f>
        <v>3</v>
      </c>
      <c r="F722" s="80" t="str">
        <f>VLOOKUP(Tbl_Transactions[[#This Row],[Month Num]],Tbl_Lookup_Month[],2)</f>
        <v>Mar</v>
      </c>
      <c r="G722" s="80">
        <f>DAY(Tbl_Transactions[[#This Row],[Transaction Date]])</f>
        <v>2</v>
      </c>
      <c r="H722" s="82">
        <f>WEEKDAY(Tbl_Transactions[[#This Row],[Transaction Date]])</f>
        <v>4</v>
      </c>
      <c r="I722" s="82" t="str">
        <f>VLOOKUP(Tbl_Transactions[[#This Row],[Weekday Num]], Tbl_Lookup_Weekday[], 2)</f>
        <v>Wed</v>
      </c>
      <c r="J722" s="78" t="s">
        <v>12</v>
      </c>
      <c r="K722" s="78" t="s">
        <v>25</v>
      </c>
      <c r="L722" s="78" t="s">
        <v>24</v>
      </c>
      <c r="M722" s="78" t="s">
        <v>23</v>
      </c>
      <c r="N722" s="81">
        <v>167</v>
      </c>
      <c r="O722" s="91">
        <f>IF(Tbl_Transactions[[#This Row],[Type]]="Income",Tbl_Transactions[[#This Row],[Amount]]*'Lookup Values'!$H$3,Tbl_Transactions[[#This Row],[Amount]]*'Lookup Values'!$H$2)</f>
        <v>14.403749999999999</v>
      </c>
    </row>
    <row r="723" spans="1:15" x14ac:dyDescent="0.25">
      <c r="A723" s="78">
        <v>722</v>
      </c>
      <c r="B723" s="79">
        <v>40608</v>
      </c>
      <c r="C723" s="78" t="str">
        <f>IF(Tbl_Transactions[[#This Row],[Category]]="Income","Income","Expense")</f>
        <v>Expense</v>
      </c>
      <c r="D723" s="80">
        <f>YEAR(Tbl_Transactions[[#This Row],[Transaction Date]])</f>
        <v>2011</v>
      </c>
      <c r="E723" s="80">
        <f>MONTH(Tbl_Transactions[[#This Row],[Transaction Date]])</f>
        <v>3</v>
      </c>
      <c r="F723" s="80" t="str">
        <f>VLOOKUP(Tbl_Transactions[[#This Row],[Month Num]],Tbl_Lookup_Month[],2)</f>
        <v>Mar</v>
      </c>
      <c r="G723" s="80">
        <f>DAY(Tbl_Transactions[[#This Row],[Transaction Date]])</f>
        <v>6</v>
      </c>
      <c r="H723" s="82">
        <f>WEEKDAY(Tbl_Transactions[[#This Row],[Transaction Date]])</f>
        <v>1</v>
      </c>
      <c r="I723" s="82" t="str">
        <f>VLOOKUP(Tbl_Transactions[[#This Row],[Weekday Num]], Tbl_Lookup_Weekday[], 2)</f>
        <v>Sun</v>
      </c>
      <c r="J723" s="78" t="s">
        <v>12</v>
      </c>
      <c r="K723" s="78" t="s">
        <v>25</v>
      </c>
      <c r="L723" s="78" t="s">
        <v>24</v>
      </c>
      <c r="M723" s="78" t="s">
        <v>23</v>
      </c>
      <c r="N723" s="81">
        <v>263</v>
      </c>
      <c r="O723" s="91">
        <f>IF(Tbl_Transactions[[#This Row],[Type]]="Income",Tbl_Transactions[[#This Row],[Amount]]*'Lookup Values'!$H$3,Tbl_Transactions[[#This Row],[Amount]]*'Lookup Values'!$H$2)</f>
        <v>22.68375</v>
      </c>
    </row>
    <row r="724" spans="1:15" x14ac:dyDescent="0.25">
      <c r="A724" s="78">
        <v>723</v>
      </c>
      <c r="B724" s="79">
        <v>40613</v>
      </c>
      <c r="C724" s="78" t="str">
        <f>IF(Tbl_Transactions[[#This Row],[Category]]="Income","Income","Expense")</f>
        <v>Expense</v>
      </c>
      <c r="D724" s="80">
        <f>YEAR(Tbl_Transactions[[#This Row],[Transaction Date]])</f>
        <v>2011</v>
      </c>
      <c r="E724" s="80">
        <f>MONTH(Tbl_Transactions[[#This Row],[Transaction Date]])</f>
        <v>3</v>
      </c>
      <c r="F724" s="80" t="str">
        <f>VLOOKUP(Tbl_Transactions[[#This Row],[Month Num]],Tbl_Lookup_Month[],2)</f>
        <v>Mar</v>
      </c>
      <c r="G724" s="80">
        <f>DAY(Tbl_Transactions[[#This Row],[Transaction Date]])</f>
        <v>11</v>
      </c>
      <c r="H724" s="82">
        <f>WEEKDAY(Tbl_Transactions[[#This Row],[Transaction Date]])</f>
        <v>6</v>
      </c>
      <c r="I724" s="82" t="str">
        <f>VLOOKUP(Tbl_Transactions[[#This Row],[Weekday Num]], Tbl_Lookup_Weekday[], 2)</f>
        <v>Fri</v>
      </c>
      <c r="J724" s="78" t="s">
        <v>8</v>
      </c>
      <c r="K724" s="78" t="s">
        <v>22</v>
      </c>
      <c r="L724" s="78" t="s">
        <v>21</v>
      </c>
      <c r="M724" s="78" t="s">
        <v>23</v>
      </c>
      <c r="N724" s="81">
        <v>273</v>
      </c>
      <c r="O724" s="91">
        <f>IF(Tbl_Transactions[[#This Row],[Type]]="Income",Tbl_Transactions[[#This Row],[Amount]]*'Lookup Values'!$H$3,Tbl_Transactions[[#This Row],[Amount]]*'Lookup Values'!$H$2)</f>
        <v>23.546249999999997</v>
      </c>
    </row>
    <row r="725" spans="1:15" x14ac:dyDescent="0.25">
      <c r="A725" s="78">
        <v>724</v>
      </c>
      <c r="B725" s="79">
        <v>40616</v>
      </c>
      <c r="C725" s="78" t="str">
        <f>IF(Tbl_Transactions[[#This Row],[Category]]="Income","Income","Expense")</f>
        <v>Expense</v>
      </c>
      <c r="D725" s="80">
        <f>YEAR(Tbl_Transactions[[#This Row],[Transaction Date]])</f>
        <v>2011</v>
      </c>
      <c r="E725" s="80">
        <f>MONTH(Tbl_Transactions[[#This Row],[Transaction Date]])</f>
        <v>3</v>
      </c>
      <c r="F725" s="80" t="str">
        <f>VLOOKUP(Tbl_Transactions[[#This Row],[Month Num]],Tbl_Lookup_Month[],2)</f>
        <v>Mar</v>
      </c>
      <c r="G725" s="80">
        <f>DAY(Tbl_Transactions[[#This Row],[Transaction Date]])</f>
        <v>14</v>
      </c>
      <c r="H725" s="82">
        <f>WEEKDAY(Tbl_Transactions[[#This Row],[Transaction Date]])</f>
        <v>2</v>
      </c>
      <c r="I725" s="82" t="str">
        <f>VLOOKUP(Tbl_Transactions[[#This Row],[Weekday Num]], Tbl_Lookup_Weekday[], 2)</f>
        <v>Mon</v>
      </c>
      <c r="J725" s="78" t="s">
        <v>8</v>
      </c>
      <c r="K725" s="78" t="s">
        <v>22</v>
      </c>
      <c r="L725" s="78" t="s">
        <v>21</v>
      </c>
      <c r="M725" s="78" t="s">
        <v>20</v>
      </c>
      <c r="N725" s="81">
        <v>333</v>
      </c>
      <c r="O725" s="91">
        <f>IF(Tbl_Transactions[[#This Row],[Type]]="Income",Tbl_Transactions[[#This Row],[Amount]]*'Lookup Values'!$H$3,Tbl_Transactions[[#This Row],[Amount]]*'Lookup Values'!$H$2)</f>
        <v>28.721249999999998</v>
      </c>
    </row>
    <row r="726" spans="1:15" x14ac:dyDescent="0.25">
      <c r="A726" s="78">
        <v>725</v>
      </c>
      <c r="B726" s="79">
        <v>40618</v>
      </c>
      <c r="C726" s="78" t="str">
        <f>IF(Tbl_Transactions[[#This Row],[Category]]="Income","Income","Expense")</f>
        <v>Expense</v>
      </c>
      <c r="D726" s="80">
        <f>YEAR(Tbl_Transactions[[#This Row],[Transaction Date]])</f>
        <v>2011</v>
      </c>
      <c r="E726" s="80">
        <f>MONTH(Tbl_Transactions[[#This Row],[Transaction Date]])</f>
        <v>3</v>
      </c>
      <c r="F726" s="80" t="str">
        <f>VLOOKUP(Tbl_Transactions[[#This Row],[Month Num]],Tbl_Lookup_Month[],2)</f>
        <v>Mar</v>
      </c>
      <c r="G726" s="80">
        <f>DAY(Tbl_Transactions[[#This Row],[Transaction Date]])</f>
        <v>16</v>
      </c>
      <c r="H726" s="82">
        <f>WEEKDAY(Tbl_Transactions[[#This Row],[Transaction Date]])</f>
        <v>4</v>
      </c>
      <c r="I726" s="82" t="str">
        <f>VLOOKUP(Tbl_Transactions[[#This Row],[Weekday Num]], Tbl_Lookup_Weekday[], 2)</f>
        <v>Wed</v>
      </c>
      <c r="J726" s="78" t="s">
        <v>15</v>
      </c>
      <c r="K726" s="78" t="s">
        <v>35</v>
      </c>
      <c r="L726" s="78" t="s">
        <v>34</v>
      </c>
      <c r="M726" s="78" t="s">
        <v>10</v>
      </c>
      <c r="N726" s="81">
        <v>165</v>
      </c>
      <c r="O726" s="91">
        <f>IF(Tbl_Transactions[[#This Row],[Type]]="Income",Tbl_Transactions[[#This Row],[Amount]]*'Lookup Values'!$H$3,Tbl_Transactions[[#This Row],[Amount]]*'Lookup Values'!$H$2)</f>
        <v>14.231249999999999</v>
      </c>
    </row>
    <row r="727" spans="1:15" x14ac:dyDescent="0.25">
      <c r="A727" s="78">
        <v>726</v>
      </c>
      <c r="B727" s="79">
        <v>40620</v>
      </c>
      <c r="C727" s="78" t="str">
        <f>IF(Tbl_Transactions[[#This Row],[Category]]="Income","Income","Expense")</f>
        <v>Income</v>
      </c>
      <c r="D727" s="80">
        <f>YEAR(Tbl_Transactions[[#This Row],[Transaction Date]])</f>
        <v>2011</v>
      </c>
      <c r="E727" s="80">
        <f>MONTH(Tbl_Transactions[[#This Row],[Transaction Date]])</f>
        <v>3</v>
      </c>
      <c r="F727" s="80" t="str">
        <f>VLOOKUP(Tbl_Transactions[[#This Row],[Month Num]],Tbl_Lookup_Month[],2)</f>
        <v>Mar</v>
      </c>
      <c r="G727" s="80">
        <f>DAY(Tbl_Transactions[[#This Row],[Transaction Date]])</f>
        <v>18</v>
      </c>
      <c r="H727" s="82">
        <f>WEEKDAY(Tbl_Transactions[[#This Row],[Transaction Date]])</f>
        <v>6</v>
      </c>
      <c r="I727" s="82" t="str">
        <f>VLOOKUP(Tbl_Transactions[[#This Row],[Weekday Num]], Tbl_Lookup_Weekday[], 2)</f>
        <v>Fri</v>
      </c>
      <c r="J727" s="78" t="s">
        <v>47</v>
      </c>
      <c r="K727" s="78" t="s">
        <v>76</v>
      </c>
      <c r="L727" s="78" t="s">
        <v>77</v>
      </c>
      <c r="M727" s="78" t="s">
        <v>20</v>
      </c>
      <c r="N727" s="81">
        <v>329</v>
      </c>
      <c r="O727" s="91">
        <f>IF(Tbl_Transactions[[#This Row],[Type]]="Income",Tbl_Transactions[[#This Row],[Amount]]*'Lookup Values'!$H$3,Tbl_Transactions[[#This Row],[Amount]]*'Lookup Values'!$H$2)</f>
        <v>125.02</v>
      </c>
    </row>
    <row r="728" spans="1:15" x14ac:dyDescent="0.25">
      <c r="A728" s="78">
        <v>727</v>
      </c>
      <c r="B728" s="79">
        <v>40623</v>
      </c>
      <c r="C728" s="78" t="str">
        <f>IF(Tbl_Transactions[[#This Row],[Category]]="Income","Income","Expense")</f>
        <v>Expense</v>
      </c>
      <c r="D728" s="80">
        <f>YEAR(Tbl_Transactions[[#This Row],[Transaction Date]])</f>
        <v>2011</v>
      </c>
      <c r="E728" s="80">
        <f>MONTH(Tbl_Transactions[[#This Row],[Transaction Date]])</f>
        <v>3</v>
      </c>
      <c r="F728" s="80" t="str">
        <f>VLOOKUP(Tbl_Transactions[[#This Row],[Month Num]],Tbl_Lookup_Month[],2)</f>
        <v>Mar</v>
      </c>
      <c r="G728" s="80">
        <f>DAY(Tbl_Transactions[[#This Row],[Transaction Date]])</f>
        <v>21</v>
      </c>
      <c r="H728" s="82">
        <f>WEEKDAY(Tbl_Transactions[[#This Row],[Transaction Date]])</f>
        <v>2</v>
      </c>
      <c r="I728" s="82" t="str">
        <f>VLOOKUP(Tbl_Transactions[[#This Row],[Weekday Num]], Tbl_Lookup_Weekday[], 2)</f>
        <v>Mon</v>
      </c>
      <c r="J728" s="78" t="s">
        <v>12</v>
      </c>
      <c r="K728" s="78" t="s">
        <v>13</v>
      </c>
      <c r="L728" s="78" t="s">
        <v>11</v>
      </c>
      <c r="M728" s="78" t="s">
        <v>20</v>
      </c>
      <c r="N728" s="81">
        <v>352</v>
      </c>
      <c r="O728" s="91">
        <f>IF(Tbl_Transactions[[#This Row],[Type]]="Income",Tbl_Transactions[[#This Row],[Amount]]*'Lookup Values'!$H$3,Tbl_Transactions[[#This Row],[Amount]]*'Lookup Values'!$H$2)</f>
        <v>30.36</v>
      </c>
    </row>
    <row r="729" spans="1:15" x14ac:dyDescent="0.25">
      <c r="A729" s="78">
        <v>728</v>
      </c>
      <c r="B729" s="79">
        <v>40624</v>
      </c>
      <c r="C729" s="78" t="str">
        <f>IF(Tbl_Transactions[[#This Row],[Category]]="Income","Income","Expense")</f>
        <v>Expense</v>
      </c>
      <c r="D729" s="80">
        <f>YEAR(Tbl_Transactions[[#This Row],[Transaction Date]])</f>
        <v>2011</v>
      </c>
      <c r="E729" s="80">
        <f>MONTH(Tbl_Transactions[[#This Row],[Transaction Date]])</f>
        <v>3</v>
      </c>
      <c r="F729" s="80" t="str">
        <f>VLOOKUP(Tbl_Transactions[[#This Row],[Month Num]],Tbl_Lookup_Month[],2)</f>
        <v>Mar</v>
      </c>
      <c r="G729" s="80">
        <f>DAY(Tbl_Transactions[[#This Row],[Transaction Date]])</f>
        <v>22</v>
      </c>
      <c r="H729" s="82">
        <f>WEEKDAY(Tbl_Transactions[[#This Row],[Transaction Date]])</f>
        <v>3</v>
      </c>
      <c r="I729" s="82" t="str">
        <f>VLOOKUP(Tbl_Transactions[[#This Row],[Weekday Num]], Tbl_Lookup_Weekday[], 2)</f>
        <v>Tue</v>
      </c>
      <c r="J729" s="78" t="s">
        <v>15</v>
      </c>
      <c r="K729" s="78" t="s">
        <v>35</v>
      </c>
      <c r="L729" s="78" t="s">
        <v>34</v>
      </c>
      <c r="M729" s="78" t="s">
        <v>10</v>
      </c>
      <c r="N729" s="81">
        <v>339</v>
      </c>
      <c r="O729" s="91">
        <f>IF(Tbl_Transactions[[#This Row],[Type]]="Income",Tbl_Transactions[[#This Row],[Amount]]*'Lookup Values'!$H$3,Tbl_Transactions[[#This Row],[Amount]]*'Lookup Values'!$H$2)</f>
        <v>29.238749999999996</v>
      </c>
    </row>
    <row r="730" spans="1:15" x14ac:dyDescent="0.25">
      <c r="A730" s="78">
        <v>729</v>
      </c>
      <c r="B730" s="79">
        <v>40628</v>
      </c>
      <c r="C730" s="78" t="str">
        <f>IF(Tbl_Transactions[[#This Row],[Category]]="Income","Income","Expense")</f>
        <v>Income</v>
      </c>
      <c r="D730" s="80">
        <f>YEAR(Tbl_Transactions[[#This Row],[Transaction Date]])</f>
        <v>2011</v>
      </c>
      <c r="E730" s="80">
        <f>MONTH(Tbl_Transactions[[#This Row],[Transaction Date]])</f>
        <v>3</v>
      </c>
      <c r="F730" s="80" t="str">
        <f>VLOOKUP(Tbl_Transactions[[#This Row],[Month Num]],Tbl_Lookup_Month[],2)</f>
        <v>Mar</v>
      </c>
      <c r="G730" s="80">
        <f>DAY(Tbl_Transactions[[#This Row],[Transaction Date]])</f>
        <v>26</v>
      </c>
      <c r="H730" s="82">
        <f>WEEKDAY(Tbl_Transactions[[#This Row],[Transaction Date]])</f>
        <v>7</v>
      </c>
      <c r="I730" s="82" t="str">
        <f>VLOOKUP(Tbl_Transactions[[#This Row],[Weekday Num]], Tbl_Lookup_Weekday[], 2)</f>
        <v>Sat</v>
      </c>
      <c r="J730" s="78" t="s">
        <v>47</v>
      </c>
      <c r="K730" s="78" t="s">
        <v>78</v>
      </c>
      <c r="L730" s="78" t="s">
        <v>79</v>
      </c>
      <c r="M730" s="78" t="s">
        <v>10</v>
      </c>
      <c r="N730" s="81">
        <v>121</v>
      </c>
      <c r="O730" s="91">
        <f>IF(Tbl_Transactions[[#This Row],[Type]]="Income",Tbl_Transactions[[#This Row],[Amount]]*'Lookup Values'!$H$3,Tbl_Transactions[[#This Row],[Amount]]*'Lookup Values'!$H$2)</f>
        <v>45.980000000000004</v>
      </c>
    </row>
    <row r="731" spans="1:15" x14ac:dyDescent="0.25">
      <c r="A731" s="78">
        <v>730</v>
      </c>
      <c r="B731" s="79">
        <v>40630</v>
      </c>
      <c r="C731" s="78" t="str">
        <f>IF(Tbl_Transactions[[#This Row],[Category]]="Income","Income","Expense")</f>
        <v>Expense</v>
      </c>
      <c r="D731" s="80">
        <f>YEAR(Tbl_Transactions[[#This Row],[Transaction Date]])</f>
        <v>2011</v>
      </c>
      <c r="E731" s="80">
        <f>MONTH(Tbl_Transactions[[#This Row],[Transaction Date]])</f>
        <v>3</v>
      </c>
      <c r="F731" s="80" t="str">
        <f>VLOOKUP(Tbl_Transactions[[#This Row],[Month Num]],Tbl_Lookup_Month[],2)</f>
        <v>Mar</v>
      </c>
      <c r="G731" s="80">
        <f>DAY(Tbl_Transactions[[#This Row],[Transaction Date]])</f>
        <v>28</v>
      </c>
      <c r="H731" s="82">
        <f>WEEKDAY(Tbl_Transactions[[#This Row],[Transaction Date]])</f>
        <v>2</v>
      </c>
      <c r="I731" s="82" t="str">
        <f>VLOOKUP(Tbl_Transactions[[#This Row],[Weekday Num]], Tbl_Lookup_Weekday[], 2)</f>
        <v>Mon</v>
      </c>
      <c r="J731" s="78" t="s">
        <v>39</v>
      </c>
      <c r="K731" s="78" t="s">
        <v>40</v>
      </c>
      <c r="L731" s="78" t="s">
        <v>38</v>
      </c>
      <c r="M731" s="78" t="s">
        <v>10</v>
      </c>
      <c r="N731" s="81">
        <v>120</v>
      </c>
      <c r="O731" s="91">
        <f>IF(Tbl_Transactions[[#This Row],[Type]]="Income",Tbl_Transactions[[#This Row],[Amount]]*'Lookup Values'!$H$3,Tbl_Transactions[[#This Row],[Amount]]*'Lookup Values'!$H$2)</f>
        <v>10.35</v>
      </c>
    </row>
    <row r="732" spans="1:15" x14ac:dyDescent="0.25">
      <c r="A732" s="78">
        <v>731</v>
      </c>
      <c r="B732" s="79">
        <v>40630</v>
      </c>
      <c r="C732" s="78" t="str">
        <f>IF(Tbl_Transactions[[#This Row],[Category]]="Income","Income","Expense")</f>
        <v>Expense</v>
      </c>
      <c r="D732" s="80">
        <f>YEAR(Tbl_Transactions[[#This Row],[Transaction Date]])</f>
        <v>2011</v>
      </c>
      <c r="E732" s="80">
        <f>MONTH(Tbl_Transactions[[#This Row],[Transaction Date]])</f>
        <v>3</v>
      </c>
      <c r="F732" s="80" t="str">
        <f>VLOOKUP(Tbl_Transactions[[#This Row],[Month Num]],Tbl_Lookup_Month[],2)</f>
        <v>Mar</v>
      </c>
      <c r="G732" s="80">
        <f>DAY(Tbl_Transactions[[#This Row],[Transaction Date]])</f>
        <v>28</v>
      </c>
      <c r="H732" s="82">
        <f>WEEKDAY(Tbl_Transactions[[#This Row],[Transaction Date]])</f>
        <v>2</v>
      </c>
      <c r="I732" s="82" t="str">
        <f>VLOOKUP(Tbl_Transactions[[#This Row],[Weekday Num]], Tbl_Lookup_Weekday[], 2)</f>
        <v>Mon</v>
      </c>
      <c r="J732" s="78" t="s">
        <v>15</v>
      </c>
      <c r="K732" s="78" t="s">
        <v>35</v>
      </c>
      <c r="L732" s="78" t="s">
        <v>34</v>
      </c>
      <c r="M732" s="78" t="s">
        <v>23</v>
      </c>
      <c r="N732" s="81">
        <v>221</v>
      </c>
      <c r="O732" s="91">
        <f>IF(Tbl_Transactions[[#This Row],[Type]]="Income",Tbl_Transactions[[#This Row],[Amount]]*'Lookup Values'!$H$3,Tbl_Transactions[[#This Row],[Amount]]*'Lookup Values'!$H$2)</f>
        <v>19.061249999999998</v>
      </c>
    </row>
    <row r="733" spans="1:15" x14ac:dyDescent="0.25">
      <c r="A733" s="78">
        <v>732</v>
      </c>
      <c r="B733" s="79">
        <v>40632</v>
      </c>
      <c r="C733" s="78" t="str">
        <f>IF(Tbl_Transactions[[#This Row],[Category]]="Income","Income","Expense")</f>
        <v>Expense</v>
      </c>
      <c r="D733" s="80">
        <f>YEAR(Tbl_Transactions[[#This Row],[Transaction Date]])</f>
        <v>2011</v>
      </c>
      <c r="E733" s="80">
        <f>MONTH(Tbl_Transactions[[#This Row],[Transaction Date]])</f>
        <v>3</v>
      </c>
      <c r="F733" s="80" t="str">
        <f>VLOOKUP(Tbl_Transactions[[#This Row],[Month Num]],Tbl_Lookup_Month[],2)</f>
        <v>Mar</v>
      </c>
      <c r="G733" s="80">
        <f>DAY(Tbl_Transactions[[#This Row],[Transaction Date]])</f>
        <v>30</v>
      </c>
      <c r="H733" s="82">
        <f>WEEKDAY(Tbl_Transactions[[#This Row],[Transaction Date]])</f>
        <v>4</v>
      </c>
      <c r="I733" s="82" t="str">
        <f>VLOOKUP(Tbl_Transactions[[#This Row],[Weekday Num]], Tbl_Lookup_Weekday[], 2)</f>
        <v>Wed</v>
      </c>
      <c r="J733" s="78" t="s">
        <v>27</v>
      </c>
      <c r="K733" s="78" t="s">
        <v>28</v>
      </c>
      <c r="L733" s="78" t="s">
        <v>26</v>
      </c>
      <c r="M733" s="78" t="s">
        <v>10</v>
      </c>
      <c r="N733" s="81">
        <v>120</v>
      </c>
      <c r="O733" s="91">
        <f>IF(Tbl_Transactions[[#This Row],[Type]]="Income",Tbl_Transactions[[#This Row],[Amount]]*'Lookup Values'!$H$3,Tbl_Transactions[[#This Row],[Amount]]*'Lookup Values'!$H$2)</f>
        <v>10.35</v>
      </c>
    </row>
    <row r="734" spans="1:15" x14ac:dyDescent="0.25">
      <c r="A734" s="78">
        <v>733</v>
      </c>
      <c r="B734" s="79">
        <v>40635</v>
      </c>
      <c r="C734" s="78" t="str">
        <f>IF(Tbl_Transactions[[#This Row],[Category]]="Income","Income","Expense")</f>
        <v>Expense</v>
      </c>
      <c r="D734" s="80">
        <f>YEAR(Tbl_Transactions[[#This Row],[Transaction Date]])</f>
        <v>2011</v>
      </c>
      <c r="E734" s="80">
        <f>MONTH(Tbl_Transactions[[#This Row],[Transaction Date]])</f>
        <v>4</v>
      </c>
      <c r="F734" s="80" t="str">
        <f>VLOOKUP(Tbl_Transactions[[#This Row],[Month Num]],Tbl_Lookup_Month[],2)</f>
        <v>Apr</v>
      </c>
      <c r="G734" s="80">
        <f>DAY(Tbl_Transactions[[#This Row],[Transaction Date]])</f>
        <v>2</v>
      </c>
      <c r="H734" s="82">
        <f>WEEKDAY(Tbl_Transactions[[#This Row],[Transaction Date]])</f>
        <v>7</v>
      </c>
      <c r="I734" s="82" t="str">
        <f>VLOOKUP(Tbl_Transactions[[#This Row],[Weekday Num]], Tbl_Lookup_Weekday[], 2)</f>
        <v>Sat</v>
      </c>
      <c r="J734" s="78" t="s">
        <v>42</v>
      </c>
      <c r="K734" s="78" t="s">
        <v>43</v>
      </c>
      <c r="L734" s="78" t="s">
        <v>41</v>
      </c>
      <c r="M734" s="78" t="s">
        <v>23</v>
      </c>
      <c r="N734" s="81">
        <v>17</v>
      </c>
      <c r="O734" s="91">
        <f>IF(Tbl_Transactions[[#This Row],[Type]]="Income",Tbl_Transactions[[#This Row],[Amount]]*'Lookup Values'!$H$3,Tbl_Transactions[[#This Row],[Amount]]*'Lookup Values'!$H$2)</f>
        <v>1.4662499999999998</v>
      </c>
    </row>
    <row r="735" spans="1:15" x14ac:dyDescent="0.25">
      <c r="A735" s="78">
        <v>734</v>
      </c>
      <c r="B735" s="79">
        <v>40635</v>
      </c>
      <c r="C735" s="78" t="str">
        <f>IF(Tbl_Transactions[[#This Row],[Category]]="Income","Income","Expense")</f>
        <v>Expense</v>
      </c>
      <c r="D735" s="80">
        <f>YEAR(Tbl_Transactions[[#This Row],[Transaction Date]])</f>
        <v>2011</v>
      </c>
      <c r="E735" s="80">
        <f>MONTH(Tbl_Transactions[[#This Row],[Transaction Date]])</f>
        <v>4</v>
      </c>
      <c r="F735" s="80" t="str">
        <f>VLOOKUP(Tbl_Transactions[[#This Row],[Month Num]],Tbl_Lookup_Month[],2)</f>
        <v>Apr</v>
      </c>
      <c r="G735" s="80">
        <f>DAY(Tbl_Transactions[[#This Row],[Transaction Date]])</f>
        <v>2</v>
      </c>
      <c r="H735" s="82">
        <f>WEEKDAY(Tbl_Transactions[[#This Row],[Transaction Date]])</f>
        <v>7</v>
      </c>
      <c r="I735" s="82" t="str">
        <f>VLOOKUP(Tbl_Transactions[[#This Row],[Weekday Num]], Tbl_Lookup_Weekday[], 2)</f>
        <v>Sat</v>
      </c>
      <c r="J735" s="78" t="s">
        <v>39</v>
      </c>
      <c r="K735" s="78" t="s">
        <v>40</v>
      </c>
      <c r="L735" s="78" t="s">
        <v>38</v>
      </c>
      <c r="M735" s="78" t="s">
        <v>10</v>
      </c>
      <c r="N735" s="81">
        <v>312</v>
      </c>
      <c r="O735" s="91">
        <f>IF(Tbl_Transactions[[#This Row],[Type]]="Income",Tbl_Transactions[[#This Row],[Amount]]*'Lookup Values'!$H$3,Tbl_Transactions[[#This Row],[Amount]]*'Lookup Values'!$H$2)</f>
        <v>26.909999999999997</v>
      </c>
    </row>
    <row r="736" spans="1:15" x14ac:dyDescent="0.25">
      <c r="A736" s="78">
        <v>735</v>
      </c>
      <c r="B736" s="79">
        <v>40639</v>
      </c>
      <c r="C736" s="78" t="str">
        <f>IF(Tbl_Transactions[[#This Row],[Category]]="Income","Income","Expense")</f>
        <v>Expense</v>
      </c>
      <c r="D736" s="80">
        <f>YEAR(Tbl_Transactions[[#This Row],[Transaction Date]])</f>
        <v>2011</v>
      </c>
      <c r="E736" s="80">
        <f>MONTH(Tbl_Transactions[[#This Row],[Transaction Date]])</f>
        <v>4</v>
      </c>
      <c r="F736" s="80" t="str">
        <f>VLOOKUP(Tbl_Transactions[[#This Row],[Month Num]],Tbl_Lookup_Month[],2)</f>
        <v>Apr</v>
      </c>
      <c r="G736" s="80">
        <f>DAY(Tbl_Transactions[[#This Row],[Transaction Date]])</f>
        <v>6</v>
      </c>
      <c r="H736" s="82">
        <f>WEEKDAY(Tbl_Transactions[[#This Row],[Transaction Date]])</f>
        <v>4</v>
      </c>
      <c r="I736" s="82" t="str">
        <f>VLOOKUP(Tbl_Transactions[[#This Row],[Weekday Num]], Tbl_Lookup_Weekday[], 2)</f>
        <v>Wed</v>
      </c>
      <c r="J736" s="78" t="s">
        <v>27</v>
      </c>
      <c r="K736" s="78" t="s">
        <v>28</v>
      </c>
      <c r="L736" s="78" t="s">
        <v>26</v>
      </c>
      <c r="M736" s="78" t="s">
        <v>20</v>
      </c>
      <c r="N736" s="81">
        <v>139</v>
      </c>
      <c r="O736" s="91">
        <f>IF(Tbl_Transactions[[#This Row],[Type]]="Income",Tbl_Transactions[[#This Row],[Amount]]*'Lookup Values'!$H$3,Tbl_Transactions[[#This Row],[Amount]]*'Lookup Values'!$H$2)</f>
        <v>11.98875</v>
      </c>
    </row>
    <row r="737" spans="1:15" x14ac:dyDescent="0.25">
      <c r="A737" s="78">
        <v>736</v>
      </c>
      <c r="B737" s="79">
        <v>40642</v>
      </c>
      <c r="C737" s="78" t="str">
        <f>IF(Tbl_Transactions[[#This Row],[Category]]="Income","Income","Expense")</f>
        <v>Income</v>
      </c>
      <c r="D737" s="80">
        <f>YEAR(Tbl_Transactions[[#This Row],[Transaction Date]])</f>
        <v>2011</v>
      </c>
      <c r="E737" s="80">
        <f>MONTH(Tbl_Transactions[[#This Row],[Transaction Date]])</f>
        <v>4</v>
      </c>
      <c r="F737" s="80" t="str">
        <f>VLOOKUP(Tbl_Transactions[[#This Row],[Month Num]],Tbl_Lookup_Month[],2)</f>
        <v>Apr</v>
      </c>
      <c r="G737" s="80">
        <f>DAY(Tbl_Transactions[[#This Row],[Transaction Date]])</f>
        <v>9</v>
      </c>
      <c r="H737" s="82">
        <f>WEEKDAY(Tbl_Transactions[[#This Row],[Transaction Date]])</f>
        <v>7</v>
      </c>
      <c r="I737" s="82" t="str">
        <f>VLOOKUP(Tbl_Transactions[[#This Row],[Weekday Num]], Tbl_Lookup_Weekday[], 2)</f>
        <v>Sat</v>
      </c>
      <c r="J737" s="78" t="s">
        <v>47</v>
      </c>
      <c r="K737" s="78" t="s">
        <v>80</v>
      </c>
      <c r="L737" s="78" t="s">
        <v>81</v>
      </c>
      <c r="M737" s="78" t="s">
        <v>10</v>
      </c>
      <c r="N737" s="81">
        <v>231</v>
      </c>
      <c r="O737" s="91">
        <f>IF(Tbl_Transactions[[#This Row],[Type]]="Income",Tbl_Transactions[[#This Row],[Amount]]*'Lookup Values'!$H$3,Tbl_Transactions[[#This Row],[Amount]]*'Lookup Values'!$H$2)</f>
        <v>87.78</v>
      </c>
    </row>
    <row r="738" spans="1:15" x14ac:dyDescent="0.25">
      <c r="A738" s="78">
        <v>737</v>
      </c>
      <c r="B738" s="79">
        <v>40643</v>
      </c>
      <c r="C738" s="78" t="str">
        <f>IF(Tbl_Transactions[[#This Row],[Category]]="Income","Income","Expense")</f>
        <v>Expense</v>
      </c>
      <c r="D738" s="80">
        <f>YEAR(Tbl_Transactions[[#This Row],[Transaction Date]])</f>
        <v>2011</v>
      </c>
      <c r="E738" s="80">
        <f>MONTH(Tbl_Transactions[[#This Row],[Transaction Date]])</f>
        <v>4</v>
      </c>
      <c r="F738" s="80" t="str">
        <f>VLOOKUP(Tbl_Transactions[[#This Row],[Month Num]],Tbl_Lookup_Month[],2)</f>
        <v>Apr</v>
      </c>
      <c r="G738" s="80">
        <f>DAY(Tbl_Transactions[[#This Row],[Transaction Date]])</f>
        <v>10</v>
      </c>
      <c r="H738" s="82">
        <f>WEEKDAY(Tbl_Transactions[[#This Row],[Transaction Date]])</f>
        <v>1</v>
      </c>
      <c r="I738" s="82" t="str">
        <f>VLOOKUP(Tbl_Transactions[[#This Row],[Weekday Num]], Tbl_Lookup_Weekday[], 2)</f>
        <v>Sun</v>
      </c>
      <c r="J738" s="78" t="s">
        <v>12</v>
      </c>
      <c r="K738" s="78" t="s">
        <v>25</v>
      </c>
      <c r="L738" s="78" t="s">
        <v>24</v>
      </c>
      <c r="M738" s="78" t="s">
        <v>10</v>
      </c>
      <c r="N738" s="81">
        <v>480</v>
      </c>
      <c r="O738" s="91">
        <f>IF(Tbl_Transactions[[#This Row],[Type]]="Income",Tbl_Transactions[[#This Row],[Amount]]*'Lookup Values'!$H$3,Tbl_Transactions[[#This Row],[Amount]]*'Lookup Values'!$H$2)</f>
        <v>41.4</v>
      </c>
    </row>
    <row r="739" spans="1:15" x14ac:dyDescent="0.25">
      <c r="A739" s="78">
        <v>738</v>
      </c>
      <c r="B739" s="79">
        <v>40644</v>
      </c>
      <c r="C739" s="78" t="str">
        <f>IF(Tbl_Transactions[[#This Row],[Category]]="Income","Income","Expense")</f>
        <v>Expense</v>
      </c>
      <c r="D739" s="80">
        <f>YEAR(Tbl_Transactions[[#This Row],[Transaction Date]])</f>
        <v>2011</v>
      </c>
      <c r="E739" s="80">
        <f>MONTH(Tbl_Transactions[[#This Row],[Transaction Date]])</f>
        <v>4</v>
      </c>
      <c r="F739" s="80" t="str">
        <f>VLOOKUP(Tbl_Transactions[[#This Row],[Month Num]],Tbl_Lookup_Month[],2)</f>
        <v>Apr</v>
      </c>
      <c r="G739" s="80">
        <f>DAY(Tbl_Transactions[[#This Row],[Transaction Date]])</f>
        <v>11</v>
      </c>
      <c r="H739" s="82">
        <f>WEEKDAY(Tbl_Transactions[[#This Row],[Transaction Date]])</f>
        <v>2</v>
      </c>
      <c r="I739" s="82" t="str">
        <f>VLOOKUP(Tbl_Transactions[[#This Row],[Weekday Num]], Tbl_Lookup_Weekday[], 2)</f>
        <v>Mon</v>
      </c>
      <c r="J739" s="78" t="s">
        <v>27</v>
      </c>
      <c r="K739" s="78" t="s">
        <v>28</v>
      </c>
      <c r="L739" s="78" t="s">
        <v>26</v>
      </c>
      <c r="M739" s="78" t="s">
        <v>20</v>
      </c>
      <c r="N739" s="81">
        <v>128</v>
      </c>
      <c r="O739" s="91">
        <f>IF(Tbl_Transactions[[#This Row],[Type]]="Income",Tbl_Transactions[[#This Row],[Amount]]*'Lookup Values'!$H$3,Tbl_Transactions[[#This Row],[Amount]]*'Lookup Values'!$H$2)</f>
        <v>11.04</v>
      </c>
    </row>
    <row r="740" spans="1:15" x14ac:dyDescent="0.25">
      <c r="A740" s="78">
        <v>739</v>
      </c>
      <c r="B740" s="79">
        <v>40648</v>
      </c>
      <c r="C740" s="78" t="str">
        <f>IF(Tbl_Transactions[[#This Row],[Category]]="Income","Income","Expense")</f>
        <v>Expense</v>
      </c>
      <c r="D740" s="80">
        <f>YEAR(Tbl_Transactions[[#This Row],[Transaction Date]])</f>
        <v>2011</v>
      </c>
      <c r="E740" s="80">
        <f>MONTH(Tbl_Transactions[[#This Row],[Transaction Date]])</f>
        <v>4</v>
      </c>
      <c r="F740" s="80" t="str">
        <f>VLOOKUP(Tbl_Transactions[[#This Row],[Month Num]],Tbl_Lookup_Month[],2)</f>
        <v>Apr</v>
      </c>
      <c r="G740" s="80">
        <f>DAY(Tbl_Transactions[[#This Row],[Transaction Date]])</f>
        <v>15</v>
      </c>
      <c r="H740" s="82">
        <f>WEEKDAY(Tbl_Transactions[[#This Row],[Transaction Date]])</f>
        <v>6</v>
      </c>
      <c r="I740" s="82" t="str">
        <f>VLOOKUP(Tbl_Transactions[[#This Row],[Weekday Num]], Tbl_Lookup_Weekday[], 2)</f>
        <v>Fri</v>
      </c>
      <c r="J740" s="78" t="s">
        <v>39</v>
      </c>
      <c r="K740" s="78" t="s">
        <v>40</v>
      </c>
      <c r="L740" s="78" t="s">
        <v>38</v>
      </c>
      <c r="M740" s="78" t="s">
        <v>10</v>
      </c>
      <c r="N740" s="81">
        <v>207</v>
      </c>
      <c r="O740" s="91">
        <f>IF(Tbl_Transactions[[#This Row],[Type]]="Income",Tbl_Transactions[[#This Row],[Amount]]*'Lookup Values'!$H$3,Tbl_Transactions[[#This Row],[Amount]]*'Lookup Values'!$H$2)</f>
        <v>17.853749999999998</v>
      </c>
    </row>
    <row r="741" spans="1:15" x14ac:dyDescent="0.25">
      <c r="A741" s="78">
        <v>740</v>
      </c>
      <c r="B741" s="79">
        <v>40648</v>
      </c>
      <c r="C741" s="78" t="str">
        <f>IF(Tbl_Transactions[[#This Row],[Category]]="Income","Income","Expense")</f>
        <v>Expense</v>
      </c>
      <c r="D741" s="80">
        <f>YEAR(Tbl_Transactions[[#This Row],[Transaction Date]])</f>
        <v>2011</v>
      </c>
      <c r="E741" s="80">
        <f>MONTH(Tbl_Transactions[[#This Row],[Transaction Date]])</f>
        <v>4</v>
      </c>
      <c r="F741" s="80" t="str">
        <f>VLOOKUP(Tbl_Transactions[[#This Row],[Month Num]],Tbl_Lookup_Month[],2)</f>
        <v>Apr</v>
      </c>
      <c r="G741" s="80">
        <f>DAY(Tbl_Transactions[[#This Row],[Transaction Date]])</f>
        <v>15</v>
      </c>
      <c r="H741" s="82">
        <f>WEEKDAY(Tbl_Transactions[[#This Row],[Transaction Date]])</f>
        <v>6</v>
      </c>
      <c r="I741" s="82" t="str">
        <f>VLOOKUP(Tbl_Transactions[[#This Row],[Weekday Num]], Tbl_Lookup_Weekday[], 2)</f>
        <v>Fri</v>
      </c>
      <c r="J741" s="78" t="s">
        <v>32</v>
      </c>
      <c r="K741" s="78" t="s">
        <v>33</v>
      </c>
      <c r="L741" s="78" t="s">
        <v>31</v>
      </c>
      <c r="M741" s="78" t="s">
        <v>10</v>
      </c>
      <c r="N741" s="81">
        <v>48</v>
      </c>
      <c r="O741" s="91">
        <f>IF(Tbl_Transactions[[#This Row],[Type]]="Income",Tbl_Transactions[[#This Row],[Amount]]*'Lookup Values'!$H$3,Tbl_Transactions[[#This Row],[Amount]]*'Lookup Values'!$H$2)</f>
        <v>4.1399999999999997</v>
      </c>
    </row>
    <row r="742" spans="1:15" x14ac:dyDescent="0.25">
      <c r="A742" s="78">
        <v>741</v>
      </c>
      <c r="B742" s="79">
        <v>40650</v>
      </c>
      <c r="C742" s="78" t="str">
        <f>IF(Tbl_Transactions[[#This Row],[Category]]="Income","Income","Expense")</f>
        <v>Expense</v>
      </c>
      <c r="D742" s="80">
        <f>YEAR(Tbl_Transactions[[#This Row],[Transaction Date]])</f>
        <v>2011</v>
      </c>
      <c r="E742" s="80">
        <f>MONTH(Tbl_Transactions[[#This Row],[Transaction Date]])</f>
        <v>4</v>
      </c>
      <c r="F742" s="80" t="str">
        <f>VLOOKUP(Tbl_Transactions[[#This Row],[Month Num]],Tbl_Lookup_Month[],2)</f>
        <v>Apr</v>
      </c>
      <c r="G742" s="80">
        <f>DAY(Tbl_Transactions[[#This Row],[Transaction Date]])</f>
        <v>17</v>
      </c>
      <c r="H742" s="82">
        <f>WEEKDAY(Tbl_Transactions[[#This Row],[Transaction Date]])</f>
        <v>1</v>
      </c>
      <c r="I742" s="82" t="str">
        <f>VLOOKUP(Tbl_Transactions[[#This Row],[Weekday Num]], Tbl_Lookup_Weekday[], 2)</f>
        <v>Sun</v>
      </c>
      <c r="J742" s="78" t="s">
        <v>12</v>
      </c>
      <c r="K742" s="78" t="s">
        <v>37</v>
      </c>
      <c r="L742" s="78" t="s">
        <v>36</v>
      </c>
      <c r="M742" s="78" t="s">
        <v>23</v>
      </c>
      <c r="N742" s="81">
        <v>102</v>
      </c>
      <c r="O742" s="91">
        <f>IF(Tbl_Transactions[[#This Row],[Type]]="Income",Tbl_Transactions[[#This Row],[Amount]]*'Lookup Values'!$H$3,Tbl_Transactions[[#This Row],[Amount]]*'Lookup Values'!$H$2)</f>
        <v>8.7974999999999994</v>
      </c>
    </row>
    <row r="743" spans="1:15" x14ac:dyDescent="0.25">
      <c r="A743" s="78">
        <v>742</v>
      </c>
      <c r="B743" s="79">
        <v>40652</v>
      </c>
      <c r="C743" s="78" t="str">
        <f>IF(Tbl_Transactions[[#This Row],[Category]]="Income","Income","Expense")</f>
        <v>Expense</v>
      </c>
      <c r="D743" s="80">
        <f>YEAR(Tbl_Transactions[[#This Row],[Transaction Date]])</f>
        <v>2011</v>
      </c>
      <c r="E743" s="80">
        <f>MONTH(Tbl_Transactions[[#This Row],[Transaction Date]])</f>
        <v>4</v>
      </c>
      <c r="F743" s="80" t="str">
        <f>VLOOKUP(Tbl_Transactions[[#This Row],[Month Num]],Tbl_Lookup_Month[],2)</f>
        <v>Apr</v>
      </c>
      <c r="G743" s="80">
        <f>DAY(Tbl_Transactions[[#This Row],[Transaction Date]])</f>
        <v>19</v>
      </c>
      <c r="H743" s="82">
        <f>WEEKDAY(Tbl_Transactions[[#This Row],[Transaction Date]])</f>
        <v>3</v>
      </c>
      <c r="I743" s="82" t="str">
        <f>VLOOKUP(Tbl_Transactions[[#This Row],[Weekday Num]], Tbl_Lookup_Weekday[], 2)</f>
        <v>Tue</v>
      </c>
      <c r="J743" s="78" t="s">
        <v>12</v>
      </c>
      <c r="K743" s="78" t="s">
        <v>37</v>
      </c>
      <c r="L743" s="78" t="s">
        <v>36</v>
      </c>
      <c r="M743" s="78" t="s">
        <v>10</v>
      </c>
      <c r="N743" s="81">
        <v>401</v>
      </c>
      <c r="O743" s="91">
        <f>IF(Tbl_Transactions[[#This Row],[Type]]="Income",Tbl_Transactions[[#This Row],[Amount]]*'Lookup Values'!$H$3,Tbl_Transactions[[#This Row],[Amount]]*'Lookup Values'!$H$2)</f>
        <v>34.58625</v>
      </c>
    </row>
    <row r="744" spans="1:15" x14ac:dyDescent="0.25">
      <c r="A744" s="78">
        <v>743</v>
      </c>
      <c r="B744" s="79">
        <v>40655</v>
      </c>
      <c r="C744" s="78" t="str">
        <f>IF(Tbl_Transactions[[#This Row],[Category]]="Income","Income","Expense")</f>
        <v>Expense</v>
      </c>
      <c r="D744" s="80">
        <f>YEAR(Tbl_Transactions[[#This Row],[Transaction Date]])</f>
        <v>2011</v>
      </c>
      <c r="E744" s="80">
        <f>MONTH(Tbl_Transactions[[#This Row],[Transaction Date]])</f>
        <v>4</v>
      </c>
      <c r="F744" s="80" t="str">
        <f>VLOOKUP(Tbl_Transactions[[#This Row],[Month Num]],Tbl_Lookup_Month[],2)</f>
        <v>Apr</v>
      </c>
      <c r="G744" s="80">
        <f>DAY(Tbl_Transactions[[#This Row],[Transaction Date]])</f>
        <v>22</v>
      </c>
      <c r="H744" s="82">
        <f>WEEKDAY(Tbl_Transactions[[#This Row],[Transaction Date]])</f>
        <v>6</v>
      </c>
      <c r="I744" s="82" t="str">
        <f>VLOOKUP(Tbl_Transactions[[#This Row],[Weekday Num]], Tbl_Lookup_Weekday[], 2)</f>
        <v>Fri</v>
      </c>
      <c r="J744" s="78" t="s">
        <v>18</v>
      </c>
      <c r="K744" s="78" t="s">
        <v>19</v>
      </c>
      <c r="L744" s="78" t="s">
        <v>17</v>
      </c>
      <c r="M744" s="78" t="s">
        <v>20</v>
      </c>
      <c r="N744" s="81">
        <v>242</v>
      </c>
      <c r="O744" s="91">
        <f>IF(Tbl_Transactions[[#This Row],[Type]]="Income",Tbl_Transactions[[#This Row],[Amount]]*'Lookup Values'!$H$3,Tbl_Transactions[[#This Row],[Amount]]*'Lookup Values'!$H$2)</f>
        <v>20.872499999999999</v>
      </c>
    </row>
    <row r="745" spans="1:15" x14ac:dyDescent="0.25">
      <c r="A745" s="78">
        <v>744</v>
      </c>
      <c r="B745" s="79">
        <v>40659</v>
      </c>
      <c r="C745" s="78" t="str">
        <f>IF(Tbl_Transactions[[#This Row],[Category]]="Income","Income","Expense")</f>
        <v>Expense</v>
      </c>
      <c r="D745" s="80">
        <f>YEAR(Tbl_Transactions[[#This Row],[Transaction Date]])</f>
        <v>2011</v>
      </c>
      <c r="E745" s="80">
        <f>MONTH(Tbl_Transactions[[#This Row],[Transaction Date]])</f>
        <v>4</v>
      </c>
      <c r="F745" s="80" t="str">
        <f>VLOOKUP(Tbl_Transactions[[#This Row],[Month Num]],Tbl_Lookup_Month[],2)</f>
        <v>Apr</v>
      </c>
      <c r="G745" s="80">
        <f>DAY(Tbl_Transactions[[#This Row],[Transaction Date]])</f>
        <v>26</v>
      </c>
      <c r="H745" s="82">
        <f>WEEKDAY(Tbl_Transactions[[#This Row],[Transaction Date]])</f>
        <v>3</v>
      </c>
      <c r="I745" s="82" t="str">
        <f>VLOOKUP(Tbl_Transactions[[#This Row],[Weekday Num]], Tbl_Lookup_Weekday[], 2)</f>
        <v>Tue</v>
      </c>
      <c r="J745" s="78" t="s">
        <v>12</v>
      </c>
      <c r="K745" s="78" t="s">
        <v>25</v>
      </c>
      <c r="L745" s="78" t="s">
        <v>24</v>
      </c>
      <c r="M745" s="78" t="s">
        <v>20</v>
      </c>
      <c r="N745" s="81">
        <v>349</v>
      </c>
      <c r="O745" s="91">
        <f>IF(Tbl_Transactions[[#This Row],[Type]]="Income",Tbl_Transactions[[#This Row],[Amount]]*'Lookup Values'!$H$3,Tbl_Transactions[[#This Row],[Amount]]*'Lookup Values'!$H$2)</f>
        <v>30.101249999999997</v>
      </c>
    </row>
    <row r="746" spans="1:15" x14ac:dyDescent="0.25">
      <c r="A746" s="78">
        <v>745</v>
      </c>
      <c r="B746" s="79">
        <v>40664</v>
      </c>
      <c r="C746" s="78" t="str">
        <f>IF(Tbl_Transactions[[#This Row],[Category]]="Income","Income","Expense")</f>
        <v>Expense</v>
      </c>
      <c r="D746" s="80">
        <f>YEAR(Tbl_Transactions[[#This Row],[Transaction Date]])</f>
        <v>2011</v>
      </c>
      <c r="E746" s="80">
        <f>MONTH(Tbl_Transactions[[#This Row],[Transaction Date]])</f>
        <v>5</v>
      </c>
      <c r="F746" s="80" t="str">
        <f>VLOOKUP(Tbl_Transactions[[#This Row],[Month Num]],Tbl_Lookup_Month[],2)</f>
        <v>May</v>
      </c>
      <c r="G746" s="80">
        <f>DAY(Tbl_Transactions[[#This Row],[Transaction Date]])</f>
        <v>1</v>
      </c>
      <c r="H746" s="82">
        <f>WEEKDAY(Tbl_Transactions[[#This Row],[Transaction Date]])</f>
        <v>1</v>
      </c>
      <c r="I746" s="82" t="str">
        <f>VLOOKUP(Tbl_Transactions[[#This Row],[Weekday Num]], Tbl_Lookup_Weekday[], 2)</f>
        <v>Sun</v>
      </c>
      <c r="J746" s="78" t="s">
        <v>15</v>
      </c>
      <c r="K746" s="78" t="s">
        <v>16</v>
      </c>
      <c r="L746" s="78" t="s">
        <v>14</v>
      </c>
      <c r="M746" s="78" t="s">
        <v>10</v>
      </c>
      <c r="N746" s="81">
        <v>245</v>
      </c>
      <c r="O746" s="91">
        <f>IF(Tbl_Transactions[[#This Row],[Type]]="Income",Tbl_Transactions[[#This Row],[Amount]]*'Lookup Values'!$H$3,Tbl_Transactions[[#This Row],[Amount]]*'Lookup Values'!$H$2)</f>
        <v>21.131249999999998</v>
      </c>
    </row>
    <row r="747" spans="1:15" x14ac:dyDescent="0.25">
      <c r="A747" s="78">
        <v>746</v>
      </c>
      <c r="B747" s="79">
        <v>40664</v>
      </c>
      <c r="C747" s="78" t="str">
        <f>IF(Tbl_Transactions[[#This Row],[Category]]="Income","Income","Expense")</f>
        <v>Expense</v>
      </c>
      <c r="D747" s="80">
        <f>YEAR(Tbl_Transactions[[#This Row],[Transaction Date]])</f>
        <v>2011</v>
      </c>
      <c r="E747" s="80">
        <f>MONTH(Tbl_Transactions[[#This Row],[Transaction Date]])</f>
        <v>5</v>
      </c>
      <c r="F747" s="80" t="str">
        <f>VLOOKUP(Tbl_Transactions[[#This Row],[Month Num]],Tbl_Lookup_Month[],2)</f>
        <v>May</v>
      </c>
      <c r="G747" s="80">
        <f>DAY(Tbl_Transactions[[#This Row],[Transaction Date]])</f>
        <v>1</v>
      </c>
      <c r="H747" s="82">
        <f>WEEKDAY(Tbl_Transactions[[#This Row],[Transaction Date]])</f>
        <v>1</v>
      </c>
      <c r="I747" s="82" t="str">
        <f>VLOOKUP(Tbl_Transactions[[#This Row],[Weekday Num]], Tbl_Lookup_Weekday[], 2)</f>
        <v>Sun</v>
      </c>
      <c r="J747" s="78" t="s">
        <v>8</v>
      </c>
      <c r="K747" s="78" t="s">
        <v>9</v>
      </c>
      <c r="L747" s="78" t="s">
        <v>7</v>
      </c>
      <c r="M747" s="78" t="s">
        <v>23</v>
      </c>
      <c r="N747" s="81">
        <v>289</v>
      </c>
      <c r="O747" s="91">
        <f>IF(Tbl_Transactions[[#This Row],[Type]]="Income",Tbl_Transactions[[#This Row],[Amount]]*'Lookup Values'!$H$3,Tbl_Transactions[[#This Row],[Amount]]*'Lookup Values'!$H$2)</f>
        <v>24.92625</v>
      </c>
    </row>
    <row r="748" spans="1:15" x14ac:dyDescent="0.25">
      <c r="A748" s="78">
        <v>747</v>
      </c>
      <c r="B748" s="79">
        <v>40664</v>
      </c>
      <c r="C748" s="78" t="str">
        <f>IF(Tbl_Transactions[[#This Row],[Category]]="Income","Income","Expense")</f>
        <v>Expense</v>
      </c>
      <c r="D748" s="80">
        <f>YEAR(Tbl_Transactions[[#This Row],[Transaction Date]])</f>
        <v>2011</v>
      </c>
      <c r="E748" s="80">
        <f>MONTH(Tbl_Transactions[[#This Row],[Transaction Date]])</f>
        <v>5</v>
      </c>
      <c r="F748" s="80" t="str">
        <f>VLOOKUP(Tbl_Transactions[[#This Row],[Month Num]],Tbl_Lookup_Month[],2)</f>
        <v>May</v>
      </c>
      <c r="G748" s="80">
        <f>DAY(Tbl_Transactions[[#This Row],[Transaction Date]])</f>
        <v>1</v>
      </c>
      <c r="H748" s="82">
        <f>WEEKDAY(Tbl_Transactions[[#This Row],[Transaction Date]])</f>
        <v>1</v>
      </c>
      <c r="I748" s="82" t="str">
        <f>VLOOKUP(Tbl_Transactions[[#This Row],[Weekday Num]], Tbl_Lookup_Weekday[], 2)</f>
        <v>Sun</v>
      </c>
      <c r="J748" s="78" t="s">
        <v>27</v>
      </c>
      <c r="K748" s="78" t="s">
        <v>28</v>
      </c>
      <c r="L748" s="78" t="s">
        <v>26</v>
      </c>
      <c r="M748" s="78" t="s">
        <v>20</v>
      </c>
      <c r="N748" s="81">
        <v>264</v>
      </c>
      <c r="O748" s="91">
        <f>IF(Tbl_Transactions[[#This Row],[Type]]="Income",Tbl_Transactions[[#This Row],[Amount]]*'Lookup Values'!$H$3,Tbl_Transactions[[#This Row],[Amount]]*'Lookup Values'!$H$2)</f>
        <v>22.77</v>
      </c>
    </row>
    <row r="749" spans="1:15" x14ac:dyDescent="0.25">
      <c r="A749" s="78">
        <v>748</v>
      </c>
      <c r="B749" s="79">
        <v>40669</v>
      </c>
      <c r="C749" s="78" t="str">
        <f>IF(Tbl_Transactions[[#This Row],[Category]]="Income","Income","Expense")</f>
        <v>Expense</v>
      </c>
      <c r="D749" s="80">
        <f>YEAR(Tbl_Transactions[[#This Row],[Transaction Date]])</f>
        <v>2011</v>
      </c>
      <c r="E749" s="80">
        <f>MONTH(Tbl_Transactions[[#This Row],[Transaction Date]])</f>
        <v>5</v>
      </c>
      <c r="F749" s="80" t="str">
        <f>VLOOKUP(Tbl_Transactions[[#This Row],[Month Num]],Tbl_Lookup_Month[],2)</f>
        <v>May</v>
      </c>
      <c r="G749" s="80">
        <f>DAY(Tbl_Transactions[[#This Row],[Transaction Date]])</f>
        <v>6</v>
      </c>
      <c r="H749" s="82">
        <f>WEEKDAY(Tbl_Transactions[[#This Row],[Transaction Date]])</f>
        <v>6</v>
      </c>
      <c r="I749" s="82" t="str">
        <f>VLOOKUP(Tbl_Transactions[[#This Row],[Weekday Num]], Tbl_Lookup_Weekday[], 2)</f>
        <v>Fri</v>
      </c>
      <c r="J749" s="78" t="s">
        <v>8</v>
      </c>
      <c r="K749" s="78" t="s">
        <v>22</v>
      </c>
      <c r="L749" s="78" t="s">
        <v>21</v>
      </c>
      <c r="M749" s="78" t="s">
        <v>10</v>
      </c>
      <c r="N749" s="81">
        <v>165</v>
      </c>
      <c r="O749" s="91">
        <f>IF(Tbl_Transactions[[#This Row],[Type]]="Income",Tbl_Transactions[[#This Row],[Amount]]*'Lookup Values'!$H$3,Tbl_Transactions[[#This Row],[Amount]]*'Lookup Values'!$H$2)</f>
        <v>14.231249999999999</v>
      </c>
    </row>
    <row r="750" spans="1:15" x14ac:dyDescent="0.25">
      <c r="A750" s="78">
        <v>749</v>
      </c>
      <c r="B750" s="79">
        <v>40672</v>
      </c>
      <c r="C750" s="78" t="str">
        <f>IF(Tbl_Transactions[[#This Row],[Category]]="Income","Income","Expense")</f>
        <v>Expense</v>
      </c>
      <c r="D750" s="80">
        <f>YEAR(Tbl_Transactions[[#This Row],[Transaction Date]])</f>
        <v>2011</v>
      </c>
      <c r="E750" s="80">
        <f>MONTH(Tbl_Transactions[[#This Row],[Transaction Date]])</f>
        <v>5</v>
      </c>
      <c r="F750" s="80" t="str">
        <f>VLOOKUP(Tbl_Transactions[[#This Row],[Month Num]],Tbl_Lookup_Month[],2)</f>
        <v>May</v>
      </c>
      <c r="G750" s="80">
        <f>DAY(Tbl_Transactions[[#This Row],[Transaction Date]])</f>
        <v>9</v>
      </c>
      <c r="H750" s="82">
        <f>WEEKDAY(Tbl_Transactions[[#This Row],[Transaction Date]])</f>
        <v>2</v>
      </c>
      <c r="I750" s="82" t="str">
        <f>VLOOKUP(Tbl_Transactions[[#This Row],[Weekday Num]], Tbl_Lookup_Weekday[], 2)</f>
        <v>Mon</v>
      </c>
      <c r="J750" s="78" t="s">
        <v>39</v>
      </c>
      <c r="K750" s="78" t="s">
        <v>40</v>
      </c>
      <c r="L750" s="78" t="s">
        <v>38</v>
      </c>
      <c r="M750" s="78" t="s">
        <v>23</v>
      </c>
      <c r="N750" s="81">
        <v>106</v>
      </c>
      <c r="O750" s="91">
        <f>IF(Tbl_Transactions[[#This Row],[Type]]="Income",Tbl_Transactions[[#This Row],[Amount]]*'Lookup Values'!$H$3,Tbl_Transactions[[#This Row],[Amount]]*'Lookup Values'!$H$2)</f>
        <v>9.1425000000000001</v>
      </c>
    </row>
    <row r="751" spans="1:15" x14ac:dyDescent="0.25">
      <c r="A751" s="78">
        <v>750</v>
      </c>
      <c r="B751" s="79">
        <v>40673</v>
      </c>
      <c r="C751" s="78" t="str">
        <f>IF(Tbl_Transactions[[#This Row],[Category]]="Income","Income","Expense")</f>
        <v>Expense</v>
      </c>
      <c r="D751" s="80">
        <f>YEAR(Tbl_Transactions[[#This Row],[Transaction Date]])</f>
        <v>2011</v>
      </c>
      <c r="E751" s="80">
        <f>MONTH(Tbl_Transactions[[#This Row],[Transaction Date]])</f>
        <v>5</v>
      </c>
      <c r="F751" s="80" t="str">
        <f>VLOOKUP(Tbl_Transactions[[#This Row],[Month Num]],Tbl_Lookup_Month[],2)</f>
        <v>May</v>
      </c>
      <c r="G751" s="80">
        <f>DAY(Tbl_Transactions[[#This Row],[Transaction Date]])</f>
        <v>10</v>
      </c>
      <c r="H751" s="82">
        <f>WEEKDAY(Tbl_Transactions[[#This Row],[Transaction Date]])</f>
        <v>3</v>
      </c>
      <c r="I751" s="82" t="str">
        <f>VLOOKUP(Tbl_Transactions[[#This Row],[Weekday Num]], Tbl_Lookup_Weekday[], 2)</f>
        <v>Tue</v>
      </c>
      <c r="J751" s="78" t="s">
        <v>32</v>
      </c>
      <c r="K751" s="78" t="s">
        <v>33</v>
      </c>
      <c r="L751" s="78" t="s">
        <v>31</v>
      </c>
      <c r="M751" s="78" t="s">
        <v>23</v>
      </c>
      <c r="N751" s="81">
        <v>117</v>
      </c>
      <c r="O751" s="91">
        <f>IF(Tbl_Transactions[[#This Row],[Type]]="Income",Tbl_Transactions[[#This Row],[Amount]]*'Lookup Values'!$H$3,Tbl_Transactions[[#This Row],[Amount]]*'Lookup Values'!$H$2)</f>
        <v>10.091249999999999</v>
      </c>
    </row>
    <row r="752" spans="1:15" x14ac:dyDescent="0.25">
      <c r="A752" s="78">
        <v>751</v>
      </c>
      <c r="B752" s="79">
        <v>40675</v>
      </c>
      <c r="C752" s="78" t="str">
        <f>IF(Tbl_Transactions[[#This Row],[Category]]="Income","Income","Expense")</f>
        <v>Expense</v>
      </c>
      <c r="D752" s="80">
        <f>YEAR(Tbl_Transactions[[#This Row],[Transaction Date]])</f>
        <v>2011</v>
      </c>
      <c r="E752" s="80">
        <f>MONTH(Tbl_Transactions[[#This Row],[Transaction Date]])</f>
        <v>5</v>
      </c>
      <c r="F752" s="80" t="str">
        <f>VLOOKUP(Tbl_Transactions[[#This Row],[Month Num]],Tbl_Lookup_Month[],2)</f>
        <v>May</v>
      </c>
      <c r="G752" s="80">
        <f>DAY(Tbl_Transactions[[#This Row],[Transaction Date]])</f>
        <v>12</v>
      </c>
      <c r="H752" s="82">
        <f>WEEKDAY(Tbl_Transactions[[#This Row],[Transaction Date]])</f>
        <v>5</v>
      </c>
      <c r="I752" s="82" t="str">
        <f>VLOOKUP(Tbl_Transactions[[#This Row],[Weekday Num]], Tbl_Lookup_Weekday[], 2)</f>
        <v>Thu</v>
      </c>
      <c r="J752" s="78" t="s">
        <v>42</v>
      </c>
      <c r="K752" s="78" t="s">
        <v>43</v>
      </c>
      <c r="L752" s="78" t="s">
        <v>41</v>
      </c>
      <c r="M752" s="78" t="s">
        <v>20</v>
      </c>
      <c r="N752" s="81">
        <v>298</v>
      </c>
      <c r="O752" s="91">
        <f>IF(Tbl_Transactions[[#This Row],[Type]]="Income",Tbl_Transactions[[#This Row],[Amount]]*'Lookup Values'!$H$3,Tbl_Transactions[[#This Row],[Amount]]*'Lookup Values'!$H$2)</f>
        <v>25.702499999999997</v>
      </c>
    </row>
    <row r="753" spans="1:15" x14ac:dyDescent="0.25">
      <c r="A753" s="78">
        <v>752</v>
      </c>
      <c r="B753" s="79">
        <v>40677</v>
      </c>
      <c r="C753" s="78" t="str">
        <f>IF(Tbl_Transactions[[#This Row],[Category]]="Income","Income","Expense")</f>
        <v>Expense</v>
      </c>
      <c r="D753" s="80">
        <f>YEAR(Tbl_Transactions[[#This Row],[Transaction Date]])</f>
        <v>2011</v>
      </c>
      <c r="E753" s="80">
        <f>MONTH(Tbl_Transactions[[#This Row],[Transaction Date]])</f>
        <v>5</v>
      </c>
      <c r="F753" s="80" t="str">
        <f>VLOOKUP(Tbl_Transactions[[#This Row],[Month Num]],Tbl_Lookup_Month[],2)</f>
        <v>May</v>
      </c>
      <c r="G753" s="80">
        <f>DAY(Tbl_Transactions[[#This Row],[Transaction Date]])</f>
        <v>14</v>
      </c>
      <c r="H753" s="82">
        <f>WEEKDAY(Tbl_Transactions[[#This Row],[Transaction Date]])</f>
        <v>7</v>
      </c>
      <c r="I753" s="82" t="str">
        <f>VLOOKUP(Tbl_Transactions[[#This Row],[Weekday Num]], Tbl_Lookup_Weekday[], 2)</f>
        <v>Sat</v>
      </c>
      <c r="J753" s="78" t="s">
        <v>42</v>
      </c>
      <c r="K753" s="78" t="s">
        <v>43</v>
      </c>
      <c r="L753" s="78" t="s">
        <v>41</v>
      </c>
      <c r="M753" s="78" t="s">
        <v>23</v>
      </c>
      <c r="N753" s="81">
        <v>144</v>
      </c>
      <c r="O753" s="91">
        <f>IF(Tbl_Transactions[[#This Row],[Type]]="Income",Tbl_Transactions[[#This Row],[Amount]]*'Lookup Values'!$H$3,Tbl_Transactions[[#This Row],[Amount]]*'Lookup Values'!$H$2)</f>
        <v>12.419999999999998</v>
      </c>
    </row>
    <row r="754" spans="1:15" x14ac:dyDescent="0.25">
      <c r="A754" s="78">
        <v>753</v>
      </c>
      <c r="B754" s="79">
        <v>40678</v>
      </c>
      <c r="C754" s="78" t="str">
        <f>IF(Tbl_Transactions[[#This Row],[Category]]="Income","Income","Expense")</f>
        <v>Income</v>
      </c>
      <c r="D754" s="80">
        <f>YEAR(Tbl_Transactions[[#This Row],[Transaction Date]])</f>
        <v>2011</v>
      </c>
      <c r="E754" s="80">
        <f>MONTH(Tbl_Transactions[[#This Row],[Transaction Date]])</f>
        <v>5</v>
      </c>
      <c r="F754" s="80" t="str">
        <f>VLOOKUP(Tbl_Transactions[[#This Row],[Month Num]],Tbl_Lookup_Month[],2)</f>
        <v>May</v>
      </c>
      <c r="G754" s="80">
        <f>DAY(Tbl_Transactions[[#This Row],[Transaction Date]])</f>
        <v>15</v>
      </c>
      <c r="H754" s="82">
        <f>WEEKDAY(Tbl_Transactions[[#This Row],[Transaction Date]])</f>
        <v>1</v>
      </c>
      <c r="I754" s="82" t="str">
        <f>VLOOKUP(Tbl_Transactions[[#This Row],[Weekday Num]], Tbl_Lookup_Weekday[], 2)</f>
        <v>Sun</v>
      </c>
      <c r="J754" s="78" t="s">
        <v>47</v>
      </c>
      <c r="K754" s="78" t="s">
        <v>80</v>
      </c>
      <c r="L754" s="78" t="s">
        <v>81</v>
      </c>
      <c r="M754" s="78" t="s">
        <v>20</v>
      </c>
      <c r="N754" s="81">
        <v>353</v>
      </c>
      <c r="O754" s="91">
        <f>IF(Tbl_Transactions[[#This Row],[Type]]="Income",Tbl_Transactions[[#This Row],[Amount]]*'Lookup Values'!$H$3,Tbl_Transactions[[#This Row],[Amount]]*'Lookup Values'!$H$2)</f>
        <v>134.14000000000001</v>
      </c>
    </row>
    <row r="755" spans="1:15" x14ac:dyDescent="0.25">
      <c r="A755" s="78">
        <v>754</v>
      </c>
      <c r="B755" s="79">
        <v>40684</v>
      </c>
      <c r="C755" s="78" t="str">
        <f>IF(Tbl_Transactions[[#This Row],[Category]]="Income","Income","Expense")</f>
        <v>Expense</v>
      </c>
      <c r="D755" s="80">
        <f>YEAR(Tbl_Transactions[[#This Row],[Transaction Date]])</f>
        <v>2011</v>
      </c>
      <c r="E755" s="80">
        <f>MONTH(Tbl_Transactions[[#This Row],[Transaction Date]])</f>
        <v>5</v>
      </c>
      <c r="F755" s="80" t="str">
        <f>VLOOKUP(Tbl_Transactions[[#This Row],[Month Num]],Tbl_Lookup_Month[],2)</f>
        <v>May</v>
      </c>
      <c r="G755" s="80">
        <f>DAY(Tbl_Transactions[[#This Row],[Transaction Date]])</f>
        <v>21</v>
      </c>
      <c r="H755" s="82">
        <f>WEEKDAY(Tbl_Transactions[[#This Row],[Transaction Date]])</f>
        <v>7</v>
      </c>
      <c r="I755" s="82" t="str">
        <f>VLOOKUP(Tbl_Transactions[[#This Row],[Weekday Num]], Tbl_Lookup_Weekday[], 2)</f>
        <v>Sat</v>
      </c>
      <c r="J755" s="78" t="s">
        <v>12</v>
      </c>
      <c r="K755" s="78" t="s">
        <v>13</v>
      </c>
      <c r="L755" s="78" t="s">
        <v>11</v>
      </c>
      <c r="M755" s="78" t="s">
        <v>20</v>
      </c>
      <c r="N755" s="81">
        <v>23</v>
      </c>
      <c r="O755" s="91">
        <f>IF(Tbl_Transactions[[#This Row],[Type]]="Income",Tbl_Transactions[[#This Row],[Amount]]*'Lookup Values'!$H$3,Tbl_Transactions[[#This Row],[Amount]]*'Lookup Values'!$H$2)</f>
        <v>1.9837499999999999</v>
      </c>
    </row>
    <row r="756" spans="1:15" x14ac:dyDescent="0.25">
      <c r="A756" s="78">
        <v>755</v>
      </c>
      <c r="B756" s="79">
        <v>40685</v>
      </c>
      <c r="C756" s="78" t="str">
        <f>IF(Tbl_Transactions[[#This Row],[Category]]="Income","Income","Expense")</f>
        <v>Expense</v>
      </c>
      <c r="D756" s="80">
        <f>YEAR(Tbl_Transactions[[#This Row],[Transaction Date]])</f>
        <v>2011</v>
      </c>
      <c r="E756" s="80">
        <f>MONTH(Tbl_Transactions[[#This Row],[Transaction Date]])</f>
        <v>5</v>
      </c>
      <c r="F756" s="80" t="str">
        <f>VLOOKUP(Tbl_Transactions[[#This Row],[Month Num]],Tbl_Lookup_Month[],2)</f>
        <v>May</v>
      </c>
      <c r="G756" s="80">
        <f>DAY(Tbl_Transactions[[#This Row],[Transaction Date]])</f>
        <v>22</v>
      </c>
      <c r="H756" s="82">
        <f>WEEKDAY(Tbl_Transactions[[#This Row],[Transaction Date]])</f>
        <v>1</v>
      </c>
      <c r="I756" s="82" t="str">
        <f>VLOOKUP(Tbl_Transactions[[#This Row],[Weekday Num]], Tbl_Lookup_Weekday[], 2)</f>
        <v>Sun</v>
      </c>
      <c r="J756" s="78" t="s">
        <v>12</v>
      </c>
      <c r="K756" s="78" t="s">
        <v>13</v>
      </c>
      <c r="L756" s="78" t="s">
        <v>11</v>
      </c>
      <c r="M756" s="78" t="s">
        <v>23</v>
      </c>
      <c r="N756" s="81">
        <v>98</v>
      </c>
      <c r="O756" s="91">
        <f>IF(Tbl_Transactions[[#This Row],[Type]]="Income",Tbl_Transactions[[#This Row],[Amount]]*'Lookup Values'!$H$3,Tbl_Transactions[[#This Row],[Amount]]*'Lookup Values'!$H$2)</f>
        <v>8.4524999999999988</v>
      </c>
    </row>
    <row r="757" spans="1:15" x14ac:dyDescent="0.25">
      <c r="A757" s="78">
        <v>756</v>
      </c>
      <c r="B757" s="79">
        <v>40688</v>
      </c>
      <c r="C757" s="78" t="str">
        <f>IF(Tbl_Transactions[[#This Row],[Category]]="Income","Income","Expense")</f>
        <v>Expense</v>
      </c>
      <c r="D757" s="80">
        <f>YEAR(Tbl_Transactions[[#This Row],[Transaction Date]])</f>
        <v>2011</v>
      </c>
      <c r="E757" s="80">
        <f>MONTH(Tbl_Transactions[[#This Row],[Transaction Date]])</f>
        <v>5</v>
      </c>
      <c r="F757" s="80" t="str">
        <f>VLOOKUP(Tbl_Transactions[[#This Row],[Month Num]],Tbl_Lookup_Month[],2)</f>
        <v>May</v>
      </c>
      <c r="G757" s="80">
        <f>DAY(Tbl_Transactions[[#This Row],[Transaction Date]])</f>
        <v>25</v>
      </c>
      <c r="H757" s="82">
        <f>WEEKDAY(Tbl_Transactions[[#This Row],[Transaction Date]])</f>
        <v>4</v>
      </c>
      <c r="I757" s="82" t="str">
        <f>VLOOKUP(Tbl_Transactions[[#This Row],[Weekday Num]], Tbl_Lookup_Weekday[], 2)</f>
        <v>Wed</v>
      </c>
      <c r="J757" s="78" t="s">
        <v>12</v>
      </c>
      <c r="K757" s="78" t="s">
        <v>25</v>
      </c>
      <c r="L757" s="78" t="s">
        <v>24</v>
      </c>
      <c r="M757" s="78" t="s">
        <v>10</v>
      </c>
      <c r="N757" s="81">
        <v>141</v>
      </c>
      <c r="O757" s="91">
        <f>IF(Tbl_Transactions[[#This Row],[Type]]="Income",Tbl_Transactions[[#This Row],[Amount]]*'Lookup Values'!$H$3,Tbl_Transactions[[#This Row],[Amount]]*'Lookup Values'!$H$2)</f>
        <v>12.161249999999999</v>
      </c>
    </row>
    <row r="758" spans="1:15" x14ac:dyDescent="0.25">
      <c r="A758" s="78">
        <v>757</v>
      </c>
      <c r="B758" s="79">
        <v>40688</v>
      </c>
      <c r="C758" s="78" t="str">
        <f>IF(Tbl_Transactions[[#This Row],[Category]]="Income","Income","Expense")</f>
        <v>Income</v>
      </c>
      <c r="D758" s="80">
        <f>YEAR(Tbl_Transactions[[#This Row],[Transaction Date]])</f>
        <v>2011</v>
      </c>
      <c r="E758" s="80">
        <f>MONTH(Tbl_Transactions[[#This Row],[Transaction Date]])</f>
        <v>5</v>
      </c>
      <c r="F758" s="80" t="str">
        <f>VLOOKUP(Tbl_Transactions[[#This Row],[Month Num]],Tbl_Lookup_Month[],2)</f>
        <v>May</v>
      </c>
      <c r="G758" s="80">
        <f>DAY(Tbl_Transactions[[#This Row],[Transaction Date]])</f>
        <v>25</v>
      </c>
      <c r="H758" s="82">
        <f>WEEKDAY(Tbl_Transactions[[#This Row],[Transaction Date]])</f>
        <v>4</v>
      </c>
      <c r="I758" s="82" t="str">
        <f>VLOOKUP(Tbl_Transactions[[#This Row],[Weekday Num]], Tbl_Lookup_Weekday[], 2)</f>
        <v>Wed</v>
      </c>
      <c r="J758" s="78" t="s">
        <v>47</v>
      </c>
      <c r="K758" s="78" t="s">
        <v>76</v>
      </c>
      <c r="L758" s="78" t="s">
        <v>77</v>
      </c>
      <c r="M758" s="78" t="s">
        <v>10</v>
      </c>
      <c r="N758" s="81">
        <v>55</v>
      </c>
      <c r="O758" s="91">
        <f>IF(Tbl_Transactions[[#This Row],[Type]]="Income",Tbl_Transactions[[#This Row],[Amount]]*'Lookup Values'!$H$3,Tbl_Transactions[[#This Row],[Amount]]*'Lookup Values'!$H$2)</f>
        <v>20.9</v>
      </c>
    </row>
    <row r="759" spans="1:15" x14ac:dyDescent="0.25">
      <c r="A759" s="78">
        <v>758</v>
      </c>
      <c r="B759" s="79">
        <v>40689</v>
      </c>
      <c r="C759" s="78" t="str">
        <f>IF(Tbl_Transactions[[#This Row],[Category]]="Income","Income","Expense")</f>
        <v>Expense</v>
      </c>
      <c r="D759" s="80">
        <f>YEAR(Tbl_Transactions[[#This Row],[Transaction Date]])</f>
        <v>2011</v>
      </c>
      <c r="E759" s="80">
        <f>MONTH(Tbl_Transactions[[#This Row],[Transaction Date]])</f>
        <v>5</v>
      </c>
      <c r="F759" s="80" t="str">
        <f>VLOOKUP(Tbl_Transactions[[#This Row],[Month Num]],Tbl_Lookup_Month[],2)</f>
        <v>May</v>
      </c>
      <c r="G759" s="80">
        <f>DAY(Tbl_Transactions[[#This Row],[Transaction Date]])</f>
        <v>26</v>
      </c>
      <c r="H759" s="82">
        <f>WEEKDAY(Tbl_Transactions[[#This Row],[Transaction Date]])</f>
        <v>5</v>
      </c>
      <c r="I759" s="82" t="str">
        <f>VLOOKUP(Tbl_Transactions[[#This Row],[Weekday Num]], Tbl_Lookup_Weekday[], 2)</f>
        <v>Thu</v>
      </c>
      <c r="J759" s="78" t="s">
        <v>12</v>
      </c>
      <c r="K759" s="78" t="s">
        <v>13</v>
      </c>
      <c r="L759" s="78" t="s">
        <v>11</v>
      </c>
      <c r="M759" s="78" t="s">
        <v>10</v>
      </c>
      <c r="N759" s="81">
        <v>422</v>
      </c>
      <c r="O759" s="91">
        <f>IF(Tbl_Transactions[[#This Row],[Type]]="Income",Tbl_Transactions[[#This Row],[Amount]]*'Lookup Values'!$H$3,Tbl_Transactions[[#This Row],[Amount]]*'Lookup Values'!$H$2)</f>
        <v>36.397499999999994</v>
      </c>
    </row>
    <row r="760" spans="1:15" x14ac:dyDescent="0.25">
      <c r="A760" s="78">
        <v>759</v>
      </c>
      <c r="B760" s="79">
        <v>40690</v>
      </c>
      <c r="C760" s="78" t="str">
        <f>IF(Tbl_Transactions[[#This Row],[Category]]="Income","Income","Expense")</f>
        <v>Expense</v>
      </c>
      <c r="D760" s="80">
        <f>YEAR(Tbl_Transactions[[#This Row],[Transaction Date]])</f>
        <v>2011</v>
      </c>
      <c r="E760" s="80">
        <f>MONTH(Tbl_Transactions[[#This Row],[Transaction Date]])</f>
        <v>5</v>
      </c>
      <c r="F760" s="80" t="str">
        <f>VLOOKUP(Tbl_Transactions[[#This Row],[Month Num]],Tbl_Lookup_Month[],2)</f>
        <v>May</v>
      </c>
      <c r="G760" s="80">
        <f>DAY(Tbl_Transactions[[#This Row],[Transaction Date]])</f>
        <v>27</v>
      </c>
      <c r="H760" s="82">
        <f>WEEKDAY(Tbl_Transactions[[#This Row],[Transaction Date]])</f>
        <v>6</v>
      </c>
      <c r="I760" s="82" t="str">
        <f>VLOOKUP(Tbl_Transactions[[#This Row],[Weekday Num]], Tbl_Lookup_Weekday[], 2)</f>
        <v>Fri</v>
      </c>
      <c r="J760" s="78" t="s">
        <v>15</v>
      </c>
      <c r="K760" s="78" t="s">
        <v>16</v>
      </c>
      <c r="L760" s="78" t="s">
        <v>14</v>
      </c>
      <c r="M760" s="78" t="s">
        <v>10</v>
      </c>
      <c r="N760" s="81">
        <v>252</v>
      </c>
      <c r="O760" s="91">
        <f>IF(Tbl_Transactions[[#This Row],[Type]]="Income",Tbl_Transactions[[#This Row],[Amount]]*'Lookup Values'!$H$3,Tbl_Transactions[[#This Row],[Amount]]*'Lookup Values'!$H$2)</f>
        <v>21.734999999999999</v>
      </c>
    </row>
    <row r="761" spans="1:15" x14ac:dyDescent="0.25">
      <c r="A761" s="78">
        <v>760</v>
      </c>
      <c r="B761" s="79">
        <v>40690</v>
      </c>
      <c r="C761" s="78" t="str">
        <f>IF(Tbl_Transactions[[#This Row],[Category]]="Income","Income","Expense")</f>
        <v>Expense</v>
      </c>
      <c r="D761" s="80">
        <f>YEAR(Tbl_Transactions[[#This Row],[Transaction Date]])</f>
        <v>2011</v>
      </c>
      <c r="E761" s="80">
        <f>MONTH(Tbl_Transactions[[#This Row],[Transaction Date]])</f>
        <v>5</v>
      </c>
      <c r="F761" s="80" t="str">
        <f>VLOOKUP(Tbl_Transactions[[#This Row],[Month Num]],Tbl_Lookup_Month[],2)</f>
        <v>May</v>
      </c>
      <c r="G761" s="80">
        <f>DAY(Tbl_Transactions[[#This Row],[Transaction Date]])</f>
        <v>27</v>
      </c>
      <c r="H761" s="82">
        <f>WEEKDAY(Tbl_Transactions[[#This Row],[Transaction Date]])</f>
        <v>6</v>
      </c>
      <c r="I761" s="82" t="str">
        <f>VLOOKUP(Tbl_Transactions[[#This Row],[Weekday Num]], Tbl_Lookup_Weekday[], 2)</f>
        <v>Fri</v>
      </c>
      <c r="J761" s="78" t="s">
        <v>42</v>
      </c>
      <c r="K761" s="78" t="s">
        <v>43</v>
      </c>
      <c r="L761" s="78" t="s">
        <v>41</v>
      </c>
      <c r="M761" s="78" t="s">
        <v>10</v>
      </c>
      <c r="N761" s="81">
        <v>212</v>
      </c>
      <c r="O761" s="91">
        <f>IF(Tbl_Transactions[[#This Row],[Type]]="Income",Tbl_Transactions[[#This Row],[Amount]]*'Lookup Values'!$H$3,Tbl_Transactions[[#This Row],[Amount]]*'Lookup Values'!$H$2)</f>
        <v>18.285</v>
      </c>
    </row>
    <row r="762" spans="1:15" x14ac:dyDescent="0.25">
      <c r="A762" s="78">
        <v>761</v>
      </c>
      <c r="B762" s="79">
        <v>40691</v>
      </c>
      <c r="C762" s="78" t="str">
        <f>IF(Tbl_Transactions[[#This Row],[Category]]="Income","Income","Expense")</f>
        <v>Expense</v>
      </c>
      <c r="D762" s="80">
        <f>YEAR(Tbl_Transactions[[#This Row],[Transaction Date]])</f>
        <v>2011</v>
      </c>
      <c r="E762" s="80">
        <f>MONTH(Tbl_Transactions[[#This Row],[Transaction Date]])</f>
        <v>5</v>
      </c>
      <c r="F762" s="80" t="str">
        <f>VLOOKUP(Tbl_Transactions[[#This Row],[Month Num]],Tbl_Lookup_Month[],2)</f>
        <v>May</v>
      </c>
      <c r="G762" s="80">
        <f>DAY(Tbl_Transactions[[#This Row],[Transaction Date]])</f>
        <v>28</v>
      </c>
      <c r="H762" s="82">
        <f>WEEKDAY(Tbl_Transactions[[#This Row],[Transaction Date]])</f>
        <v>7</v>
      </c>
      <c r="I762" s="82" t="str">
        <f>VLOOKUP(Tbl_Transactions[[#This Row],[Weekday Num]], Tbl_Lookup_Weekday[], 2)</f>
        <v>Sat</v>
      </c>
      <c r="J762" s="78" t="s">
        <v>42</v>
      </c>
      <c r="K762" s="78" t="s">
        <v>43</v>
      </c>
      <c r="L762" s="78" t="s">
        <v>41</v>
      </c>
      <c r="M762" s="78" t="s">
        <v>10</v>
      </c>
      <c r="N762" s="81">
        <v>58</v>
      </c>
      <c r="O762" s="91">
        <f>IF(Tbl_Transactions[[#This Row],[Type]]="Income",Tbl_Transactions[[#This Row],[Amount]]*'Lookup Values'!$H$3,Tbl_Transactions[[#This Row],[Amount]]*'Lookup Values'!$H$2)</f>
        <v>5.0024999999999995</v>
      </c>
    </row>
    <row r="763" spans="1:15" x14ac:dyDescent="0.25">
      <c r="A763" s="78">
        <v>762</v>
      </c>
      <c r="B763" s="79">
        <v>40693</v>
      </c>
      <c r="C763" s="78" t="str">
        <f>IF(Tbl_Transactions[[#This Row],[Category]]="Income","Income","Expense")</f>
        <v>Expense</v>
      </c>
      <c r="D763" s="80">
        <f>YEAR(Tbl_Transactions[[#This Row],[Transaction Date]])</f>
        <v>2011</v>
      </c>
      <c r="E763" s="80">
        <f>MONTH(Tbl_Transactions[[#This Row],[Transaction Date]])</f>
        <v>5</v>
      </c>
      <c r="F763" s="80" t="str">
        <f>VLOOKUP(Tbl_Transactions[[#This Row],[Month Num]],Tbl_Lookup_Month[],2)</f>
        <v>May</v>
      </c>
      <c r="G763" s="80">
        <f>DAY(Tbl_Transactions[[#This Row],[Transaction Date]])</f>
        <v>30</v>
      </c>
      <c r="H763" s="82">
        <f>WEEKDAY(Tbl_Transactions[[#This Row],[Transaction Date]])</f>
        <v>2</v>
      </c>
      <c r="I763" s="82" t="str">
        <f>VLOOKUP(Tbl_Transactions[[#This Row],[Weekday Num]], Tbl_Lookup_Weekday[], 2)</f>
        <v>Mon</v>
      </c>
      <c r="J763" s="78" t="s">
        <v>8</v>
      </c>
      <c r="K763" s="78" t="s">
        <v>22</v>
      </c>
      <c r="L763" s="78" t="s">
        <v>21</v>
      </c>
      <c r="M763" s="78" t="s">
        <v>10</v>
      </c>
      <c r="N763" s="81">
        <v>316</v>
      </c>
      <c r="O763" s="91">
        <f>IF(Tbl_Transactions[[#This Row],[Type]]="Income",Tbl_Transactions[[#This Row],[Amount]]*'Lookup Values'!$H$3,Tbl_Transactions[[#This Row],[Amount]]*'Lookup Values'!$H$2)</f>
        <v>27.254999999999999</v>
      </c>
    </row>
    <row r="764" spans="1:15" x14ac:dyDescent="0.25">
      <c r="A764" s="78">
        <v>763</v>
      </c>
      <c r="B764" s="79">
        <v>40703</v>
      </c>
      <c r="C764" s="78" t="str">
        <f>IF(Tbl_Transactions[[#This Row],[Category]]="Income","Income","Expense")</f>
        <v>Expense</v>
      </c>
      <c r="D764" s="80">
        <f>YEAR(Tbl_Transactions[[#This Row],[Transaction Date]])</f>
        <v>2011</v>
      </c>
      <c r="E764" s="80">
        <f>MONTH(Tbl_Transactions[[#This Row],[Transaction Date]])</f>
        <v>6</v>
      </c>
      <c r="F764" s="80" t="str">
        <f>VLOOKUP(Tbl_Transactions[[#This Row],[Month Num]],Tbl_Lookup_Month[],2)</f>
        <v>Jun</v>
      </c>
      <c r="G764" s="80">
        <f>DAY(Tbl_Transactions[[#This Row],[Transaction Date]])</f>
        <v>9</v>
      </c>
      <c r="H764" s="82">
        <f>WEEKDAY(Tbl_Transactions[[#This Row],[Transaction Date]])</f>
        <v>5</v>
      </c>
      <c r="I764" s="82" t="str">
        <f>VLOOKUP(Tbl_Transactions[[#This Row],[Weekday Num]], Tbl_Lookup_Weekday[], 2)</f>
        <v>Thu</v>
      </c>
      <c r="J764" s="78" t="s">
        <v>12</v>
      </c>
      <c r="K764" s="78" t="s">
        <v>37</v>
      </c>
      <c r="L764" s="78" t="s">
        <v>36</v>
      </c>
      <c r="M764" s="78" t="s">
        <v>20</v>
      </c>
      <c r="N764" s="81">
        <v>288</v>
      </c>
      <c r="O764" s="91">
        <f>IF(Tbl_Transactions[[#This Row],[Type]]="Income",Tbl_Transactions[[#This Row],[Amount]]*'Lookup Values'!$H$3,Tbl_Transactions[[#This Row],[Amount]]*'Lookup Values'!$H$2)</f>
        <v>24.839999999999996</v>
      </c>
    </row>
    <row r="765" spans="1:15" x14ac:dyDescent="0.25">
      <c r="A765" s="78">
        <v>764</v>
      </c>
      <c r="B765" s="79">
        <v>40703</v>
      </c>
      <c r="C765" s="78" t="str">
        <f>IF(Tbl_Transactions[[#This Row],[Category]]="Income","Income","Expense")</f>
        <v>Income</v>
      </c>
      <c r="D765" s="80">
        <f>YEAR(Tbl_Transactions[[#This Row],[Transaction Date]])</f>
        <v>2011</v>
      </c>
      <c r="E765" s="80">
        <f>MONTH(Tbl_Transactions[[#This Row],[Transaction Date]])</f>
        <v>6</v>
      </c>
      <c r="F765" s="80" t="str">
        <f>VLOOKUP(Tbl_Transactions[[#This Row],[Month Num]],Tbl_Lookup_Month[],2)</f>
        <v>Jun</v>
      </c>
      <c r="G765" s="80">
        <f>DAY(Tbl_Transactions[[#This Row],[Transaction Date]])</f>
        <v>9</v>
      </c>
      <c r="H765" s="82">
        <f>WEEKDAY(Tbl_Transactions[[#This Row],[Transaction Date]])</f>
        <v>5</v>
      </c>
      <c r="I765" s="82" t="str">
        <f>VLOOKUP(Tbl_Transactions[[#This Row],[Weekday Num]], Tbl_Lookup_Weekday[], 2)</f>
        <v>Thu</v>
      </c>
      <c r="J765" s="78" t="s">
        <v>47</v>
      </c>
      <c r="K765" s="78" t="s">
        <v>76</v>
      </c>
      <c r="L765" s="78" t="s">
        <v>77</v>
      </c>
      <c r="M765" s="78" t="s">
        <v>20</v>
      </c>
      <c r="N765" s="81">
        <v>42</v>
      </c>
      <c r="O765" s="91">
        <f>IF(Tbl_Transactions[[#This Row],[Type]]="Income",Tbl_Transactions[[#This Row],[Amount]]*'Lookup Values'!$H$3,Tbl_Transactions[[#This Row],[Amount]]*'Lookup Values'!$H$2)</f>
        <v>15.96</v>
      </c>
    </row>
    <row r="766" spans="1:15" x14ac:dyDescent="0.25">
      <c r="A766" s="78">
        <v>765</v>
      </c>
      <c r="B766" s="79">
        <v>40705</v>
      </c>
      <c r="C766" s="78" t="str">
        <f>IF(Tbl_Transactions[[#This Row],[Category]]="Income","Income","Expense")</f>
        <v>Expense</v>
      </c>
      <c r="D766" s="80">
        <f>YEAR(Tbl_Transactions[[#This Row],[Transaction Date]])</f>
        <v>2011</v>
      </c>
      <c r="E766" s="80">
        <f>MONTH(Tbl_Transactions[[#This Row],[Transaction Date]])</f>
        <v>6</v>
      </c>
      <c r="F766" s="80" t="str">
        <f>VLOOKUP(Tbl_Transactions[[#This Row],[Month Num]],Tbl_Lookup_Month[],2)</f>
        <v>Jun</v>
      </c>
      <c r="G766" s="80">
        <f>DAY(Tbl_Transactions[[#This Row],[Transaction Date]])</f>
        <v>11</v>
      </c>
      <c r="H766" s="82">
        <f>WEEKDAY(Tbl_Transactions[[#This Row],[Transaction Date]])</f>
        <v>7</v>
      </c>
      <c r="I766" s="82" t="str">
        <f>VLOOKUP(Tbl_Transactions[[#This Row],[Weekday Num]], Tbl_Lookup_Weekday[], 2)</f>
        <v>Sat</v>
      </c>
      <c r="J766" s="78" t="s">
        <v>15</v>
      </c>
      <c r="K766" s="78" t="s">
        <v>35</v>
      </c>
      <c r="L766" s="78" t="s">
        <v>34</v>
      </c>
      <c r="M766" s="78" t="s">
        <v>20</v>
      </c>
      <c r="N766" s="81">
        <v>163</v>
      </c>
      <c r="O766" s="91">
        <f>IF(Tbl_Transactions[[#This Row],[Type]]="Income",Tbl_Transactions[[#This Row],[Amount]]*'Lookup Values'!$H$3,Tbl_Transactions[[#This Row],[Amount]]*'Lookup Values'!$H$2)</f>
        <v>14.058749999999998</v>
      </c>
    </row>
    <row r="767" spans="1:15" x14ac:dyDescent="0.25">
      <c r="A767" s="78">
        <v>766</v>
      </c>
      <c r="B767" s="79">
        <v>40705</v>
      </c>
      <c r="C767" s="78" t="str">
        <f>IF(Tbl_Transactions[[#This Row],[Category]]="Income","Income","Expense")</f>
        <v>Expense</v>
      </c>
      <c r="D767" s="80">
        <f>YEAR(Tbl_Transactions[[#This Row],[Transaction Date]])</f>
        <v>2011</v>
      </c>
      <c r="E767" s="80">
        <f>MONTH(Tbl_Transactions[[#This Row],[Transaction Date]])</f>
        <v>6</v>
      </c>
      <c r="F767" s="80" t="str">
        <f>VLOOKUP(Tbl_Transactions[[#This Row],[Month Num]],Tbl_Lookup_Month[],2)</f>
        <v>Jun</v>
      </c>
      <c r="G767" s="80">
        <f>DAY(Tbl_Transactions[[#This Row],[Transaction Date]])</f>
        <v>11</v>
      </c>
      <c r="H767" s="82">
        <f>WEEKDAY(Tbl_Transactions[[#This Row],[Transaction Date]])</f>
        <v>7</v>
      </c>
      <c r="I767" s="82" t="str">
        <f>VLOOKUP(Tbl_Transactions[[#This Row],[Weekday Num]], Tbl_Lookup_Weekday[], 2)</f>
        <v>Sat</v>
      </c>
      <c r="J767" s="78" t="s">
        <v>39</v>
      </c>
      <c r="K767" s="78" t="s">
        <v>40</v>
      </c>
      <c r="L767" s="78" t="s">
        <v>38</v>
      </c>
      <c r="M767" s="78" t="s">
        <v>23</v>
      </c>
      <c r="N767" s="81">
        <v>318</v>
      </c>
      <c r="O767" s="91">
        <f>IF(Tbl_Transactions[[#This Row],[Type]]="Income",Tbl_Transactions[[#This Row],[Amount]]*'Lookup Values'!$H$3,Tbl_Transactions[[#This Row],[Amount]]*'Lookup Values'!$H$2)</f>
        <v>27.427499999999998</v>
      </c>
    </row>
    <row r="768" spans="1:15" x14ac:dyDescent="0.25">
      <c r="A768" s="78">
        <v>767</v>
      </c>
      <c r="B768" s="79">
        <v>40708</v>
      </c>
      <c r="C768" s="78" t="str">
        <f>IF(Tbl_Transactions[[#This Row],[Category]]="Income","Income","Expense")</f>
        <v>Income</v>
      </c>
      <c r="D768" s="80">
        <f>YEAR(Tbl_Transactions[[#This Row],[Transaction Date]])</f>
        <v>2011</v>
      </c>
      <c r="E768" s="80">
        <f>MONTH(Tbl_Transactions[[#This Row],[Transaction Date]])</f>
        <v>6</v>
      </c>
      <c r="F768" s="80" t="str">
        <f>VLOOKUP(Tbl_Transactions[[#This Row],[Month Num]],Tbl_Lookup_Month[],2)</f>
        <v>Jun</v>
      </c>
      <c r="G768" s="80">
        <f>DAY(Tbl_Transactions[[#This Row],[Transaction Date]])</f>
        <v>14</v>
      </c>
      <c r="H768" s="82">
        <f>WEEKDAY(Tbl_Transactions[[#This Row],[Transaction Date]])</f>
        <v>3</v>
      </c>
      <c r="I768" s="82" t="str">
        <f>VLOOKUP(Tbl_Transactions[[#This Row],[Weekday Num]], Tbl_Lookup_Weekday[], 2)</f>
        <v>Tue</v>
      </c>
      <c r="J768" s="78" t="s">
        <v>47</v>
      </c>
      <c r="K768" s="78" t="s">
        <v>78</v>
      </c>
      <c r="L768" s="78" t="s">
        <v>79</v>
      </c>
      <c r="M768" s="78" t="s">
        <v>10</v>
      </c>
      <c r="N768" s="81">
        <v>470</v>
      </c>
      <c r="O768" s="91">
        <f>IF(Tbl_Transactions[[#This Row],[Type]]="Income",Tbl_Transactions[[#This Row],[Amount]]*'Lookup Values'!$H$3,Tbl_Transactions[[#This Row],[Amount]]*'Lookup Values'!$H$2)</f>
        <v>178.6</v>
      </c>
    </row>
    <row r="769" spans="1:15" x14ac:dyDescent="0.25">
      <c r="A769" s="78">
        <v>768</v>
      </c>
      <c r="B769" s="79">
        <v>40710</v>
      </c>
      <c r="C769" s="78" t="str">
        <f>IF(Tbl_Transactions[[#This Row],[Category]]="Income","Income","Expense")</f>
        <v>Expense</v>
      </c>
      <c r="D769" s="80">
        <f>YEAR(Tbl_Transactions[[#This Row],[Transaction Date]])</f>
        <v>2011</v>
      </c>
      <c r="E769" s="80">
        <f>MONTH(Tbl_Transactions[[#This Row],[Transaction Date]])</f>
        <v>6</v>
      </c>
      <c r="F769" s="80" t="str">
        <f>VLOOKUP(Tbl_Transactions[[#This Row],[Month Num]],Tbl_Lookup_Month[],2)</f>
        <v>Jun</v>
      </c>
      <c r="G769" s="80">
        <f>DAY(Tbl_Transactions[[#This Row],[Transaction Date]])</f>
        <v>16</v>
      </c>
      <c r="H769" s="82">
        <f>WEEKDAY(Tbl_Transactions[[#This Row],[Transaction Date]])</f>
        <v>5</v>
      </c>
      <c r="I769" s="82" t="str">
        <f>VLOOKUP(Tbl_Transactions[[#This Row],[Weekday Num]], Tbl_Lookup_Weekday[], 2)</f>
        <v>Thu</v>
      </c>
      <c r="J769" s="78" t="s">
        <v>12</v>
      </c>
      <c r="K769" s="78" t="s">
        <v>13</v>
      </c>
      <c r="L769" s="78" t="s">
        <v>11</v>
      </c>
      <c r="M769" s="78" t="s">
        <v>10</v>
      </c>
      <c r="N769" s="81">
        <v>478</v>
      </c>
      <c r="O769" s="91">
        <f>IF(Tbl_Transactions[[#This Row],[Type]]="Income",Tbl_Transactions[[#This Row],[Amount]]*'Lookup Values'!$H$3,Tbl_Transactions[[#This Row],[Amount]]*'Lookup Values'!$H$2)</f>
        <v>41.227499999999999</v>
      </c>
    </row>
    <row r="770" spans="1:15" x14ac:dyDescent="0.25">
      <c r="A770" s="78">
        <v>769</v>
      </c>
      <c r="B770" s="79">
        <v>40711</v>
      </c>
      <c r="C770" s="78" t="str">
        <f>IF(Tbl_Transactions[[#This Row],[Category]]="Income","Income","Expense")</f>
        <v>Expense</v>
      </c>
      <c r="D770" s="80">
        <f>YEAR(Tbl_Transactions[[#This Row],[Transaction Date]])</f>
        <v>2011</v>
      </c>
      <c r="E770" s="80">
        <f>MONTH(Tbl_Transactions[[#This Row],[Transaction Date]])</f>
        <v>6</v>
      </c>
      <c r="F770" s="80" t="str">
        <f>VLOOKUP(Tbl_Transactions[[#This Row],[Month Num]],Tbl_Lookup_Month[],2)</f>
        <v>Jun</v>
      </c>
      <c r="G770" s="80">
        <f>DAY(Tbl_Transactions[[#This Row],[Transaction Date]])</f>
        <v>17</v>
      </c>
      <c r="H770" s="82">
        <f>WEEKDAY(Tbl_Transactions[[#This Row],[Transaction Date]])</f>
        <v>6</v>
      </c>
      <c r="I770" s="82" t="str">
        <f>VLOOKUP(Tbl_Transactions[[#This Row],[Weekday Num]], Tbl_Lookup_Weekday[], 2)</f>
        <v>Fri</v>
      </c>
      <c r="J770" s="78" t="s">
        <v>18</v>
      </c>
      <c r="K770" s="78" t="s">
        <v>30</v>
      </c>
      <c r="L770" s="78" t="s">
        <v>29</v>
      </c>
      <c r="M770" s="78" t="s">
        <v>23</v>
      </c>
      <c r="N770" s="81">
        <v>139</v>
      </c>
      <c r="O770" s="91">
        <f>IF(Tbl_Transactions[[#This Row],[Type]]="Income",Tbl_Transactions[[#This Row],[Amount]]*'Lookup Values'!$H$3,Tbl_Transactions[[#This Row],[Amount]]*'Lookup Values'!$H$2)</f>
        <v>11.98875</v>
      </c>
    </row>
    <row r="771" spans="1:15" x14ac:dyDescent="0.25">
      <c r="A771" s="78">
        <v>770</v>
      </c>
      <c r="B771" s="79">
        <v>40713</v>
      </c>
      <c r="C771" s="78" t="str">
        <f>IF(Tbl_Transactions[[#This Row],[Category]]="Income","Income","Expense")</f>
        <v>Expense</v>
      </c>
      <c r="D771" s="80">
        <f>YEAR(Tbl_Transactions[[#This Row],[Transaction Date]])</f>
        <v>2011</v>
      </c>
      <c r="E771" s="80">
        <f>MONTH(Tbl_Transactions[[#This Row],[Transaction Date]])</f>
        <v>6</v>
      </c>
      <c r="F771" s="80" t="str">
        <f>VLOOKUP(Tbl_Transactions[[#This Row],[Month Num]],Tbl_Lookup_Month[],2)</f>
        <v>Jun</v>
      </c>
      <c r="G771" s="80">
        <f>DAY(Tbl_Transactions[[#This Row],[Transaction Date]])</f>
        <v>19</v>
      </c>
      <c r="H771" s="82">
        <f>WEEKDAY(Tbl_Transactions[[#This Row],[Transaction Date]])</f>
        <v>1</v>
      </c>
      <c r="I771" s="82" t="str">
        <f>VLOOKUP(Tbl_Transactions[[#This Row],[Weekday Num]], Tbl_Lookup_Weekday[], 2)</f>
        <v>Sun</v>
      </c>
      <c r="J771" s="78" t="s">
        <v>39</v>
      </c>
      <c r="K771" s="78" t="s">
        <v>40</v>
      </c>
      <c r="L771" s="78" t="s">
        <v>38</v>
      </c>
      <c r="M771" s="78" t="s">
        <v>20</v>
      </c>
      <c r="N771" s="81">
        <v>165</v>
      </c>
      <c r="O771" s="91">
        <f>IF(Tbl_Transactions[[#This Row],[Type]]="Income",Tbl_Transactions[[#This Row],[Amount]]*'Lookup Values'!$H$3,Tbl_Transactions[[#This Row],[Amount]]*'Lookup Values'!$H$2)</f>
        <v>14.231249999999999</v>
      </c>
    </row>
    <row r="772" spans="1:15" x14ac:dyDescent="0.25">
      <c r="A772" s="78">
        <v>771</v>
      </c>
      <c r="B772" s="79">
        <v>40715</v>
      </c>
      <c r="C772" s="78" t="str">
        <f>IF(Tbl_Transactions[[#This Row],[Category]]="Income","Income","Expense")</f>
        <v>Expense</v>
      </c>
      <c r="D772" s="80">
        <f>YEAR(Tbl_Transactions[[#This Row],[Transaction Date]])</f>
        <v>2011</v>
      </c>
      <c r="E772" s="80">
        <f>MONTH(Tbl_Transactions[[#This Row],[Transaction Date]])</f>
        <v>6</v>
      </c>
      <c r="F772" s="80" t="str">
        <f>VLOOKUP(Tbl_Transactions[[#This Row],[Month Num]],Tbl_Lookup_Month[],2)</f>
        <v>Jun</v>
      </c>
      <c r="G772" s="80">
        <f>DAY(Tbl_Transactions[[#This Row],[Transaction Date]])</f>
        <v>21</v>
      </c>
      <c r="H772" s="82">
        <f>WEEKDAY(Tbl_Transactions[[#This Row],[Transaction Date]])</f>
        <v>3</v>
      </c>
      <c r="I772" s="82" t="str">
        <f>VLOOKUP(Tbl_Transactions[[#This Row],[Weekday Num]], Tbl_Lookup_Weekday[], 2)</f>
        <v>Tue</v>
      </c>
      <c r="J772" s="78" t="s">
        <v>42</v>
      </c>
      <c r="K772" s="78" t="s">
        <v>43</v>
      </c>
      <c r="L772" s="78" t="s">
        <v>41</v>
      </c>
      <c r="M772" s="78" t="s">
        <v>10</v>
      </c>
      <c r="N772" s="81">
        <v>57</v>
      </c>
      <c r="O772" s="91">
        <f>IF(Tbl_Transactions[[#This Row],[Type]]="Income",Tbl_Transactions[[#This Row],[Amount]]*'Lookup Values'!$H$3,Tbl_Transactions[[#This Row],[Amount]]*'Lookup Values'!$H$2)</f>
        <v>4.9162499999999998</v>
      </c>
    </row>
    <row r="773" spans="1:15" x14ac:dyDescent="0.25">
      <c r="A773" s="78">
        <v>772</v>
      </c>
      <c r="B773" s="79">
        <v>40720</v>
      </c>
      <c r="C773" s="78" t="str">
        <f>IF(Tbl_Transactions[[#This Row],[Category]]="Income","Income","Expense")</f>
        <v>Expense</v>
      </c>
      <c r="D773" s="80">
        <f>YEAR(Tbl_Transactions[[#This Row],[Transaction Date]])</f>
        <v>2011</v>
      </c>
      <c r="E773" s="80">
        <f>MONTH(Tbl_Transactions[[#This Row],[Transaction Date]])</f>
        <v>6</v>
      </c>
      <c r="F773" s="80" t="str">
        <f>VLOOKUP(Tbl_Transactions[[#This Row],[Month Num]],Tbl_Lookup_Month[],2)</f>
        <v>Jun</v>
      </c>
      <c r="G773" s="80">
        <f>DAY(Tbl_Transactions[[#This Row],[Transaction Date]])</f>
        <v>26</v>
      </c>
      <c r="H773" s="82">
        <f>WEEKDAY(Tbl_Transactions[[#This Row],[Transaction Date]])</f>
        <v>1</v>
      </c>
      <c r="I773" s="82" t="str">
        <f>VLOOKUP(Tbl_Transactions[[#This Row],[Weekday Num]], Tbl_Lookup_Weekday[], 2)</f>
        <v>Sun</v>
      </c>
      <c r="J773" s="78" t="s">
        <v>12</v>
      </c>
      <c r="K773" s="78" t="s">
        <v>25</v>
      </c>
      <c r="L773" s="78" t="s">
        <v>24</v>
      </c>
      <c r="M773" s="78" t="s">
        <v>23</v>
      </c>
      <c r="N773" s="81">
        <v>212</v>
      </c>
      <c r="O773" s="91">
        <f>IF(Tbl_Transactions[[#This Row],[Type]]="Income",Tbl_Transactions[[#This Row],[Amount]]*'Lookup Values'!$H$3,Tbl_Transactions[[#This Row],[Amount]]*'Lookup Values'!$H$2)</f>
        <v>18.285</v>
      </c>
    </row>
    <row r="774" spans="1:15" x14ac:dyDescent="0.25">
      <c r="A774" s="78">
        <v>773</v>
      </c>
      <c r="B774" s="79">
        <v>40720</v>
      </c>
      <c r="C774" s="78" t="str">
        <f>IF(Tbl_Transactions[[#This Row],[Category]]="Income","Income","Expense")</f>
        <v>Expense</v>
      </c>
      <c r="D774" s="80">
        <f>YEAR(Tbl_Transactions[[#This Row],[Transaction Date]])</f>
        <v>2011</v>
      </c>
      <c r="E774" s="80">
        <f>MONTH(Tbl_Transactions[[#This Row],[Transaction Date]])</f>
        <v>6</v>
      </c>
      <c r="F774" s="80" t="str">
        <f>VLOOKUP(Tbl_Transactions[[#This Row],[Month Num]],Tbl_Lookup_Month[],2)</f>
        <v>Jun</v>
      </c>
      <c r="G774" s="80">
        <f>DAY(Tbl_Transactions[[#This Row],[Transaction Date]])</f>
        <v>26</v>
      </c>
      <c r="H774" s="82">
        <f>WEEKDAY(Tbl_Transactions[[#This Row],[Transaction Date]])</f>
        <v>1</v>
      </c>
      <c r="I774" s="82" t="str">
        <f>VLOOKUP(Tbl_Transactions[[#This Row],[Weekday Num]], Tbl_Lookup_Weekday[], 2)</f>
        <v>Sun</v>
      </c>
      <c r="J774" s="78" t="s">
        <v>12</v>
      </c>
      <c r="K774" s="78" t="s">
        <v>25</v>
      </c>
      <c r="L774" s="78" t="s">
        <v>24</v>
      </c>
      <c r="M774" s="78" t="s">
        <v>23</v>
      </c>
      <c r="N774" s="81">
        <v>129</v>
      </c>
      <c r="O774" s="91">
        <f>IF(Tbl_Transactions[[#This Row],[Type]]="Income",Tbl_Transactions[[#This Row],[Amount]]*'Lookup Values'!$H$3,Tbl_Transactions[[#This Row],[Amount]]*'Lookup Values'!$H$2)</f>
        <v>11.126249999999999</v>
      </c>
    </row>
    <row r="775" spans="1:15" x14ac:dyDescent="0.25">
      <c r="A775" s="78">
        <v>774</v>
      </c>
      <c r="B775" s="79">
        <v>40720</v>
      </c>
      <c r="C775" s="78" t="str">
        <f>IF(Tbl_Transactions[[#This Row],[Category]]="Income","Income","Expense")</f>
        <v>Expense</v>
      </c>
      <c r="D775" s="80">
        <f>YEAR(Tbl_Transactions[[#This Row],[Transaction Date]])</f>
        <v>2011</v>
      </c>
      <c r="E775" s="80">
        <f>MONTH(Tbl_Transactions[[#This Row],[Transaction Date]])</f>
        <v>6</v>
      </c>
      <c r="F775" s="80" t="str">
        <f>VLOOKUP(Tbl_Transactions[[#This Row],[Month Num]],Tbl_Lookup_Month[],2)</f>
        <v>Jun</v>
      </c>
      <c r="G775" s="80">
        <f>DAY(Tbl_Transactions[[#This Row],[Transaction Date]])</f>
        <v>26</v>
      </c>
      <c r="H775" s="82">
        <f>WEEKDAY(Tbl_Transactions[[#This Row],[Transaction Date]])</f>
        <v>1</v>
      </c>
      <c r="I775" s="82" t="str">
        <f>VLOOKUP(Tbl_Transactions[[#This Row],[Weekday Num]], Tbl_Lookup_Weekday[], 2)</f>
        <v>Sun</v>
      </c>
      <c r="J775" s="78" t="s">
        <v>27</v>
      </c>
      <c r="K775" s="78" t="s">
        <v>28</v>
      </c>
      <c r="L775" s="78" t="s">
        <v>26</v>
      </c>
      <c r="M775" s="78" t="s">
        <v>20</v>
      </c>
      <c r="N775" s="81">
        <v>461</v>
      </c>
      <c r="O775" s="91">
        <f>IF(Tbl_Transactions[[#This Row],[Type]]="Income",Tbl_Transactions[[#This Row],[Amount]]*'Lookup Values'!$H$3,Tbl_Transactions[[#This Row],[Amount]]*'Lookup Values'!$H$2)</f>
        <v>39.761249999999997</v>
      </c>
    </row>
    <row r="776" spans="1:15" x14ac:dyDescent="0.25">
      <c r="A776" s="78">
        <v>775</v>
      </c>
      <c r="B776" s="79">
        <v>40722</v>
      </c>
      <c r="C776" s="78" t="str">
        <f>IF(Tbl_Transactions[[#This Row],[Category]]="Income","Income","Expense")</f>
        <v>Income</v>
      </c>
      <c r="D776" s="80">
        <f>YEAR(Tbl_Transactions[[#This Row],[Transaction Date]])</f>
        <v>2011</v>
      </c>
      <c r="E776" s="80">
        <f>MONTH(Tbl_Transactions[[#This Row],[Transaction Date]])</f>
        <v>6</v>
      </c>
      <c r="F776" s="80" t="str">
        <f>VLOOKUP(Tbl_Transactions[[#This Row],[Month Num]],Tbl_Lookup_Month[],2)</f>
        <v>Jun</v>
      </c>
      <c r="G776" s="80">
        <f>DAY(Tbl_Transactions[[#This Row],[Transaction Date]])</f>
        <v>28</v>
      </c>
      <c r="H776" s="82">
        <f>WEEKDAY(Tbl_Transactions[[#This Row],[Transaction Date]])</f>
        <v>3</v>
      </c>
      <c r="I776" s="82" t="str">
        <f>VLOOKUP(Tbl_Transactions[[#This Row],[Weekday Num]], Tbl_Lookup_Weekday[], 2)</f>
        <v>Tue</v>
      </c>
      <c r="J776" s="78" t="s">
        <v>47</v>
      </c>
      <c r="K776" s="78" t="s">
        <v>78</v>
      </c>
      <c r="L776" s="78" t="s">
        <v>79</v>
      </c>
      <c r="M776" s="78" t="s">
        <v>23</v>
      </c>
      <c r="N776" s="81">
        <v>433</v>
      </c>
      <c r="O776" s="91">
        <f>IF(Tbl_Transactions[[#This Row],[Type]]="Income",Tbl_Transactions[[#This Row],[Amount]]*'Lookup Values'!$H$3,Tbl_Transactions[[#This Row],[Amount]]*'Lookup Values'!$H$2)</f>
        <v>164.54</v>
      </c>
    </row>
    <row r="777" spans="1:15" x14ac:dyDescent="0.25">
      <c r="A777" s="78">
        <v>776</v>
      </c>
      <c r="B777" s="79">
        <v>40729</v>
      </c>
      <c r="C777" s="78" t="str">
        <f>IF(Tbl_Transactions[[#This Row],[Category]]="Income","Income","Expense")</f>
        <v>Expense</v>
      </c>
      <c r="D777" s="80">
        <f>YEAR(Tbl_Transactions[[#This Row],[Transaction Date]])</f>
        <v>2011</v>
      </c>
      <c r="E777" s="80">
        <f>MONTH(Tbl_Transactions[[#This Row],[Transaction Date]])</f>
        <v>7</v>
      </c>
      <c r="F777" s="80" t="str">
        <f>VLOOKUP(Tbl_Transactions[[#This Row],[Month Num]],Tbl_Lookup_Month[],2)</f>
        <v>Jul</v>
      </c>
      <c r="G777" s="80">
        <f>DAY(Tbl_Transactions[[#This Row],[Transaction Date]])</f>
        <v>5</v>
      </c>
      <c r="H777" s="82">
        <f>WEEKDAY(Tbl_Transactions[[#This Row],[Transaction Date]])</f>
        <v>3</v>
      </c>
      <c r="I777" s="82" t="str">
        <f>VLOOKUP(Tbl_Transactions[[#This Row],[Weekday Num]], Tbl_Lookup_Weekday[], 2)</f>
        <v>Tue</v>
      </c>
      <c r="J777" s="78" t="s">
        <v>18</v>
      </c>
      <c r="K777" s="78" t="s">
        <v>19</v>
      </c>
      <c r="L777" s="78" t="s">
        <v>17</v>
      </c>
      <c r="M777" s="78" t="s">
        <v>20</v>
      </c>
      <c r="N777" s="81">
        <v>458</v>
      </c>
      <c r="O777" s="91">
        <f>IF(Tbl_Transactions[[#This Row],[Type]]="Income",Tbl_Transactions[[#This Row],[Amount]]*'Lookup Values'!$H$3,Tbl_Transactions[[#This Row],[Amount]]*'Lookup Values'!$H$2)</f>
        <v>39.502499999999998</v>
      </c>
    </row>
    <row r="778" spans="1:15" x14ac:dyDescent="0.25">
      <c r="A778" s="78">
        <v>777</v>
      </c>
      <c r="B778" s="79">
        <v>40730</v>
      </c>
      <c r="C778" s="78" t="str">
        <f>IF(Tbl_Transactions[[#This Row],[Category]]="Income","Income","Expense")</f>
        <v>Expense</v>
      </c>
      <c r="D778" s="80">
        <f>YEAR(Tbl_Transactions[[#This Row],[Transaction Date]])</f>
        <v>2011</v>
      </c>
      <c r="E778" s="80">
        <f>MONTH(Tbl_Transactions[[#This Row],[Transaction Date]])</f>
        <v>7</v>
      </c>
      <c r="F778" s="80" t="str">
        <f>VLOOKUP(Tbl_Transactions[[#This Row],[Month Num]],Tbl_Lookup_Month[],2)</f>
        <v>Jul</v>
      </c>
      <c r="G778" s="80">
        <f>DAY(Tbl_Transactions[[#This Row],[Transaction Date]])</f>
        <v>6</v>
      </c>
      <c r="H778" s="82">
        <f>WEEKDAY(Tbl_Transactions[[#This Row],[Transaction Date]])</f>
        <v>4</v>
      </c>
      <c r="I778" s="82" t="str">
        <f>VLOOKUP(Tbl_Transactions[[#This Row],[Weekday Num]], Tbl_Lookup_Weekday[], 2)</f>
        <v>Wed</v>
      </c>
      <c r="J778" s="78" t="s">
        <v>15</v>
      </c>
      <c r="K778" s="78" t="s">
        <v>35</v>
      </c>
      <c r="L778" s="78" t="s">
        <v>34</v>
      </c>
      <c r="M778" s="78" t="s">
        <v>20</v>
      </c>
      <c r="N778" s="81">
        <v>276</v>
      </c>
      <c r="O778" s="91">
        <f>IF(Tbl_Transactions[[#This Row],[Type]]="Income",Tbl_Transactions[[#This Row],[Amount]]*'Lookup Values'!$H$3,Tbl_Transactions[[#This Row],[Amount]]*'Lookup Values'!$H$2)</f>
        <v>23.805</v>
      </c>
    </row>
    <row r="779" spans="1:15" x14ac:dyDescent="0.25">
      <c r="A779" s="78">
        <v>778</v>
      </c>
      <c r="B779" s="79">
        <v>40731</v>
      </c>
      <c r="C779" s="78" t="str">
        <f>IF(Tbl_Transactions[[#This Row],[Category]]="Income","Income","Expense")</f>
        <v>Expense</v>
      </c>
      <c r="D779" s="80">
        <f>YEAR(Tbl_Transactions[[#This Row],[Transaction Date]])</f>
        <v>2011</v>
      </c>
      <c r="E779" s="80">
        <f>MONTH(Tbl_Transactions[[#This Row],[Transaction Date]])</f>
        <v>7</v>
      </c>
      <c r="F779" s="80" t="str">
        <f>VLOOKUP(Tbl_Transactions[[#This Row],[Month Num]],Tbl_Lookup_Month[],2)</f>
        <v>Jul</v>
      </c>
      <c r="G779" s="80">
        <f>DAY(Tbl_Transactions[[#This Row],[Transaction Date]])</f>
        <v>7</v>
      </c>
      <c r="H779" s="82">
        <f>WEEKDAY(Tbl_Transactions[[#This Row],[Transaction Date]])</f>
        <v>5</v>
      </c>
      <c r="I779" s="82" t="str">
        <f>VLOOKUP(Tbl_Transactions[[#This Row],[Weekday Num]], Tbl_Lookup_Weekday[], 2)</f>
        <v>Thu</v>
      </c>
      <c r="J779" s="78" t="s">
        <v>12</v>
      </c>
      <c r="K779" s="78" t="s">
        <v>37</v>
      </c>
      <c r="L779" s="78" t="s">
        <v>36</v>
      </c>
      <c r="M779" s="78" t="s">
        <v>10</v>
      </c>
      <c r="N779" s="81">
        <v>130</v>
      </c>
      <c r="O779" s="91">
        <f>IF(Tbl_Transactions[[#This Row],[Type]]="Income",Tbl_Transactions[[#This Row],[Amount]]*'Lookup Values'!$H$3,Tbl_Transactions[[#This Row],[Amount]]*'Lookup Values'!$H$2)</f>
        <v>11.212499999999999</v>
      </c>
    </row>
    <row r="780" spans="1:15" x14ac:dyDescent="0.25">
      <c r="A780" s="78">
        <v>779</v>
      </c>
      <c r="B780" s="79">
        <v>40731</v>
      </c>
      <c r="C780" s="78" t="str">
        <f>IF(Tbl_Transactions[[#This Row],[Category]]="Income","Income","Expense")</f>
        <v>Expense</v>
      </c>
      <c r="D780" s="80">
        <f>YEAR(Tbl_Transactions[[#This Row],[Transaction Date]])</f>
        <v>2011</v>
      </c>
      <c r="E780" s="80">
        <f>MONTH(Tbl_Transactions[[#This Row],[Transaction Date]])</f>
        <v>7</v>
      </c>
      <c r="F780" s="80" t="str">
        <f>VLOOKUP(Tbl_Transactions[[#This Row],[Month Num]],Tbl_Lookup_Month[],2)</f>
        <v>Jul</v>
      </c>
      <c r="G780" s="80">
        <f>DAY(Tbl_Transactions[[#This Row],[Transaction Date]])</f>
        <v>7</v>
      </c>
      <c r="H780" s="82">
        <f>WEEKDAY(Tbl_Transactions[[#This Row],[Transaction Date]])</f>
        <v>5</v>
      </c>
      <c r="I780" s="82" t="str">
        <f>VLOOKUP(Tbl_Transactions[[#This Row],[Weekday Num]], Tbl_Lookup_Weekday[], 2)</f>
        <v>Thu</v>
      </c>
      <c r="J780" s="78" t="s">
        <v>42</v>
      </c>
      <c r="K780" s="78" t="s">
        <v>43</v>
      </c>
      <c r="L780" s="78" t="s">
        <v>41</v>
      </c>
      <c r="M780" s="78" t="s">
        <v>20</v>
      </c>
      <c r="N780" s="81">
        <v>205</v>
      </c>
      <c r="O780" s="91">
        <f>IF(Tbl_Transactions[[#This Row],[Type]]="Income",Tbl_Transactions[[#This Row],[Amount]]*'Lookup Values'!$H$3,Tbl_Transactions[[#This Row],[Amount]]*'Lookup Values'!$H$2)</f>
        <v>17.681249999999999</v>
      </c>
    </row>
    <row r="781" spans="1:15" x14ac:dyDescent="0.25">
      <c r="A781" s="78">
        <v>780</v>
      </c>
      <c r="B781" s="79">
        <v>40733</v>
      </c>
      <c r="C781" s="78" t="str">
        <f>IF(Tbl_Transactions[[#This Row],[Category]]="Income","Income","Expense")</f>
        <v>Expense</v>
      </c>
      <c r="D781" s="80">
        <f>YEAR(Tbl_Transactions[[#This Row],[Transaction Date]])</f>
        <v>2011</v>
      </c>
      <c r="E781" s="80">
        <f>MONTH(Tbl_Transactions[[#This Row],[Transaction Date]])</f>
        <v>7</v>
      </c>
      <c r="F781" s="80" t="str">
        <f>VLOOKUP(Tbl_Transactions[[#This Row],[Month Num]],Tbl_Lookup_Month[],2)</f>
        <v>Jul</v>
      </c>
      <c r="G781" s="80">
        <f>DAY(Tbl_Transactions[[#This Row],[Transaction Date]])</f>
        <v>9</v>
      </c>
      <c r="H781" s="82">
        <f>WEEKDAY(Tbl_Transactions[[#This Row],[Transaction Date]])</f>
        <v>7</v>
      </c>
      <c r="I781" s="82" t="str">
        <f>VLOOKUP(Tbl_Transactions[[#This Row],[Weekday Num]], Tbl_Lookup_Weekday[], 2)</f>
        <v>Sat</v>
      </c>
      <c r="J781" s="78" t="s">
        <v>8</v>
      </c>
      <c r="K781" s="78" t="s">
        <v>22</v>
      </c>
      <c r="L781" s="78" t="s">
        <v>21</v>
      </c>
      <c r="M781" s="78" t="s">
        <v>20</v>
      </c>
      <c r="N781" s="81">
        <v>140</v>
      </c>
      <c r="O781" s="91">
        <f>IF(Tbl_Transactions[[#This Row],[Type]]="Income",Tbl_Transactions[[#This Row],[Amount]]*'Lookup Values'!$H$3,Tbl_Transactions[[#This Row],[Amount]]*'Lookup Values'!$H$2)</f>
        <v>12.074999999999999</v>
      </c>
    </row>
    <row r="782" spans="1:15" x14ac:dyDescent="0.25">
      <c r="A782" s="78">
        <v>781</v>
      </c>
      <c r="B782" s="79">
        <v>40733</v>
      </c>
      <c r="C782" s="78" t="str">
        <f>IF(Tbl_Transactions[[#This Row],[Category]]="Income","Income","Expense")</f>
        <v>Expense</v>
      </c>
      <c r="D782" s="80">
        <f>YEAR(Tbl_Transactions[[#This Row],[Transaction Date]])</f>
        <v>2011</v>
      </c>
      <c r="E782" s="80">
        <f>MONTH(Tbl_Transactions[[#This Row],[Transaction Date]])</f>
        <v>7</v>
      </c>
      <c r="F782" s="80" t="str">
        <f>VLOOKUP(Tbl_Transactions[[#This Row],[Month Num]],Tbl_Lookup_Month[],2)</f>
        <v>Jul</v>
      </c>
      <c r="G782" s="80">
        <f>DAY(Tbl_Transactions[[#This Row],[Transaction Date]])</f>
        <v>9</v>
      </c>
      <c r="H782" s="82">
        <f>WEEKDAY(Tbl_Transactions[[#This Row],[Transaction Date]])</f>
        <v>7</v>
      </c>
      <c r="I782" s="82" t="str">
        <f>VLOOKUP(Tbl_Transactions[[#This Row],[Weekday Num]], Tbl_Lookup_Weekday[], 2)</f>
        <v>Sat</v>
      </c>
      <c r="J782" s="78" t="s">
        <v>12</v>
      </c>
      <c r="K782" s="78" t="s">
        <v>37</v>
      </c>
      <c r="L782" s="78" t="s">
        <v>36</v>
      </c>
      <c r="M782" s="78" t="s">
        <v>20</v>
      </c>
      <c r="N782" s="81">
        <v>496</v>
      </c>
      <c r="O782" s="91">
        <f>IF(Tbl_Transactions[[#This Row],[Type]]="Income",Tbl_Transactions[[#This Row],[Amount]]*'Lookup Values'!$H$3,Tbl_Transactions[[#This Row],[Amount]]*'Lookup Values'!$H$2)</f>
        <v>42.779999999999994</v>
      </c>
    </row>
    <row r="783" spans="1:15" x14ac:dyDescent="0.25">
      <c r="A783" s="78">
        <v>782</v>
      </c>
      <c r="B783" s="79">
        <v>40734</v>
      </c>
      <c r="C783" s="78" t="str">
        <f>IF(Tbl_Transactions[[#This Row],[Category]]="Income","Income","Expense")</f>
        <v>Expense</v>
      </c>
      <c r="D783" s="80">
        <f>YEAR(Tbl_Transactions[[#This Row],[Transaction Date]])</f>
        <v>2011</v>
      </c>
      <c r="E783" s="80">
        <f>MONTH(Tbl_Transactions[[#This Row],[Transaction Date]])</f>
        <v>7</v>
      </c>
      <c r="F783" s="80" t="str">
        <f>VLOOKUP(Tbl_Transactions[[#This Row],[Month Num]],Tbl_Lookup_Month[],2)</f>
        <v>Jul</v>
      </c>
      <c r="G783" s="80">
        <f>DAY(Tbl_Transactions[[#This Row],[Transaction Date]])</f>
        <v>10</v>
      </c>
      <c r="H783" s="82">
        <f>WEEKDAY(Tbl_Transactions[[#This Row],[Transaction Date]])</f>
        <v>1</v>
      </c>
      <c r="I783" s="82" t="str">
        <f>VLOOKUP(Tbl_Transactions[[#This Row],[Weekday Num]], Tbl_Lookup_Weekday[], 2)</f>
        <v>Sun</v>
      </c>
      <c r="J783" s="78" t="s">
        <v>12</v>
      </c>
      <c r="K783" s="78" t="s">
        <v>37</v>
      </c>
      <c r="L783" s="78" t="s">
        <v>36</v>
      </c>
      <c r="M783" s="78" t="s">
        <v>20</v>
      </c>
      <c r="N783" s="81">
        <v>365</v>
      </c>
      <c r="O783" s="91">
        <f>IF(Tbl_Transactions[[#This Row],[Type]]="Income",Tbl_Transactions[[#This Row],[Amount]]*'Lookup Values'!$H$3,Tbl_Transactions[[#This Row],[Amount]]*'Lookup Values'!$H$2)</f>
        <v>31.481249999999999</v>
      </c>
    </row>
    <row r="784" spans="1:15" x14ac:dyDescent="0.25">
      <c r="A784" s="78">
        <v>783</v>
      </c>
      <c r="B784" s="79">
        <v>40735</v>
      </c>
      <c r="C784" s="78" t="str">
        <f>IF(Tbl_Transactions[[#This Row],[Category]]="Income","Income","Expense")</f>
        <v>Expense</v>
      </c>
      <c r="D784" s="80">
        <f>YEAR(Tbl_Transactions[[#This Row],[Transaction Date]])</f>
        <v>2011</v>
      </c>
      <c r="E784" s="80">
        <f>MONTH(Tbl_Transactions[[#This Row],[Transaction Date]])</f>
        <v>7</v>
      </c>
      <c r="F784" s="80" t="str">
        <f>VLOOKUP(Tbl_Transactions[[#This Row],[Month Num]],Tbl_Lookup_Month[],2)</f>
        <v>Jul</v>
      </c>
      <c r="G784" s="80">
        <f>DAY(Tbl_Transactions[[#This Row],[Transaction Date]])</f>
        <v>11</v>
      </c>
      <c r="H784" s="82">
        <f>WEEKDAY(Tbl_Transactions[[#This Row],[Transaction Date]])</f>
        <v>2</v>
      </c>
      <c r="I784" s="82" t="str">
        <f>VLOOKUP(Tbl_Transactions[[#This Row],[Weekday Num]], Tbl_Lookup_Weekday[], 2)</f>
        <v>Mon</v>
      </c>
      <c r="J784" s="78" t="s">
        <v>15</v>
      </c>
      <c r="K784" s="78" t="s">
        <v>16</v>
      </c>
      <c r="L784" s="78" t="s">
        <v>14</v>
      </c>
      <c r="M784" s="78" t="s">
        <v>23</v>
      </c>
      <c r="N784" s="81">
        <v>61</v>
      </c>
      <c r="O784" s="91">
        <f>IF(Tbl_Transactions[[#This Row],[Type]]="Income",Tbl_Transactions[[#This Row],[Amount]]*'Lookup Values'!$H$3,Tbl_Transactions[[#This Row],[Amount]]*'Lookup Values'!$H$2)</f>
        <v>5.2612499999999995</v>
      </c>
    </row>
    <row r="785" spans="1:15" x14ac:dyDescent="0.25">
      <c r="A785" s="78">
        <v>784</v>
      </c>
      <c r="B785" s="79">
        <v>40737</v>
      </c>
      <c r="C785" s="78" t="str">
        <f>IF(Tbl_Transactions[[#This Row],[Category]]="Income","Income","Expense")</f>
        <v>Expense</v>
      </c>
      <c r="D785" s="80">
        <f>YEAR(Tbl_Transactions[[#This Row],[Transaction Date]])</f>
        <v>2011</v>
      </c>
      <c r="E785" s="80">
        <f>MONTH(Tbl_Transactions[[#This Row],[Transaction Date]])</f>
        <v>7</v>
      </c>
      <c r="F785" s="80" t="str">
        <f>VLOOKUP(Tbl_Transactions[[#This Row],[Month Num]],Tbl_Lookup_Month[],2)</f>
        <v>Jul</v>
      </c>
      <c r="G785" s="80">
        <f>DAY(Tbl_Transactions[[#This Row],[Transaction Date]])</f>
        <v>13</v>
      </c>
      <c r="H785" s="82">
        <f>WEEKDAY(Tbl_Transactions[[#This Row],[Transaction Date]])</f>
        <v>4</v>
      </c>
      <c r="I785" s="82" t="str">
        <f>VLOOKUP(Tbl_Transactions[[#This Row],[Weekday Num]], Tbl_Lookup_Weekday[], 2)</f>
        <v>Wed</v>
      </c>
      <c r="J785" s="78" t="s">
        <v>27</v>
      </c>
      <c r="K785" s="78" t="s">
        <v>28</v>
      </c>
      <c r="L785" s="78" t="s">
        <v>26</v>
      </c>
      <c r="M785" s="78" t="s">
        <v>23</v>
      </c>
      <c r="N785" s="81">
        <v>117</v>
      </c>
      <c r="O785" s="91">
        <f>IF(Tbl_Transactions[[#This Row],[Type]]="Income",Tbl_Transactions[[#This Row],[Amount]]*'Lookup Values'!$H$3,Tbl_Transactions[[#This Row],[Amount]]*'Lookup Values'!$H$2)</f>
        <v>10.091249999999999</v>
      </c>
    </row>
    <row r="786" spans="1:15" x14ac:dyDescent="0.25">
      <c r="A786" s="78">
        <v>785</v>
      </c>
      <c r="B786" s="79">
        <v>40737</v>
      </c>
      <c r="C786" s="78" t="str">
        <f>IF(Tbl_Transactions[[#This Row],[Category]]="Income","Income","Expense")</f>
        <v>Expense</v>
      </c>
      <c r="D786" s="80">
        <f>YEAR(Tbl_Transactions[[#This Row],[Transaction Date]])</f>
        <v>2011</v>
      </c>
      <c r="E786" s="80">
        <f>MONTH(Tbl_Transactions[[#This Row],[Transaction Date]])</f>
        <v>7</v>
      </c>
      <c r="F786" s="80" t="str">
        <f>VLOOKUP(Tbl_Transactions[[#This Row],[Month Num]],Tbl_Lookup_Month[],2)</f>
        <v>Jul</v>
      </c>
      <c r="G786" s="80">
        <f>DAY(Tbl_Transactions[[#This Row],[Transaction Date]])</f>
        <v>13</v>
      </c>
      <c r="H786" s="82">
        <f>WEEKDAY(Tbl_Transactions[[#This Row],[Transaction Date]])</f>
        <v>4</v>
      </c>
      <c r="I786" s="82" t="str">
        <f>VLOOKUP(Tbl_Transactions[[#This Row],[Weekday Num]], Tbl_Lookup_Weekday[], 2)</f>
        <v>Wed</v>
      </c>
      <c r="J786" s="78" t="s">
        <v>15</v>
      </c>
      <c r="K786" s="78" t="s">
        <v>35</v>
      </c>
      <c r="L786" s="78" t="s">
        <v>34</v>
      </c>
      <c r="M786" s="78" t="s">
        <v>10</v>
      </c>
      <c r="N786" s="81">
        <v>374</v>
      </c>
      <c r="O786" s="91">
        <f>IF(Tbl_Transactions[[#This Row],[Type]]="Income",Tbl_Transactions[[#This Row],[Amount]]*'Lookup Values'!$H$3,Tbl_Transactions[[#This Row],[Amount]]*'Lookup Values'!$H$2)</f>
        <v>32.2575</v>
      </c>
    </row>
    <row r="787" spans="1:15" x14ac:dyDescent="0.25">
      <c r="A787" s="78">
        <v>786</v>
      </c>
      <c r="B787" s="79">
        <v>40738</v>
      </c>
      <c r="C787" s="78" t="str">
        <f>IF(Tbl_Transactions[[#This Row],[Category]]="Income","Income","Expense")</f>
        <v>Expense</v>
      </c>
      <c r="D787" s="80">
        <f>YEAR(Tbl_Transactions[[#This Row],[Transaction Date]])</f>
        <v>2011</v>
      </c>
      <c r="E787" s="80">
        <f>MONTH(Tbl_Transactions[[#This Row],[Transaction Date]])</f>
        <v>7</v>
      </c>
      <c r="F787" s="80" t="str">
        <f>VLOOKUP(Tbl_Transactions[[#This Row],[Month Num]],Tbl_Lookup_Month[],2)</f>
        <v>Jul</v>
      </c>
      <c r="G787" s="80">
        <f>DAY(Tbl_Transactions[[#This Row],[Transaction Date]])</f>
        <v>14</v>
      </c>
      <c r="H787" s="82">
        <f>WEEKDAY(Tbl_Transactions[[#This Row],[Transaction Date]])</f>
        <v>5</v>
      </c>
      <c r="I787" s="82" t="str">
        <f>VLOOKUP(Tbl_Transactions[[#This Row],[Weekday Num]], Tbl_Lookup_Weekday[], 2)</f>
        <v>Thu</v>
      </c>
      <c r="J787" s="78" t="s">
        <v>8</v>
      </c>
      <c r="K787" s="78" t="s">
        <v>9</v>
      </c>
      <c r="L787" s="78" t="s">
        <v>7</v>
      </c>
      <c r="M787" s="78" t="s">
        <v>20</v>
      </c>
      <c r="N787" s="81">
        <v>441</v>
      </c>
      <c r="O787" s="91">
        <f>IF(Tbl_Transactions[[#This Row],[Type]]="Income",Tbl_Transactions[[#This Row],[Amount]]*'Lookup Values'!$H$3,Tbl_Transactions[[#This Row],[Amount]]*'Lookup Values'!$H$2)</f>
        <v>38.036249999999995</v>
      </c>
    </row>
    <row r="788" spans="1:15" x14ac:dyDescent="0.25">
      <c r="A788" s="78">
        <v>787</v>
      </c>
      <c r="B788" s="79">
        <v>40740</v>
      </c>
      <c r="C788" s="78" t="str">
        <f>IF(Tbl_Transactions[[#This Row],[Category]]="Income","Income","Expense")</f>
        <v>Expense</v>
      </c>
      <c r="D788" s="80">
        <f>YEAR(Tbl_Transactions[[#This Row],[Transaction Date]])</f>
        <v>2011</v>
      </c>
      <c r="E788" s="80">
        <f>MONTH(Tbl_Transactions[[#This Row],[Transaction Date]])</f>
        <v>7</v>
      </c>
      <c r="F788" s="80" t="str">
        <f>VLOOKUP(Tbl_Transactions[[#This Row],[Month Num]],Tbl_Lookup_Month[],2)</f>
        <v>Jul</v>
      </c>
      <c r="G788" s="80">
        <f>DAY(Tbl_Transactions[[#This Row],[Transaction Date]])</f>
        <v>16</v>
      </c>
      <c r="H788" s="82">
        <f>WEEKDAY(Tbl_Transactions[[#This Row],[Transaction Date]])</f>
        <v>7</v>
      </c>
      <c r="I788" s="82" t="str">
        <f>VLOOKUP(Tbl_Transactions[[#This Row],[Weekday Num]], Tbl_Lookup_Weekday[], 2)</f>
        <v>Sat</v>
      </c>
      <c r="J788" s="78" t="s">
        <v>8</v>
      </c>
      <c r="K788" s="78" t="s">
        <v>22</v>
      </c>
      <c r="L788" s="78" t="s">
        <v>21</v>
      </c>
      <c r="M788" s="78" t="s">
        <v>23</v>
      </c>
      <c r="N788" s="81">
        <v>29</v>
      </c>
      <c r="O788" s="91">
        <f>IF(Tbl_Transactions[[#This Row],[Type]]="Income",Tbl_Transactions[[#This Row],[Amount]]*'Lookup Values'!$H$3,Tbl_Transactions[[#This Row],[Amount]]*'Lookup Values'!$H$2)</f>
        <v>2.5012499999999998</v>
      </c>
    </row>
    <row r="789" spans="1:15" x14ac:dyDescent="0.25">
      <c r="A789" s="78">
        <v>788</v>
      </c>
      <c r="B789" s="79">
        <v>40742</v>
      </c>
      <c r="C789" s="78" t="str">
        <f>IF(Tbl_Transactions[[#This Row],[Category]]="Income","Income","Expense")</f>
        <v>Expense</v>
      </c>
      <c r="D789" s="80">
        <f>YEAR(Tbl_Transactions[[#This Row],[Transaction Date]])</f>
        <v>2011</v>
      </c>
      <c r="E789" s="80">
        <f>MONTH(Tbl_Transactions[[#This Row],[Transaction Date]])</f>
        <v>7</v>
      </c>
      <c r="F789" s="80" t="str">
        <f>VLOOKUP(Tbl_Transactions[[#This Row],[Month Num]],Tbl_Lookup_Month[],2)</f>
        <v>Jul</v>
      </c>
      <c r="G789" s="80">
        <f>DAY(Tbl_Transactions[[#This Row],[Transaction Date]])</f>
        <v>18</v>
      </c>
      <c r="H789" s="82">
        <f>WEEKDAY(Tbl_Transactions[[#This Row],[Transaction Date]])</f>
        <v>2</v>
      </c>
      <c r="I789" s="82" t="str">
        <f>VLOOKUP(Tbl_Transactions[[#This Row],[Weekday Num]], Tbl_Lookup_Weekday[], 2)</f>
        <v>Mon</v>
      </c>
      <c r="J789" s="78" t="s">
        <v>8</v>
      </c>
      <c r="K789" s="78" t="s">
        <v>22</v>
      </c>
      <c r="L789" s="78" t="s">
        <v>21</v>
      </c>
      <c r="M789" s="78" t="s">
        <v>10</v>
      </c>
      <c r="N789" s="81">
        <v>493</v>
      </c>
      <c r="O789" s="91">
        <f>IF(Tbl_Transactions[[#This Row],[Type]]="Income",Tbl_Transactions[[#This Row],[Amount]]*'Lookup Values'!$H$3,Tbl_Transactions[[#This Row],[Amount]]*'Lookup Values'!$H$2)</f>
        <v>42.521249999999995</v>
      </c>
    </row>
    <row r="790" spans="1:15" x14ac:dyDescent="0.25">
      <c r="A790" s="78">
        <v>789</v>
      </c>
      <c r="B790" s="79">
        <v>40743</v>
      </c>
      <c r="C790" s="78" t="str">
        <f>IF(Tbl_Transactions[[#This Row],[Category]]="Income","Income","Expense")</f>
        <v>Income</v>
      </c>
      <c r="D790" s="80">
        <f>YEAR(Tbl_Transactions[[#This Row],[Transaction Date]])</f>
        <v>2011</v>
      </c>
      <c r="E790" s="80">
        <f>MONTH(Tbl_Transactions[[#This Row],[Transaction Date]])</f>
        <v>7</v>
      </c>
      <c r="F790" s="80" t="str">
        <f>VLOOKUP(Tbl_Transactions[[#This Row],[Month Num]],Tbl_Lookup_Month[],2)</f>
        <v>Jul</v>
      </c>
      <c r="G790" s="80">
        <f>DAY(Tbl_Transactions[[#This Row],[Transaction Date]])</f>
        <v>19</v>
      </c>
      <c r="H790" s="82">
        <f>WEEKDAY(Tbl_Transactions[[#This Row],[Transaction Date]])</f>
        <v>3</v>
      </c>
      <c r="I790" s="82" t="str">
        <f>VLOOKUP(Tbl_Transactions[[#This Row],[Weekday Num]], Tbl_Lookup_Weekday[], 2)</f>
        <v>Tue</v>
      </c>
      <c r="J790" s="78" t="s">
        <v>47</v>
      </c>
      <c r="K790" s="78" t="s">
        <v>76</v>
      </c>
      <c r="L790" s="78" t="s">
        <v>77</v>
      </c>
      <c r="M790" s="78" t="s">
        <v>23</v>
      </c>
      <c r="N790" s="81">
        <v>29</v>
      </c>
      <c r="O790" s="91">
        <f>IF(Tbl_Transactions[[#This Row],[Type]]="Income",Tbl_Transactions[[#This Row],[Amount]]*'Lookup Values'!$H$3,Tbl_Transactions[[#This Row],[Amount]]*'Lookup Values'!$H$2)</f>
        <v>11.02</v>
      </c>
    </row>
    <row r="791" spans="1:15" x14ac:dyDescent="0.25">
      <c r="A791" s="78">
        <v>790</v>
      </c>
      <c r="B791" s="79">
        <v>40743</v>
      </c>
      <c r="C791" s="78" t="str">
        <f>IF(Tbl_Transactions[[#This Row],[Category]]="Income","Income","Expense")</f>
        <v>Expense</v>
      </c>
      <c r="D791" s="80">
        <f>YEAR(Tbl_Transactions[[#This Row],[Transaction Date]])</f>
        <v>2011</v>
      </c>
      <c r="E791" s="80">
        <f>MONTH(Tbl_Transactions[[#This Row],[Transaction Date]])</f>
        <v>7</v>
      </c>
      <c r="F791" s="80" t="str">
        <f>VLOOKUP(Tbl_Transactions[[#This Row],[Month Num]],Tbl_Lookup_Month[],2)</f>
        <v>Jul</v>
      </c>
      <c r="G791" s="80">
        <f>DAY(Tbl_Transactions[[#This Row],[Transaction Date]])</f>
        <v>19</v>
      </c>
      <c r="H791" s="82">
        <f>WEEKDAY(Tbl_Transactions[[#This Row],[Transaction Date]])</f>
        <v>3</v>
      </c>
      <c r="I791" s="82" t="str">
        <f>VLOOKUP(Tbl_Transactions[[#This Row],[Weekday Num]], Tbl_Lookup_Weekday[], 2)</f>
        <v>Tue</v>
      </c>
      <c r="J791" s="78" t="s">
        <v>32</v>
      </c>
      <c r="K791" s="78" t="s">
        <v>33</v>
      </c>
      <c r="L791" s="78" t="s">
        <v>31</v>
      </c>
      <c r="M791" s="78" t="s">
        <v>10</v>
      </c>
      <c r="N791" s="81">
        <v>435</v>
      </c>
      <c r="O791" s="91">
        <f>IF(Tbl_Transactions[[#This Row],[Type]]="Income",Tbl_Transactions[[#This Row],[Amount]]*'Lookup Values'!$H$3,Tbl_Transactions[[#This Row],[Amount]]*'Lookup Values'!$H$2)</f>
        <v>37.518749999999997</v>
      </c>
    </row>
    <row r="792" spans="1:15" x14ac:dyDescent="0.25">
      <c r="A792" s="78">
        <v>791</v>
      </c>
      <c r="B792" s="79">
        <v>40750</v>
      </c>
      <c r="C792" s="78" t="str">
        <f>IF(Tbl_Transactions[[#This Row],[Category]]="Income","Income","Expense")</f>
        <v>Expense</v>
      </c>
      <c r="D792" s="80">
        <f>YEAR(Tbl_Transactions[[#This Row],[Transaction Date]])</f>
        <v>2011</v>
      </c>
      <c r="E792" s="80">
        <f>MONTH(Tbl_Transactions[[#This Row],[Transaction Date]])</f>
        <v>7</v>
      </c>
      <c r="F792" s="80" t="str">
        <f>VLOOKUP(Tbl_Transactions[[#This Row],[Month Num]],Tbl_Lookup_Month[],2)</f>
        <v>Jul</v>
      </c>
      <c r="G792" s="80">
        <f>DAY(Tbl_Transactions[[#This Row],[Transaction Date]])</f>
        <v>26</v>
      </c>
      <c r="H792" s="82">
        <f>WEEKDAY(Tbl_Transactions[[#This Row],[Transaction Date]])</f>
        <v>3</v>
      </c>
      <c r="I792" s="82" t="str">
        <f>VLOOKUP(Tbl_Transactions[[#This Row],[Weekday Num]], Tbl_Lookup_Weekday[], 2)</f>
        <v>Tue</v>
      </c>
      <c r="J792" s="78" t="s">
        <v>8</v>
      </c>
      <c r="K792" s="78" t="s">
        <v>9</v>
      </c>
      <c r="L792" s="78" t="s">
        <v>7</v>
      </c>
      <c r="M792" s="78" t="s">
        <v>10</v>
      </c>
      <c r="N792" s="81">
        <v>428</v>
      </c>
      <c r="O792" s="91">
        <f>IF(Tbl_Transactions[[#This Row],[Type]]="Income",Tbl_Transactions[[#This Row],[Amount]]*'Lookup Values'!$H$3,Tbl_Transactions[[#This Row],[Amount]]*'Lookup Values'!$H$2)</f>
        <v>36.914999999999999</v>
      </c>
    </row>
    <row r="793" spans="1:15" x14ac:dyDescent="0.25">
      <c r="A793" s="78">
        <v>792</v>
      </c>
      <c r="B793" s="79">
        <v>40751</v>
      </c>
      <c r="C793" s="78" t="str">
        <f>IF(Tbl_Transactions[[#This Row],[Category]]="Income","Income","Expense")</f>
        <v>Expense</v>
      </c>
      <c r="D793" s="80">
        <f>YEAR(Tbl_Transactions[[#This Row],[Transaction Date]])</f>
        <v>2011</v>
      </c>
      <c r="E793" s="80">
        <f>MONTH(Tbl_Transactions[[#This Row],[Transaction Date]])</f>
        <v>7</v>
      </c>
      <c r="F793" s="80" t="str">
        <f>VLOOKUP(Tbl_Transactions[[#This Row],[Month Num]],Tbl_Lookup_Month[],2)</f>
        <v>Jul</v>
      </c>
      <c r="G793" s="80">
        <f>DAY(Tbl_Transactions[[#This Row],[Transaction Date]])</f>
        <v>27</v>
      </c>
      <c r="H793" s="82">
        <f>WEEKDAY(Tbl_Transactions[[#This Row],[Transaction Date]])</f>
        <v>4</v>
      </c>
      <c r="I793" s="82" t="str">
        <f>VLOOKUP(Tbl_Transactions[[#This Row],[Weekday Num]], Tbl_Lookup_Weekday[], 2)</f>
        <v>Wed</v>
      </c>
      <c r="J793" s="78" t="s">
        <v>18</v>
      </c>
      <c r="K793" s="78" t="s">
        <v>30</v>
      </c>
      <c r="L793" s="78" t="s">
        <v>29</v>
      </c>
      <c r="M793" s="78" t="s">
        <v>23</v>
      </c>
      <c r="N793" s="81">
        <v>104</v>
      </c>
      <c r="O793" s="91">
        <f>IF(Tbl_Transactions[[#This Row],[Type]]="Income",Tbl_Transactions[[#This Row],[Amount]]*'Lookup Values'!$H$3,Tbl_Transactions[[#This Row],[Amount]]*'Lookup Values'!$H$2)</f>
        <v>8.9699999999999989</v>
      </c>
    </row>
    <row r="794" spans="1:15" x14ac:dyDescent="0.25">
      <c r="A794" s="78">
        <v>793</v>
      </c>
      <c r="B794" s="79">
        <v>40753</v>
      </c>
      <c r="C794" s="78" t="str">
        <f>IF(Tbl_Transactions[[#This Row],[Category]]="Income","Income","Expense")</f>
        <v>Expense</v>
      </c>
      <c r="D794" s="80">
        <f>YEAR(Tbl_Transactions[[#This Row],[Transaction Date]])</f>
        <v>2011</v>
      </c>
      <c r="E794" s="80">
        <f>MONTH(Tbl_Transactions[[#This Row],[Transaction Date]])</f>
        <v>7</v>
      </c>
      <c r="F794" s="80" t="str">
        <f>VLOOKUP(Tbl_Transactions[[#This Row],[Month Num]],Tbl_Lookup_Month[],2)</f>
        <v>Jul</v>
      </c>
      <c r="G794" s="80">
        <f>DAY(Tbl_Transactions[[#This Row],[Transaction Date]])</f>
        <v>29</v>
      </c>
      <c r="H794" s="82">
        <f>WEEKDAY(Tbl_Transactions[[#This Row],[Transaction Date]])</f>
        <v>6</v>
      </c>
      <c r="I794" s="82" t="str">
        <f>VLOOKUP(Tbl_Transactions[[#This Row],[Weekday Num]], Tbl_Lookup_Weekday[], 2)</f>
        <v>Fri</v>
      </c>
      <c r="J794" s="78" t="s">
        <v>39</v>
      </c>
      <c r="K794" s="78" t="s">
        <v>40</v>
      </c>
      <c r="L794" s="78" t="s">
        <v>38</v>
      </c>
      <c r="M794" s="78" t="s">
        <v>23</v>
      </c>
      <c r="N794" s="81">
        <v>385</v>
      </c>
      <c r="O794" s="91">
        <f>IF(Tbl_Transactions[[#This Row],[Type]]="Income",Tbl_Transactions[[#This Row],[Amount]]*'Lookup Values'!$H$3,Tbl_Transactions[[#This Row],[Amount]]*'Lookup Values'!$H$2)</f>
        <v>33.206249999999997</v>
      </c>
    </row>
    <row r="795" spans="1:15" x14ac:dyDescent="0.25">
      <c r="A795" s="78">
        <v>794</v>
      </c>
      <c r="B795" s="79">
        <v>40753</v>
      </c>
      <c r="C795" s="78" t="str">
        <f>IF(Tbl_Transactions[[#This Row],[Category]]="Income","Income","Expense")</f>
        <v>Expense</v>
      </c>
      <c r="D795" s="80">
        <f>YEAR(Tbl_Transactions[[#This Row],[Transaction Date]])</f>
        <v>2011</v>
      </c>
      <c r="E795" s="80">
        <f>MONTH(Tbl_Transactions[[#This Row],[Transaction Date]])</f>
        <v>7</v>
      </c>
      <c r="F795" s="80" t="str">
        <f>VLOOKUP(Tbl_Transactions[[#This Row],[Month Num]],Tbl_Lookup_Month[],2)</f>
        <v>Jul</v>
      </c>
      <c r="G795" s="80">
        <f>DAY(Tbl_Transactions[[#This Row],[Transaction Date]])</f>
        <v>29</v>
      </c>
      <c r="H795" s="82">
        <f>WEEKDAY(Tbl_Transactions[[#This Row],[Transaction Date]])</f>
        <v>6</v>
      </c>
      <c r="I795" s="82" t="str">
        <f>VLOOKUP(Tbl_Transactions[[#This Row],[Weekday Num]], Tbl_Lookup_Weekday[], 2)</f>
        <v>Fri</v>
      </c>
      <c r="J795" s="78" t="s">
        <v>27</v>
      </c>
      <c r="K795" s="78" t="s">
        <v>28</v>
      </c>
      <c r="L795" s="78" t="s">
        <v>26</v>
      </c>
      <c r="M795" s="78" t="s">
        <v>23</v>
      </c>
      <c r="N795" s="81">
        <v>311</v>
      </c>
      <c r="O795" s="91">
        <f>IF(Tbl_Transactions[[#This Row],[Type]]="Income",Tbl_Transactions[[#This Row],[Amount]]*'Lookup Values'!$H$3,Tbl_Transactions[[#This Row],[Amount]]*'Lookup Values'!$H$2)</f>
        <v>26.823749999999997</v>
      </c>
    </row>
    <row r="796" spans="1:15" x14ac:dyDescent="0.25">
      <c r="A796" s="78">
        <v>795</v>
      </c>
      <c r="B796" s="79">
        <v>40754</v>
      </c>
      <c r="C796" s="78" t="str">
        <f>IF(Tbl_Transactions[[#This Row],[Category]]="Income","Income","Expense")</f>
        <v>Expense</v>
      </c>
      <c r="D796" s="80">
        <f>YEAR(Tbl_Transactions[[#This Row],[Transaction Date]])</f>
        <v>2011</v>
      </c>
      <c r="E796" s="80">
        <f>MONTH(Tbl_Transactions[[#This Row],[Transaction Date]])</f>
        <v>7</v>
      </c>
      <c r="F796" s="80" t="str">
        <f>VLOOKUP(Tbl_Transactions[[#This Row],[Month Num]],Tbl_Lookup_Month[],2)</f>
        <v>Jul</v>
      </c>
      <c r="G796" s="80">
        <f>DAY(Tbl_Transactions[[#This Row],[Transaction Date]])</f>
        <v>30</v>
      </c>
      <c r="H796" s="82">
        <f>WEEKDAY(Tbl_Transactions[[#This Row],[Transaction Date]])</f>
        <v>7</v>
      </c>
      <c r="I796" s="82" t="str">
        <f>VLOOKUP(Tbl_Transactions[[#This Row],[Weekday Num]], Tbl_Lookup_Weekday[], 2)</f>
        <v>Sat</v>
      </c>
      <c r="J796" s="78" t="s">
        <v>15</v>
      </c>
      <c r="K796" s="78" t="s">
        <v>16</v>
      </c>
      <c r="L796" s="78" t="s">
        <v>14</v>
      </c>
      <c r="M796" s="78" t="s">
        <v>20</v>
      </c>
      <c r="N796" s="81">
        <v>291</v>
      </c>
      <c r="O796" s="91">
        <f>IF(Tbl_Transactions[[#This Row],[Type]]="Income",Tbl_Transactions[[#This Row],[Amount]]*'Lookup Values'!$H$3,Tbl_Transactions[[#This Row],[Amount]]*'Lookup Values'!$H$2)</f>
        <v>25.098749999999999</v>
      </c>
    </row>
    <row r="797" spans="1:15" x14ac:dyDescent="0.25">
      <c r="A797" s="78">
        <v>796</v>
      </c>
      <c r="B797" s="79">
        <v>40755</v>
      </c>
      <c r="C797" s="78" t="str">
        <f>IF(Tbl_Transactions[[#This Row],[Category]]="Income","Income","Expense")</f>
        <v>Expense</v>
      </c>
      <c r="D797" s="80">
        <f>YEAR(Tbl_Transactions[[#This Row],[Transaction Date]])</f>
        <v>2011</v>
      </c>
      <c r="E797" s="80">
        <f>MONTH(Tbl_Transactions[[#This Row],[Transaction Date]])</f>
        <v>7</v>
      </c>
      <c r="F797" s="80" t="str">
        <f>VLOOKUP(Tbl_Transactions[[#This Row],[Month Num]],Tbl_Lookup_Month[],2)</f>
        <v>Jul</v>
      </c>
      <c r="G797" s="80">
        <f>DAY(Tbl_Transactions[[#This Row],[Transaction Date]])</f>
        <v>31</v>
      </c>
      <c r="H797" s="82">
        <f>WEEKDAY(Tbl_Transactions[[#This Row],[Transaction Date]])</f>
        <v>1</v>
      </c>
      <c r="I797" s="82" t="str">
        <f>VLOOKUP(Tbl_Transactions[[#This Row],[Weekday Num]], Tbl_Lookup_Weekday[], 2)</f>
        <v>Sun</v>
      </c>
      <c r="J797" s="78" t="s">
        <v>12</v>
      </c>
      <c r="K797" s="78" t="s">
        <v>37</v>
      </c>
      <c r="L797" s="78" t="s">
        <v>36</v>
      </c>
      <c r="M797" s="78" t="s">
        <v>20</v>
      </c>
      <c r="N797" s="81">
        <v>224</v>
      </c>
      <c r="O797" s="91">
        <f>IF(Tbl_Transactions[[#This Row],[Type]]="Income",Tbl_Transactions[[#This Row],[Amount]]*'Lookup Values'!$H$3,Tbl_Transactions[[#This Row],[Amount]]*'Lookup Values'!$H$2)</f>
        <v>19.32</v>
      </c>
    </row>
    <row r="798" spans="1:15" x14ac:dyDescent="0.25">
      <c r="A798" s="78">
        <v>797</v>
      </c>
      <c r="B798" s="79">
        <v>40759</v>
      </c>
      <c r="C798" s="78" t="str">
        <f>IF(Tbl_Transactions[[#This Row],[Category]]="Income","Income","Expense")</f>
        <v>Expense</v>
      </c>
      <c r="D798" s="80">
        <f>YEAR(Tbl_Transactions[[#This Row],[Transaction Date]])</f>
        <v>2011</v>
      </c>
      <c r="E798" s="80">
        <f>MONTH(Tbl_Transactions[[#This Row],[Transaction Date]])</f>
        <v>8</v>
      </c>
      <c r="F798" s="80" t="str">
        <f>VLOOKUP(Tbl_Transactions[[#This Row],[Month Num]],Tbl_Lookup_Month[],2)</f>
        <v>Aug</v>
      </c>
      <c r="G798" s="80">
        <f>DAY(Tbl_Transactions[[#This Row],[Transaction Date]])</f>
        <v>4</v>
      </c>
      <c r="H798" s="82">
        <f>WEEKDAY(Tbl_Transactions[[#This Row],[Transaction Date]])</f>
        <v>5</v>
      </c>
      <c r="I798" s="82" t="str">
        <f>VLOOKUP(Tbl_Transactions[[#This Row],[Weekday Num]], Tbl_Lookup_Weekday[], 2)</f>
        <v>Thu</v>
      </c>
      <c r="J798" s="78" t="s">
        <v>27</v>
      </c>
      <c r="K798" s="78" t="s">
        <v>28</v>
      </c>
      <c r="L798" s="78" t="s">
        <v>26</v>
      </c>
      <c r="M798" s="78" t="s">
        <v>10</v>
      </c>
      <c r="N798" s="81">
        <v>434</v>
      </c>
      <c r="O798" s="91">
        <f>IF(Tbl_Transactions[[#This Row],[Type]]="Income",Tbl_Transactions[[#This Row],[Amount]]*'Lookup Values'!$H$3,Tbl_Transactions[[#This Row],[Amount]]*'Lookup Values'!$H$2)</f>
        <v>37.432499999999997</v>
      </c>
    </row>
    <row r="799" spans="1:15" x14ac:dyDescent="0.25">
      <c r="A799" s="78">
        <v>798</v>
      </c>
      <c r="B799" s="79">
        <v>40763</v>
      </c>
      <c r="C799" s="78" t="str">
        <f>IF(Tbl_Transactions[[#This Row],[Category]]="Income","Income","Expense")</f>
        <v>Expense</v>
      </c>
      <c r="D799" s="80">
        <f>YEAR(Tbl_Transactions[[#This Row],[Transaction Date]])</f>
        <v>2011</v>
      </c>
      <c r="E799" s="80">
        <f>MONTH(Tbl_Transactions[[#This Row],[Transaction Date]])</f>
        <v>8</v>
      </c>
      <c r="F799" s="80" t="str">
        <f>VLOOKUP(Tbl_Transactions[[#This Row],[Month Num]],Tbl_Lookup_Month[],2)</f>
        <v>Aug</v>
      </c>
      <c r="G799" s="80">
        <f>DAY(Tbl_Transactions[[#This Row],[Transaction Date]])</f>
        <v>8</v>
      </c>
      <c r="H799" s="82">
        <f>WEEKDAY(Tbl_Transactions[[#This Row],[Transaction Date]])</f>
        <v>2</v>
      </c>
      <c r="I799" s="82" t="str">
        <f>VLOOKUP(Tbl_Transactions[[#This Row],[Weekday Num]], Tbl_Lookup_Weekday[], 2)</f>
        <v>Mon</v>
      </c>
      <c r="J799" s="78" t="s">
        <v>18</v>
      </c>
      <c r="K799" s="78" t="s">
        <v>30</v>
      </c>
      <c r="L799" s="78" t="s">
        <v>29</v>
      </c>
      <c r="M799" s="78" t="s">
        <v>23</v>
      </c>
      <c r="N799" s="81">
        <v>193</v>
      </c>
      <c r="O799" s="91">
        <f>IF(Tbl_Transactions[[#This Row],[Type]]="Income",Tbl_Transactions[[#This Row],[Amount]]*'Lookup Values'!$H$3,Tbl_Transactions[[#This Row],[Amount]]*'Lookup Values'!$H$2)</f>
        <v>16.646249999999998</v>
      </c>
    </row>
    <row r="800" spans="1:15" x14ac:dyDescent="0.25">
      <c r="A800" s="78">
        <v>799</v>
      </c>
      <c r="B800" s="79">
        <v>40764</v>
      </c>
      <c r="C800" s="78" t="str">
        <f>IF(Tbl_Transactions[[#This Row],[Category]]="Income","Income","Expense")</f>
        <v>Income</v>
      </c>
      <c r="D800" s="80">
        <f>YEAR(Tbl_Transactions[[#This Row],[Transaction Date]])</f>
        <v>2011</v>
      </c>
      <c r="E800" s="80">
        <f>MONTH(Tbl_Transactions[[#This Row],[Transaction Date]])</f>
        <v>8</v>
      </c>
      <c r="F800" s="80" t="str">
        <f>VLOOKUP(Tbl_Transactions[[#This Row],[Month Num]],Tbl_Lookup_Month[],2)</f>
        <v>Aug</v>
      </c>
      <c r="G800" s="80">
        <f>DAY(Tbl_Transactions[[#This Row],[Transaction Date]])</f>
        <v>9</v>
      </c>
      <c r="H800" s="82">
        <f>WEEKDAY(Tbl_Transactions[[#This Row],[Transaction Date]])</f>
        <v>3</v>
      </c>
      <c r="I800" s="82" t="str">
        <f>VLOOKUP(Tbl_Transactions[[#This Row],[Weekday Num]], Tbl_Lookup_Weekday[], 2)</f>
        <v>Tue</v>
      </c>
      <c r="J800" s="78" t="s">
        <v>47</v>
      </c>
      <c r="K800" s="78" t="s">
        <v>78</v>
      </c>
      <c r="L800" s="78" t="s">
        <v>79</v>
      </c>
      <c r="M800" s="78" t="s">
        <v>23</v>
      </c>
      <c r="N800" s="81">
        <v>346</v>
      </c>
      <c r="O800" s="91">
        <f>IF(Tbl_Transactions[[#This Row],[Type]]="Income",Tbl_Transactions[[#This Row],[Amount]]*'Lookup Values'!$H$3,Tbl_Transactions[[#This Row],[Amount]]*'Lookup Values'!$H$2)</f>
        <v>131.47999999999999</v>
      </c>
    </row>
    <row r="801" spans="1:15" x14ac:dyDescent="0.25">
      <c r="A801" s="78">
        <v>800</v>
      </c>
      <c r="B801" s="79">
        <v>40769</v>
      </c>
      <c r="C801" s="78" t="str">
        <f>IF(Tbl_Transactions[[#This Row],[Category]]="Income","Income","Expense")</f>
        <v>Income</v>
      </c>
      <c r="D801" s="80">
        <f>YEAR(Tbl_Transactions[[#This Row],[Transaction Date]])</f>
        <v>2011</v>
      </c>
      <c r="E801" s="80">
        <f>MONTH(Tbl_Transactions[[#This Row],[Transaction Date]])</f>
        <v>8</v>
      </c>
      <c r="F801" s="80" t="str">
        <f>VLOOKUP(Tbl_Transactions[[#This Row],[Month Num]],Tbl_Lookup_Month[],2)</f>
        <v>Aug</v>
      </c>
      <c r="G801" s="80">
        <f>DAY(Tbl_Transactions[[#This Row],[Transaction Date]])</f>
        <v>14</v>
      </c>
      <c r="H801" s="82">
        <f>WEEKDAY(Tbl_Transactions[[#This Row],[Transaction Date]])</f>
        <v>1</v>
      </c>
      <c r="I801" s="82" t="str">
        <f>VLOOKUP(Tbl_Transactions[[#This Row],[Weekday Num]], Tbl_Lookup_Weekday[], 2)</f>
        <v>Sun</v>
      </c>
      <c r="J801" s="78" t="s">
        <v>47</v>
      </c>
      <c r="K801" s="78" t="s">
        <v>76</v>
      </c>
      <c r="L801" s="78" t="s">
        <v>77</v>
      </c>
      <c r="M801" s="78" t="s">
        <v>23</v>
      </c>
      <c r="N801" s="81">
        <v>241</v>
      </c>
      <c r="O801" s="91">
        <f>IF(Tbl_Transactions[[#This Row],[Type]]="Income",Tbl_Transactions[[#This Row],[Amount]]*'Lookup Values'!$H$3,Tbl_Transactions[[#This Row],[Amount]]*'Lookup Values'!$H$2)</f>
        <v>91.58</v>
      </c>
    </row>
    <row r="802" spans="1:15" x14ac:dyDescent="0.25">
      <c r="A802" s="78">
        <v>801</v>
      </c>
      <c r="B802" s="79">
        <v>40770</v>
      </c>
      <c r="C802" s="78" t="str">
        <f>IF(Tbl_Transactions[[#This Row],[Category]]="Income","Income","Expense")</f>
        <v>Expense</v>
      </c>
      <c r="D802" s="80">
        <f>YEAR(Tbl_Transactions[[#This Row],[Transaction Date]])</f>
        <v>2011</v>
      </c>
      <c r="E802" s="80">
        <f>MONTH(Tbl_Transactions[[#This Row],[Transaction Date]])</f>
        <v>8</v>
      </c>
      <c r="F802" s="80" t="str">
        <f>VLOOKUP(Tbl_Transactions[[#This Row],[Month Num]],Tbl_Lookup_Month[],2)</f>
        <v>Aug</v>
      </c>
      <c r="G802" s="80">
        <f>DAY(Tbl_Transactions[[#This Row],[Transaction Date]])</f>
        <v>15</v>
      </c>
      <c r="H802" s="82">
        <f>WEEKDAY(Tbl_Transactions[[#This Row],[Transaction Date]])</f>
        <v>2</v>
      </c>
      <c r="I802" s="82" t="str">
        <f>VLOOKUP(Tbl_Transactions[[#This Row],[Weekday Num]], Tbl_Lookup_Weekday[], 2)</f>
        <v>Mon</v>
      </c>
      <c r="J802" s="78" t="s">
        <v>18</v>
      </c>
      <c r="K802" s="78" t="s">
        <v>19</v>
      </c>
      <c r="L802" s="78" t="s">
        <v>17</v>
      </c>
      <c r="M802" s="78" t="s">
        <v>10</v>
      </c>
      <c r="N802" s="81">
        <v>191</v>
      </c>
      <c r="O802" s="91">
        <f>IF(Tbl_Transactions[[#This Row],[Type]]="Income",Tbl_Transactions[[#This Row],[Amount]]*'Lookup Values'!$H$3,Tbl_Transactions[[#This Row],[Amount]]*'Lookup Values'!$H$2)</f>
        <v>16.473749999999999</v>
      </c>
    </row>
    <row r="803" spans="1:15" x14ac:dyDescent="0.25">
      <c r="A803" s="78">
        <v>802</v>
      </c>
      <c r="B803" s="79">
        <v>40777</v>
      </c>
      <c r="C803" s="78" t="str">
        <f>IF(Tbl_Transactions[[#This Row],[Category]]="Income","Income","Expense")</f>
        <v>Expense</v>
      </c>
      <c r="D803" s="80">
        <f>YEAR(Tbl_Transactions[[#This Row],[Transaction Date]])</f>
        <v>2011</v>
      </c>
      <c r="E803" s="80">
        <f>MONTH(Tbl_Transactions[[#This Row],[Transaction Date]])</f>
        <v>8</v>
      </c>
      <c r="F803" s="80" t="str">
        <f>VLOOKUP(Tbl_Transactions[[#This Row],[Month Num]],Tbl_Lookup_Month[],2)</f>
        <v>Aug</v>
      </c>
      <c r="G803" s="80">
        <f>DAY(Tbl_Transactions[[#This Row],[Transaction Date]])</f>
        <v>22</v>
      </c>
      <c r="H803" s="82">
        <f>WEEKDAY(Tbl_Transactions[[#This Row],[Transaction Date]])</f>
        <v>2</v>
      </c>
      <c r="I803" s="82" t="str">
        <f>VLOOKUP(Tbl_Transactions[[#This Row],[Weekday Num]], Tbl_Lookup_Weekday[], 2)</f>
        <v>Mon</v>
      </c>
      <c r="J803" s="78" t="s">
        <v>8</v>
      </c>
      <c r="K803" s="78" t="s">
        <v>22</v>
      </c>
      <c r="L803" s="78" t="s">
        <v>21</v>
      </c>
      <c r="M803" s="78" t="s">
        <v>20</v>
      </c>
      <c r="N803" s="81">
        <v>302</v>
      </c>
      <c r="O803" s="91">
        <f>IF(Tbl_Transactions[[#This Row],[Type]]="Income",Tbl_Transactions[[#This Row],[Amount]]*'Lookup Values'!$H$3,Tbl_Transactions[[#This Row],[Amount]]*'Lookup Values'!$H$2)</f>
        <v>26.047499999999999</v>
      </c>
    </row>
    <row r="804" spans="1:15" x14ac:dyDescent="0.25">
      <c r="A804" s="78">
        <v>803</v>
      </c>
      <c r="B804" s="79">
        <v>40777</v>
      </c>
      <c r="C804" s="78" t="str">
        <f>IF(Tbl_Transactions[[#This Row],[Category]]="Income","Income","Expense")</f>
        <v>Expense</v>
      </c>
      <c r="D804" s="80">
        <f>YEAR(Tbl_Transactions[[#This Row],[Transaction Date]])</f>
        <v>2011</v>
      </c>
      <c r="E804" s="80">
        <f>MONTH(Tbl_Transactions[[#This Row],[Transaction Date]])</f>
        <v>8</v>
      </c>
      <c r="F804" s="80" t="str">
        <f>VLOOKUP(Tbl_Transactions[[#This Row],[Month Num]],Tbl_Lookup_Month[],2)</f>
        <v>Aug</v>
      </c>
      <c r="G804" s="80">
        <f>DAY(Tbl_Transactions[[#This Row],[Transaction Date]])</f>
        <v>22</v>
      </c>
      <c r="H804" s="82">
        <f>WEEKDAY(Tbl_Transactions[[#This Row],[Transaction Date]])</f>
        <v>2</v>
      </c>
      <c r="I804" s="82" t="str">
        <f>VLOOKUP(Tbl_Transactions[[#This Row],[Weekday Num]], Tbl_Lookup_Weekday[], 2)</f>
        <v>Mon</v>
      </c>
      <c r="J804" s="78" t="s">
        <v>8</v>
      </c>
      <c r="K804" s="78" t="s">
        <v>9</v>
      </c>
      <c r="L804" s="78" t="s">
        <v>7</v>
      </c>
      <c r="M804" s="78" t="s">
        <v>23</v>
      </c>
      <c r="N804" s="81">
        <v>498</v>
      </c>
      <c r="O804" s="91">
        <f>IF(Tbl_Transactions[[#This Row],[Type]]="Income",Tbl_Transactions[[#This Row],[Amount]]*'Lookup Values'!$H$3,Tbl_Transactions[[#This Row],[Amount]]*'Lookup Values'!$H$2)</f>
        <v>42.952499999999993</v>
      </c>
    </row>
    <row r="805" spans="1:15" x14ac:dyDescent="0.25">
      <c r="A805" s="78">
        <v>804</v>
      </c>
      <c r="B805" s="79">
        <v>40778</v>
      </c>
      <c r="C805" s="78" t="str">
        <f>IF(Tbl_Transactions[[#This Row],[Category]]="Income","Income","Expense")</f>
        <v>Expense</v>
      </c>
      <c r="D805" s="80">
        <f>YEAR(Tbl_Transactions[[#This Row],[Transaction Date]])</f>
        <v>2011</v>
      </c>
      <c r="E805" s="80">
        <f>MONTH(Tbl_Transactions[[#This Row],[Transaction Date]])</f>
        <v>8</v>
      </c>
      <c r="F805" s="80" t="str">
        <f>VLOOKUP(Tbl_Transactions[[#This Row],[Month Num]],Tbl_Lookup_Month[],2)</f>
        <v>Aug</v>
      </c>
      <c r="G805" s="80">
        <f>DAY(Tbl_Transactions[[#This Row],[Transaction Date]])</f>
        <v>23</v>
      </c>
      <c r="H805" s="82">
        <f>WEEKDAY(Tbl_Transactions[[#This Row],[Transaction Date]])</f>
        <v>3</v>
      </c>
      <c r="I805" s="82" t="str">
        <f>VLOOKUP(Tbl_Transactions[[#This Row],[Weekday Num]], Tbl_Lookup_Weekday[], 2)</f>
        <v>Tue</v>
      </c>
      <c r="J805" s="78" t="s">
        <v>12</v>
      </c>
      <c r="K805" s="78" t="s">
        <v>13</v>
      </c>
      <c r="L805" s="78" t="s">
        <v>11</v>
      </c>
      <c r="M805" s="78" t="s">
        <v>20</v>
      </c>
      <c r="N805" s="81">
        <v>103</v>
      </c>
      <c r="O805" s="91">
        <f>IF(Tbl_Transactions[[#This Row],[Type]]="Income",Tbl_Transactions[[#This Row],[Amount]]*'Lookup Values'!$H$3,Tbl_Transactions[[#This Row],[Amount]]*'Lookup Values'!$H$2)</f>
        <v>8.8837499999999991</v>
      </c>
    </row>
    <row r="806" spans="1:15" x14ac:dyDescent="0.25">
      <c r="A806" s="78">
        <v>805</v>
      </c>
      <c r="B806" s="79">
        <v>40778</v>
      </c>
      <c r="C806" s="78" t="str">
        <f>IF(Tbl_Transactions[[#This Row],[Category]]="Income","Income","Expense")</f>
        <v>Expense</v>
      </c>
      <c r="D806" s="80">
        <f>YEAR(Tbl_Transactions[[#This Row],[Transaction Date]])</f>
        <v>2011</v>
      </c>
      <c r="E806" s="80">
        <f>MONTH(Tbl_Transactions[[#This Row],[Transaction Date]])</f>
        <v>8</v>
      </c>
      <c r="F806" s="80" t="str">
        <f>VLOOKUP(Tbl_Transactions[[#This Row],[Month Num]],Tbl_Lookup_Month[],2)</f>
        <v>Aug</v>
      </c>
      <c r="G806" s="80">
        <f>DAY(Tbl_Transactions[[#This Row],[Transaction Date]])</f>
        <v>23</v>
      </c>
      <c r="H806" s="82">
        <f>WEEKDAY(Tbl_Transactions[[#This Row],[Transaction Date]])</f>
        <v>3</v>
      </c>
      <c r="I806" s="82" t="str">
        <f>VLOOKUP(Tbl_Transactions[[#This Row],[Weekday Num]], Tbl_Lookup_Weekday[], 2)</f>
        <v>Tue</v>
      </c>
      <c r="J806" s="78" t="s">
        <v>32</v>
      </c>
      <c r="K806" s="78" t="s">
        <v>33</v>
      </c>
      <c r="L806" s="78" t="s">
        <v>31</v>
      </c>
      <c r="M806" s="78" t="s">
        <v>10</v>
      </c>
      <c r="N806" s="81">
        <v>151</v>
      </c>
      <c r="O806" s="91">
        <f>IF(Tbl_Transactions[[#This Row],[Type]]="Income",Tbl_Transactions[[#This Row],[Amount]]*'Lookup Values'!$H$3,Tbl_Transactions[[#This Row],[Amount]]*'Lookup Values'!$H$2)</f>
        <v>13.02375</v>
      </c>
    </row>
    <row r="807" spans="1:15" x14ac:dyDescent="0.25">
      <c r="A807" s="78">
        <v>806</v>
      </c>
      <c r="B807" s="79">
        <v>40782</v>
      </c>
      <c r="C807" s="78" t="str">
        <f>IF(Tbl_Transactions[[#This Row],[Category]]="Income","Income","Expense")</f>
        <v>Expense</v>
      </c>
      <c r="D807" s="80">
        <f>YEAR(Tbl_Transactions[[#This Row],[Transaction Date]])</f>
        <v>2011</v>
      </c>
      <c r="E807" s="80">
        <f>MONTH(Tbl_Transactions[[#This Row],[Transaction Date]])</f>
        <v>8</v>
      </c>
      <c r="F807" s="80" t="str">
        <f>VLOOKUP(Tbl_Transactions[[#This Row],[Month Num]],Tbl_Lookup_Month[],2)</f>
        <v>Aug</v>
      </c>
      <c r="G807" s="80">
        <f>DAY(Tbl_Transactions[[#This Row],[Transaction Date]])</f>
        <v>27</v>
      </c>
      <c r="H807" s="82">
        <f>WEEKDAY(Tbl_Transactions[[#This Row],[Transaction Date]])</f>
        <v>7</v>
      </c>
      <c r="I807" s="82" t="str">
        <f>VLOOKUP(Tbl_Transactions[[#This Row],[Weekday Num]], Tbl_Lookup_Weekday[], 2)</f>
        <v>Sat</v>
      </c>
      <c r="J807" s="78" t="s">
        <v>18</v>
      </c>
      <c r="K807" s="78" t="s">
        <v>19</v>
      </c>
      <c r="L807" s="78" t="s">
        <v>17</v>
      </c>
      <c r="M807" s="78" t="s">
        <v>20</v>
      </c>
      <c r="N807" s="81">
        <v>380</v>
      </c>
      <c r="O807" s="91">
        <f>IF(Tbl_Transactions[[#This Row],[Type]]="Income",Tbl_Transactions[[#This Row],[Amount]]*'Lookup Values'!$H$3,Tbl_Transactions[[#This Row],[Amount]]*'Lookup Values'!$H$2)</f>
        <v>32.774999999999999</v>
      </c>
    </row>
    <row r="808" spans="1:15" x14ac:dyDescent="0.25">
      <c r="A808" s="78">
        <v>807</v>
      </c>
      <c r="B808" s="79">
        <v>40783</v>
      </c>
      <c r="C808" s="78" t="str">
        <f>IF(Tbl_Transactions[[#This Row],[Category]]="Income","Income","Expense")</f>
        <v>Expense</v>
      </c>
      <c r="D808" s="80">
        <f>YEAR(Tbl_Transactions[[#This Row],[Transaction Date]])</f>
        <v>2011</v>
      </c>
      <c r="E808" s="80">
        <f>MONTH(Tbl_Transactions[[#This Row],[Transaction Date]])</f>
        <v>8</v>
      </c>
      <c r="F808" s="80" t="str">
        <f>VLOOKUP(Tbl_Transactions[[#This Row],[Month Num]],Tbl_Lookup_Month[],2)</f>
        <v>Aug</v>
      </c>
      <c r="G808" s="80">
        <f>DAY(Tbl_Transactions[[#This Row],[Transaction Date]])</f>
        <v>28</v>
      </c>
      <c r="H808" s="82">
        <f>WEEKDAY(Tbl_Transactions[[#This Row],[Transaction Date]])</f>
        <v>1</v>
      </c>
      <c r="I808" s="82" t="str">
        <f>VLOOKUP(Tbl_Transactions[[#This Row],[Weekday Num]], Tbl_Lookup_Weekday[], 2)</f>
        <v>Sun</v>
      </c>
      <c r="J808" s="78" t="s">
        <v>15</v>
      </c>
      <c r="K808" s="78" t="s">
        <v>16</v>
      </c>
      <c r="L808" s="78" t="s">
        <v>14</v>
      </c>
      <c r="M808" s="78" t="s">
        <v>10</v>
      </c>
      <c r="N808" s="81">
        <v>496</v>
      </c>
      <c r="O808" s="91">
        <f>IF(Tbl_Transactions[[#This Row],[Type]]="Income",Tbl_Transactions[[#This Row],[Amount]]*'Lookup Values'!$H$3,Tbl_Transactions[[#This Row],[Amount]]*'Lookup Values'!$H$2)</f>
        <v>42.779999999999994</v>
      </c>
    </row>
    <row r="809" spans="1:15" x14ac:dyDescent="0.25">
      <c r="A809" s="78">
        <v>808</v>
      </c>
      <c r="B809" s="79">
        <v>40785</v>
      </c>
      <c r="C809" s="78" t="str">
        <f>IF(Tbl_Transactions[[#This Row],[Category]]="Income","Income","Expense")</f>
        <v>Income</v>
      </c>
      <c r="D809" s="80">
        <f>YEAR(Tbl_Transactions[[#This Row],[Transaction Date]])</f>
        <v>2011</v>
      </c>
      <c r="E809" s="80">
        <f>MONTH(Tbl_Transactions[[#This Row],[Transaction Date]])</f>
        <v>8</v>
      </c>
      <c r="F809" s="80" t="str">
        <f>VLOOKUP(Tbl_Transactions[[#This Row],[Month Num]],Tbl_Lookup_Month[],2)</f>
        <v>Aug</v>
      </c>
      <c r="G809" s="80">
        <f>DAY(Tbl_Transactions[[#This Row],[Transaction Date]])</f>
        <v>30</v>
      </c>
      <c r="H809" s="82">
        <f>WEEKDAY(Tbl_Transactions[[#This Row],[Transaction Date]])</f>
        <v>3</v>
      </c>
      <c r="I809" s="82" t="str">
        <f>VLOOKUP(Tbl_Transactions[[#This Row],[Weekday Num]], Tbl_Lookup_Weekday[], 2)</f>
        <v>Tue</v>
      </c>
      <c r="J809" s="78" t="s">
        <v>47</v>
      </c>
      <c r="K809" s="78" t="s">
        <v>78</v>
      </c>
      <c r="L809" s="78" t="s">
        <v>79</v>
      </c>
      <c r="M809" s="78" t="s">
        <v>20</v>
      </c>
      <c r="N809" s="81">
        <v>325</v>
      </c>
      <c r="O809" s="91">
        <f>IF(Tbl_Transactions[[#This Row],[Type]]="Income",Tbl_Transactions[[#This Row],[Amount]]*'Lookup Values'!$H$3,Tbl_Transactions[[#This Row],[Amount]]*'Lookup Values'!$H$2)</f>
        <v>123.5</v>
      </c>
    </row>
    <row r="810" spans="1:15" x14ac:dyDescent="0.25">
      <c r="A810" s="78">
        <v>809</v>
      </c>
      <c r="B810" s="79">
        <v>40786</v>
      </c>
      <c r="C810" s="78" t="str">
        <f>IF(Tbl_Transactions[[#This Row],[Category]]="Income","Income","Expense")</f>
        <v>Expense</v>
      </c>
      <c r="D810" s="80">
        <f>YEAR(Tbl_Transactions[[#This Row],[Transaction Date]])</f>
        <v>2011</v>
      </c>
      <c r="E810" s="80">
        <f>MONTH(Tbl_Transactions[[#This Row],[Transaction Date]])</f>
        <v>8</v>
      </c>
      <c r="F810" s="80" t="str">
        <f>VLOOKUP(Tbl_Transactions[[#This Row],[Month Num]],Tbl_Lookup_Month[],2)</f>
        <v>Aug</v>
      </c>
      <c r="G810" s="80">
        <f>DAY(Tbl_Transactions[[#This Row],[Transaction Date]])</f>
        <v>31</v>
      </c>
      <c r="H810" s="82">
        <f>WEEKDAY(Tbl_Transactions[[#This Row],[Transaction Date]])</f>
        <v>4</v>
      </c>
      <c r="I810" s="82" t="str">
        <f>VLOOKUP(Tbl_Transactions[[#This Row],[Weekday Num]], Tbl_Lookup_Weekday[], 2)</f>
        <v>Wed</v>
      </c>
      <c r="J810" s="78" t="s">
        <v>12</v>
      </c>
      <c r="K810" s="78" t="s">
        <v>25</v>
      </c>
      <c r="L810" s="78" t="s">
        <v>24</v>
      </c>
      <c r="M810" s="78" t="s">
        <v>23</v>
      </c>
      <c r="N810" s="81">
        <v>400</v>
      </c>
      <c r="O810" s="91">
        <f>IF(Tbl_Transactions[[#This Row],[Type]]="Income",Tbl_Transactions[[#This Row],[Amount]]*'Lookup Values'!$H$3,Tbl_Transactions[[#This Row],[Amount]]*'Lookup Values'!$H$2)</f>
        <v>34.5</v>
      </c>
    </row>
    <row r="811" spans="1:15" x14ac:dyDescent="0.25">
      <c r="A811" s="78">
        <v>810</v>
      </c>
      <c r="B811" s="79">
        <v>40789</v>
      </c>
      <c r="C811" s="78" t="str">
        <f>IF(Tbl_Transactions[[#This Row],[Category]]="Income","Income","Expense")</f>
        <v>Expense</v>
      </c>
      <c r="D811" s="80">
        <f>YEAR(Tbl_Transactions[[#This Row],[Transaction Date]])</f>
        <v>2011</v>
      </c>
      <c r="E811" s="80">
        <f>MONTH(Tbl_Transactions[[#This Row],[Transaction Date]])</f>
        <v>9</v>
      </c>
      <c r="F811" s="80" t="str">
        <f>VLOOKUP(Tbl_Transactions[[#This Row],[Month Num]],Tbl_Lookup_Month[],2)</f>
        <v>Sep</v>
      </c>
      <c r="G811" s="80">
        <f>DAY(Tbl_Transactions[[#This Row],[Transaction Date]])</f>
        <v>3</v>
      </c>
      <c r="H811" s="82">
        <f>WEEKDAY(Tbl_Transactions[[#This Row],[Transaction Date]])</f>
        <v>7</v>
      </c>
      <c r="I811" s="82" t="str">
        <f>VLOOKUP(Tbl_Transactions[[#This Row],[Weekday Num]], Tbl_Lookup_Weekday[], 2)</f>
        <v>Sat</v>
      </c>
      <c r="J811" s="78" t="s">
        <v>39</v>
      </c>
      <c r="K811" s="78" t="s">
        <v>40</v>
      </c>
      <c r="L811" s="78" t="s">
        <v>38</v>
      </c>
      <c r="M811" s="78" t="s">
        <v>10</v>
      </c>
      <c r="N811" s="81">
        <v>182</v>
      </c>
      <c r="O811" s="91">
        <f>IF(Tbl_Transactions[[#This Row],[Type]]="Income",Tbl_Transactions[[#This Row],[Amount]]*'Lookup Values'!$H$3,Tbl_Transactions[[#This Row],[Amount]]*'Lookup Values'!$H$2)</f>
        <v>15.697499999999998</v>
      </c>
    </row>
    <row r="812" spans="1:15" x14ac:dyDescent="0.25">
      <c r="A812" s="78">
        <v>811</v>
      </c>
      <c r="B812" s="79">
        <v>40789</v>
      </c>
      <c r="C812" s="78" t="str">
        <f>IF(Tbl_Transactions[[#This Row],[Category]]="Income","Income","Expense")</f>
        <v>Expense</v>
      </c>
      <c r="D812" s="80">
        <f>YEAR(Tbl_Transactions[[#This Row],[Transaction Date]])</f>
        <v>2011</v>
      </c>
      <c r="E812" s="80">
        <f>MONTH(Tbl_Transactions[[#This Row],[Transaction Date]])</f>
        <v>9</v>
      </c>
      <c r="F812" s="80" t="str">
        <f>VLOOKUP(Tbl_Transactions[[#This Row],[Month Num]],Tbl_Lookup_Month[],2)</f>
        <v>Sep</v>
      </c>
      <c r="G812" s="80">
        <f>DAY(Tbl_Transactions[[#This Row],[Transaction Date]])</f>
        <v>3</v>
      </c>
      <c r="H812" s="82">
        <f>WEEKDAY(Tbl_Transactions[[#This Row],[Transaction Date]])</f>
        <v>7</v>
      </c>
      <c r="I812" s="82" t="str">
        <f>VLOOKUP(Tbl_Transactions[[#This Row],[Weekday Num]], Tbl_Lookup_Weekday[], 2)</f>
        <v>Sat</v>
      </c>
      <c r="J812" s="78" t="s">
        <v>12</v>
      </c>
      <c r="K812" s="78" t="s">
        <v>13</v>
      </c>
      <c r="L812" s="78" t="s">
        <v>11</v>
      </c>
      <c r="M812" s="78" t="s">
        <v>23</v>
      </c>
      <c r="N812" s="81">
        <v>68</v>
      </c>
      <c r="O812" s="91">
        <f>IF(Tbl_Transactions[[#This Row],[Type]]="Income",Tbl_Transactions[[#This Row],[Amount]]*'Lookup Values'!$H$3,Tbl_Transactions[[#This Row],[Amount]]*'Lookup Values'!$H$2)</f>
        <v>5.8649999999999993</v>
      </c>
    </row>
    <row r="813" spans="1:15" x14ac:dyDescent="0.25">
      <c r="A813" s="78">
        <v>812</v>
      </c>
      <c r="B813" s="79">
        <v>40792</v>
      </c>
      <c r="C813" s="78" t="str">
        <f>IF(Tbl_Transactions[[#This Row],[Category]]="Income","Income","Expense")</f>
        <v>Expense</v>
      </c>
      <c r="D813" s="80">
        <f>YEAR(Tbl_Transactions[[#This Row],[Transaction Date]])</f>
        <v>2011</v>
      </c>
      <c r="E813" s="80">
        <f>MONTH(Tbl_Transactions[[#This Row],[Transaction Date]])</f>
        <v>9</v>
      </c>
      <c r="F813" s="80" t="str">
        <f>VLOOKUP(Tbl_Transactions[[#This Row],[Month Num]],Tbl_Lookup_Month[],2)</f>
        <v>Sep</v>
      </c>
      <c r="G813" s="80">
        <f>DAY(Tbl_Transactions[[#This Row],[Transaction Date]])</f>
        <v>6</v>
      </c>
      <c r="H813" s="82">
        <f>WEEKDAY(Tbl_Transactions[[#This Row],[Transaction Date]])</f>
        <v>3</v>
      </c>
      <c r="I813" s="82" t="str">
        <f>VLOOKUP(Tbl_Transactions[[#This Row],[Weekday Num]], Tbl_Lookup_Weekday[], 2)</f>
        <v>Tue</v>
      </c>
      <c r="J813" s="78" t="s">
        <v>8</v>
      </c>
      <c r="K813" s="78" t="s">
        <v>22</v>
      </c>
      <c r="L813" s="78" t="s">
        <v>21</v>
      </c>
      <c r="M813" s="78" t="s">
        <v>23</v>
      </c>
      <c r="N813" s="81">
        <v>368</v>
      </c>
      <c r="O813" s="91">
        <f>IF(Tbl_Transactions[[#This Row],[Type]]="Income",Tbl_Transactions[[#This Row],[Amount]]*'Lookup Values'!$H$3,Tbl_Transactions[[#This Row],[Amount]]*'Lookup Values'!$H$2)</f>
        <v>31.74</v>
      </c>
    </row>
    <row r="814" spans="1:15" x14ac:dyDescent="0.25">
      <c r="A814" s="78">
        <v>813</v>
      </c>
      <c r="B814" s="79">
        <v>40792</v>
      </c>
      <c r="C814" s="78" t="str">
        <f>IF(Tbl_Transactions[[#This Row],[Category]]="Income","Income","Expense")</f>
        <v>Expense</v>
      </c>
      <c r="D814" s="80">
        <f>YEAR(Tbl_Transactions[[#This Row],[Transaction Date]])</f>
        <v>2011</v>
      </c>
      <c r="E814" s="80">
        <f>MONTH(Tbl_Transactions[[#This Row],[Transaction Date]])</f>
        <v>9</v>
      </c>
      <c r="F814" s="80" t="str">
        <f>VLOOKUP(Tbl_Transactions[[#This Row],[Month Num]],Tbl_Lookup_Month[],2)</f>
        <v>Sep</v>
      </c>
      <c r="G814" s="80">
        <f>DAY(Tbl_Transactions[[#This Row],[Transaction Date]])</f>
        <v>6</v>
      </c>
      <c r="H814" s="82">
        <f>WEEKDAY(Tbl_Transactions[[#This Row],[Transaction Date]])</f>
        <v>3</v>
      </c>
      <c r="I814" s="82" t="str">
        <f>VLOOKUP(Tbl_Transactions[[#This Row],[Weekday Num]], Tbl_Lookup_Weekday[], 2)</f>
        <v>Tue</v>
      </c>
      <c r="J814" s="78" t="s">
        <v>42</v>
      </c>
      <c r="K814" s="78" t="s">
        <v>43</v>
      </c>
      <c r="L814" s="78" t="s">
        <v>41</v>
      </c>
      <c r="M814" s="78" t="s">
        <v>20</v>
      </c>
      <c r="N814" s="81">
        <v>159</v>
      </c>
      <c r="O814" s="91">
        <f>IF(Tbl_Transactions[[#This Row],[Type]]="Income",Tbl_Transactions[[#This Row],[Amount]]*'Lookup Values'!$H$3,Tbl_Transactions[[#This Row],[Amount]]*'Lookup Values'!$H$2)</f>
        <v>13.713749999999999</v>
      </c>
    </row>
    <row r="815" spans="1:15" x14ac:dyDescent="0.25">
      <c r="A815" s="78">
        <v>814</v>
      </c>
      <c r="B815" s="79">
        <v>40802</v>
      </c>
      <c r="C815" s="78" t="str">
        <f>IF(Tbl_Transactions[[#This Row],[Category]]="Income","Income","Expense")</f>
        <v>Expense</v>
      </c>
      <c r="D815" s="80">
        <f>YEAR(Tbl_Transactions[[#This Row],[Transaction Date]])</f>
        <v>2011</v>
      </c>
      <c r="E815" s="80">
        <f>MONTH(Tbl_Transactions[[#This Row],[Transaction Date]])</f>
        <v>9</v>
      </c>
      <c r="F815" s="80" t="str">
        <f>VLOOKUP(Tbl_Transactions[[#This Row],[Month Num]],Tbl_Lookup_Month[],2)</f>
        <v>Sep</v>
      </c>
      <c r="G815" s="80">
        <f>DAY(Tbl_Transactions[[#This Row],[Transaction Date]])</f>
        <v>16</v>
      </c>
      <c r="H815" s="82">
        <f>WEEKDAY(Tbl_Transactions[[#This Row],[Transaction Date]])</f>
        <v>6</v>
      </c>
      <c r="I815" s="82" t="str">
        <f>VLOOKUP(Tbl_Transactions[[#This Row],[Weekday Num]], Tbl_Lookup_Weekday[], 2)</f>
        <v>Fri</v>
      </c>
      <c r="J815" s="78" t="s">
        <v>18</v>
      </c>
      <c r="K815" s="78" t="s">
        <v>30</v>
      </c>
      <c r="L815" s="78" t="s">
        <v>29</v>
      </c>
      <c r="M815" s="78" t="s">
        <v>10</v>
      </c>
      <c r="N815" s="81">
        <v>64</v>
      </c>
      <c r="O815" s="91">
        <f>IF(Tbl_Transactions[[#This Row],[Type]]="Income",Tbl_Transactions[[#This Row],[Amount]]*'Lookup Values'!$H$3,Tbl_Transactions[[#This Row],[Amount]]*'Lookup Values'!$H$2)</f>
        <v>5.52</v>
      </c>
    </row>
    <row r="816" spans="1:15" x14ac:dyDescent="0.25">
      <c r="A816" s="78">
        <v>815</v>
      </c>
      <c r="B816" s="79">
        <v>40807</v>
      </c>
      <c r="C816" s="78" t="str">
        <f>IF(Tbl_Transactions[[#This Row],[Category]]="Income","Income","Expense")</f>
        <v>Expense</v>
      </c>
      <c r="D816" s="80">
        <f>YEAR(Tbl_Transactions[[#This Row],[Transaction Date]])</f>
        <v>2011</v>
      </c>
      <c r="E816" s="80">
        <f>MONTH(Tbl_Transactions[[#This Row],[Transaction Date]])</f>
        <v>9</v>
      </c>
      <c r="F816" s="80" t="str">
        <f>VLOOKUP(Tbl_Transactions[[#This Row],[Month Num]],Tbl_Lookup_Month[],2)</f>
        <v>Sep</v>
      </c>
      <c r="G816" s="80">
        <f>DAY(Tbl_Transactions[[#This Row],[Transaction Date]])</f>
        <v>21</v>
      </c>
      <c r="H816" s="82">
        <f>WEEKDAY(Tbl_Transactions[[#This Row],[Transaction Date]])</f>
        <v>4</v>
      </c>
      <c r="I816" s="82" t="str">
        <f>VLOOKUP(Tbl_Transactions[[#This Row],[Weekday Num]], Tbl_Lookup_Weekday[], 2)</f>
        <v>Wed</v>
      </c>
      <c r="J816" s="78" t="s">
        <v>8</v>
      </c>
      <c r="K816" s="78" t="s">
        <v>9</v>
      </c>
      <c r="L816" s="78" t="s">
        <v>7</v>
      </c>
      <c r="M816" s="78" t="s">
        <v>10</v>
      </c>
      <c r="N816" s="81">
        <v>65</v>
      </c>
      <c r="O816" s="91">
        <f>IF(Tbl_Transactions[[#This Row],[Type]]="Income",Tbl_Transactions[[#This Row],[Amount]]*'Lookup Values'!$H$3,Tbl_Transactions[[#This Row],[Amount]]*'Lookup Values'!$H$2)</f>
        <v>5.6062499999999993</v>
      </c>
    </row>
    <row r="817" spans="1:15" x14ac:dyDescent="0.25">
      <c r="A817" s="78">
        <v>816</v>
      </c>
      <c r="B817" s="79">
        <v>40808</v>
      </c>
      <c r="C817" s="78" t="str">
        <f>IF(Tbl_Transactions[[#This Row],[Category]]="Income","Income","Expense")</f>
        <v>Expense</v>
      </c>
      <c r="D817" s="80">
        <f>YEAR(Tbl_Transactions[[#This Row],[Transaction Date]])</f>
        <v>2011</v>
      </c>
      <c r="E817" s="80">
        <f>MONTH(Tbl_Transactions[[#This Row],[Transaction Date]])</f>
        <v>9</v>
      </c>
      <c r="F817" s="80" t="str">
        <f>VLOOKUP(Tbl_Transactions[[#This Row],[Month Num]],Tbl_Lookup_Month[],2)</f>
        <v>Sep</v>
      </c>
      <c r="G817" s="80">
        <f>DAY(Tbl_Transactions[[#This Row],[Transaction Date]])</f>
        <v>22</v>
      </c>
      <c r="H817" s="82">
        <f>WEEKDAY(Tbl_Transactions[[#This Row],[Transaction Date]])</f>
        <v>5</v>
      </c>
      <c r="I817" s="82" t="str">
        <f>VLOOKUP(Tbl_Transactions[[#This Row],[Weekday Num]], Tbl_Lookup_Weekday[], 2)</f>
        <v>Thu</v>
      </c>
      <c r="J817" s="78" t="s">
        <v>12</v>
      </c>
      <c r="K817" s="78" t="s">
        <v>25</v>
      </c>
      <c r="L817" s="78" t="s">
        <v>24</v>
      </c>
      <c r="M817" s="78" t="s">
        <v>20</v>
      </c>
      <c r="N817" s="81">
        <v>60</v>
      </c>
      <c r="O817" s="91">
        <f>IF(Tbl_Transactions[[#This Row],[Type]]="Income",Tbl_Transactions[[#This Row],[Amount]]*'Lookup Values'!$H$3,Tbl_Transactions[[#This Row],[Amount]]*'Lookup Values'!$H$2)</f>
        <v>5.1749999999999998</v>
      </c>
    </row>
    <row r="818" spans="1:15" x14ac:dyDescent="0.25">
      <c r="A818" s="78">
        <v>817</v>
      </c>
      <c r="B818" s="79">
        <v>40809</v>
      </c>
      <c r="C818" s="78" t="str">
        <f>IF(Tbl_Transactions[[#This Row],[Category]]="Income","Income","Expense")</f>
        <v>Expense</v>
      </c>
      <c r="D818" s="80">
        <f>YEAR(Tbl_Transactions[[#This Row],[Transaction Date]])</f>
        <v>2011</v>
      </c>
      <c r="E818" s="80">
        <f>MONTH(Tbl_Transactions[[#This Row],[Transaction Date]])</f>
        <v>9</v>
      </c>
      <c r="F818" s="80" t="str">
        <f>VLOOKUP(Tbl_Transactions[[#This Row],[Month Num]],Tbl_Lookup_Month[],2)</f>
        <v>Sep</v>
      </c>
      <c r="G818" s="80">
        <f>DAY(Tbl_Transactions[[#This Row],[Transaction Date]])</f>
        <v>23</v>
      </c>
      <c r="H818" s="82">
        <f>WEEKDAY(Tbl_Transactions[[#This Row],[Transaction Date]])</f>
        <v>6</v>
      </c>
      <c r="I818" s="82" t="str">
        <f>VLOOKUP(Tbl_Transactions[[#This Row],[Weekday Num]], Tbl_Lookup_Weekday[], 2)</f>
        <v>Fri</v>
      </c>
      <c r="J818" s="78" t="s">
        <v>27</v>
      </c>
      <c r="K818" s="78" t="s">
        <v>28</v>
      </c>
      <c r="L818" s="78" t="s">
        <v>26</v>
      </c>
      <c r="M818" s="78" t="s">
        <v>20</v>
      </c>
      <c r="N818" s="81">
        <v>471</v>
      </c>
      <c r="O818" s="91">
        <f>IF(Tbl_Transactions[[#This Row],[Type]]="Income",Tbl_Transactions[[#This Row],[Amount]]*'Lookup Values'!$H$3,Tbl_Transactions[[#This Row],[Amount]]*'Lookup Values'!$H$2)</f>
        <v>40.623749999999994</v>
      </c>
    </row>
    <row r="819" spans="1:15" x14ac:dyDescent="0.25">
      <c r="A819" s="78">
        <v>818</v>
      </c>
      <c r="B819" s="79">
        <v>40815</v>
      </c>
      <c r="C819" s="78" t="str">
        <f>IF(Tbl_Transactions[[#This Row],[Category]]="Income","Income","Expense")</f>
        <v>Income</v>
      </c>
      <c r="D819" s="80">
        <f>YEAR(Tbl_Transactions[[#This Row],[Transaction Date]])</f>
        <v>2011</v>
      </c>
      <c r="E819" s="80">
        <f>MONTH(Tbl_Transactions[[#This Row],[Transaction Date]])</f>
        <v>9</v>
      </c>
      <c r="F819" s="80" t="str">
        <f>VLOOKUP(Tbl_Transactions[[#This Row],[Month Num]],Tbl_Lookup_Month[],2)</f>
        <v>Sep</v>
      </c>
      <c r="G819" s="80">
        <f>DAY(Tbl_Transactions[[#This Row],[Transaction Date]])</f>
        <v>29</v>
      </c>
      <c r="H819" s="82">
        <f>WEEKDAY(Tbl_Transactions[[#This Row],[Transaction Date]])</f>
        <v>5</v>
      </c>
      <c r="I819" s="82" t="str">
        <f>VLOOKUP(Tbl_Transactions[[#This Row],[Weekday Num]], Tbl_Lookup_Weekday[], 2)</f>
        <v>Thu</v>
      </c>
      <c r="J819" s="78" t="s">
        <v>47</v>
      </c>
      <c r="K819" s="78" t="s">
        <v>78</v>
      </c>
      <c r="L819" s="78" t="s">
        <v>79</v>
      </c>
      <c r="M819" s="78" t="s">
        <v>10</v>
      </c>
      <c r="N819" s="81">
        <v>171</v>
      </c>
      <c r="O819" s="91">
        <f>IF(Tbl_Transactions[[#This Row],[Type]]="Income",Tbl_Transactions[[#This Row],[Amount]]*'Lookup Values'!$H$3,Tbl_Transactions[[#This Row],[Amount]]*'Lookup Values'!$H$2)</f>
        <v>64.98</v>
      </c>
    </row>
    <row r="820" spans="1:15" x14ac:dyDescent="0.25">
      <c r="A820" s="78">
        <v>819</v>
      </c>
      <c r="B820" s="79">
        <v>40816</v>
      </c>
      <c r="C820" s="78" t="str">
        <f>IF(Tbl_Transactions[[#This Row],[Category]]="Income","Income","Expense")</f>
        <v>Income</v>
      </c>
      <c r="D820" s="80">
        <f>YEAR(Tbl_Transactions[[#This Row],[Transaction Date]])</f>
        <v>2011</v>
      </c>
      <c r="E820" s="80">
        <f>MONTH(Tbl_Transactions[[#This Row],[Transaction Date]])</f>
        <v>9</v>
      </c>
      <c r="F820" s="80" t="str">
        <f>VLOOKUP(Tbl_Transactions[[#This Row],[Month Num]],Tbl_Lookup_Month[],2)</f>
        <v>Sep</v>
      </c>
      <c r="G820" s="80">
        <f>DAY(Tbl_Transactions[[#This Row],[Transaction Date]])</f>
        <v>30</v>
      </c>
      <c r="H820" s="82">
        <f>WEEKDAY(Tbl_Transactions[[#This Row],[Transaction Date]])</f>
        <v>6</v>
      </c>
      <c r="I820" s="82" t="str">
        <f>VLOOKUP(Tbl_Transactions[[#This Row],[Weekday Num]], Tbl_Lookup_Weekday[], 2)</f>
        <v>Fri</v>
      </c>
      <c r="J820" s="78" t="s">
        <v>47</v>
      </c>
      <c r="K820" s="78" t="s">
        <v>76</v>
      </c>
      <c r="L820" s="78" t="s">
        <v>77</v>
      </c>
      <c r="M820" s="78" t="s">
        <v>23</v>
      </c>
      <c r="N820" s="81">
        <v>89</v>
      </c>
      <c r="O820" s="91">
        <f>IF(Tbl_Transactions[[#This Row],[Type]]="Income",Tbl_Transactions[[#This Row],[Amount]]*'Lookup Values'!$H$3,Tbl_Transactions[[#This Row],[Amount]]*'Lookup Values'!$H$2)</f>
        <v>33.82</v>
      </c>
    </row>
    <row r="821" spans="1:15" x14ac:dyDescent="0.25">
      <c r="A821" s="78">
        <v>820</v>
      </c>
      <c r="B821" s="79">
        <v>40818</v>
      </c>
      <c r="C821" s="78" t="str">
        <f>IF(Tbl_Transactions[[#This Row],[Category]]="Income","Income","Expense")</f>
        <v>Expense</v>
      </c>
      <c r="D821" s="80">
        <f>YEAR(Tbl_Transactions[[#This Row],[Transaction Date]])</f>
        <v>2011</v>
      </c>
      <c r="E821" s="80">
        <f>MONTH(Tbl_Transactions[[#This Row],[Transaction Date]])</f>
        <v>10</v>
      </c>
      <c r="F821" s="80" t="str">
        <f>VLOOKUP(Tbl_Transactions[[#This Row],[Month Num]],Tbl_Lookup_Month[],2)</f>
        <v>Oct</v>
      </c>
      <c r="G821" s="80">
        <f>DAY(Tbl_Transactions[[#This Row],[Transaction Date]])</f>
        <v>2</v>
      </c>
      <c r="H821" s="82">
        <f>WEEKDAY(Tbl_Transactions[[#This Row],[Transaction Date]])</f>
        <v>1</v>
      </c>
      <c r="I821" s="82" t="str">
        <f>VLOOKUP(Tbl_Transactions[[#This Row],[Weekday Num]], Tbl_Lookup_Weekday[], 2)</f>
        <v>Sun</v>
      </c>
      <c r="J821" s="78" t="s">
        <v>12</v>
      </c>
      <c r="K821" s="78" t="s">
        <v>13</v>
      </c>
      <c r="L821" s="78" t="s">
        <v>11</v>
      </c>
      <c r="M821" s="78" t="s">
        <v>10</v>
      </c>
      <c r="N821" s="81">
        <v>202</v>
      </c>
      <c r="O821" s="91">
        <f>IF(Tbl_Transactions[[#This Row],[Type]]="Income",Tbl_Transactions[[#This Row],[Amount]]*'Lookup Values'!$H$3,Tbl_Transactions[[#This Row],[Amount]]*'Lookup Values'!$H$2)</f>
        <v>17.422499999999999</v>
      </c>
    </row>
    <row r="822" spans="1:15" x14ac:dyDescent="0.25">
      <c r="A822" s="78">
        <v>821</v>
      </c>
      <c r="B822" s="79">
        <v>40822</v>
      </c>
      <c r="C822" s="78" t="str">
        <f>IF(Tbl_Transactions[[#This Row],[Category]]="Income","Income","Expense")</f>
        <v>Income</v>
      </c>
      <c r="D822" s="80">
        <f>YEAR(Tbl_Transactions[[#This Row],[Transaction Date]])</f>
        <v>2011</v>
      </c>
      <c r="E822" s="80">
        <f>MONTH(Tbl_Transactions[[#This Row],[Transaction Date]])</f>
        <v>10</v>
      </c>
      <c r="F822" s="80" t="str">
        <f>VLOOKUP(Tbl_Transactions[[#This Row],[Month Num]],Tbl_Lookup_Month[],2)</f>
        <v>Oct</v>
      </c>
      <c r="G822" s="80">
        <f>DAY(Tbl_Transactions[[#This Row],[Transaction Date]])</f>
        <v>6</v>
      </c>
      <c r="H822" s="82">
        <f>WEEKDAY(Tbl_Transactions[[#This Row],[Transaction Date]])</f>
        <v>5</v>
      </c>
      <c r="I822" s="82" t="str">
        <f>VLOOKUP(Tbl_Transactions[[#This Row],[Weekday Num]], Tbl_Lookup_Weekday[], 2)</f>
        <v>Thu</v>
      </c>
      <c r="J822" s="78" t="s">
        <v>47</v>
      </c>
      <c r="K822" s="78" t="s">
        <v>76</v>
      </c>
      <c r="L822" s="78" t="s">
        <v>77</v>
      </c>
      <c r="M822" s="78" t="s">
        <v>10</v>
      </c>
      <c r="N822" s="81">
        <v>378</v>
      </c>
      <c r="O822" s="91">
        <f>IF(Tbl_Transactions[[#This Row],[Type]]="Income",Tbl_Transactions[[#This Row],[Amount]]*'Lookup Values'!$H$3,Tbl_Transactions[[#This Row],[Amount]]*'Lookup Values'!$H$2)</f>
        <v>143.64000000000001</v>
      </c>
    </row>
    <row r="823" spans="1:15" x14ac:dyDescent="0.25">
      <c r="A823" s="78">
        <v>822</v>
      </c>
      <c r="B823" s="79">
        <v>40824</v>
      </c>
      <c r="C823" s="78" t="str">
        <f>IF(Tbl_Transactions[[#This Row],[Category]]="Income","Income","Expense")</f>
        <v>Income</v>
      </c>
      <c r="D823" s="80">
        <f>YEAR(Tbl_Transactions[[#This Row],[Transaction Date]])</f>
        <v>2011</v>
      </c>
      <c r="E823" s="80">
        <f>MONTH(Tbl_Transactions[[#This Row],[Transaction Date]])</f>
        <v>10</v>
      </c>
      <c r="F823" s="80" t="str">
        <f>VLOOKUP(Tbl_Transactions[[#This Row],[Month Num]],Tbl_Lookup_Month[],2)</f>
        <v>Oct</v>
      </c>
      <c r="G823" s="80">
        <f>DAY(Tbl_Transactions[[#This Row],[Transaction Date]])</f>
        <v>8</v>
      </c>
      <c r="H823" s="82">
        <f>WEEKDAY(Tbl_Transactions[[#This Row],[Transaction Date]])</f>
        <v>7</v>
      </c>
      <c r="I823" s="82" t="str">
        <f>VLOOKUP(Tbl_Transactions[[#This Row],[Weekday Num]], Tbl_Lookup_Weekday[], 2)</f>
        <v>Sat</v>
      </c>
      <c r="J823" s="78" t="s">
        <v>47</v>
      </c>
      <c r="K823" s="78" t="s">
        <v>80</v>
      </c>
      <c r="L823" s="78" t="s">
        <v>81</v>
      </c>
      <c r="M823" s="78" t="s">
        <v>20</v>
      </c>
      <c r="N823" s="81">
        <v>23</v>
      </c>
      <c r="O823" s="91">
        <f>IF(Tbl_Transactions[[#This Row],[Type]]="Income",Tbl_Transactions[[#This Row],[Amount]]*'Lookup Values'!$H$3,Tbl_Transactions[[#This Row],[Amount]]*'Lookup Values'!$H$2)</f>
        <v>8.74</v>
      </c>
    </row>
    <row r="824" spans="1:15" x14ac:dyDescent="0.25">
      <c r="A824" s="78">
        <v>823</v>
      </c>
      <c r="B824" s="79">
        <v>40825</v>
      </c>
      <c r="C824" s="78" t="str">
        <f>IF(Tbl_Transactions[[#This Row],[Category]]="Income","Income","Expense")</f>
        <v>Expense</v>
      </c>
      <c r="D824" s="80">
        <f>YEAR(Tbl_Transactions[[#This Row],[Transaction Date]])</f>
        <v>2011</v>
      </c>
      <c r="E824" s="80">
        <f>MONTH(Tbl_Transactions[[#This Row],[Transaction Date]])</f>
        <v>10</v>
      </c>
      <c r="F824" s="80" t="str">
        <f>VLOOKUP(Tbl_Transactions[[#This Row],[Month Num]],Tbl_Lookup_Month[],2)</f>
        <v>Oct</v>
      </c>
      <c r="G824" s="80">
        <f>DAY(Tbl_Transactions[[#This Row],[Transaction Date]])</f>
        <v>9</v>
      </c>
      <c r="H824" s="82">
        <f>WEEKDAY(Tbl_Transactions[[#This Row],[Transaction Date]])</f>
        <v>1</v>
      </c>
      <c r="I824" s="82" t="str">
        <f>VLOOKUP(Tbl_Transactions[[#This Row],[Weekday Num]], Tbl_Lookup_Weekday[], 2)</f>
        <v>Sun</v>
      </c>
      <c r="J824" s="78" t="s">
        <v>15</v>
      </c>
      <c r="K824" s="78" t="s">
        <v>35</v>
      </c>
      <c r="L824" s="78" t="s">
        <v>34</v>
      </c>
      <c r="M824" s="78" t="s">
        <v>23</v>
      </c>
      <c r="N824" s="81">
        <v>389</v>
      </c>
      <c r="O824" s="91">
        <f>IF(Tbl_Transactions[[#This Row],[Type]]="Income",Tbl_Transactions[[#This Row],[Amount]]*'Lookup Values'!$H$3,Tbl_Transactions[[#This Row],[Amount]]*'Lookup Values'!$H$2)</f>
        <v>33.551249999999996</v>
      </c>
    </row>
    <row r="825" spans="1:15" x14ac:dyDescent="0.25">
      <c r="A825" s="78">
        <v>824</v>
      </c>
      <c r="B825" s="79">
        <v>40825</v>
      </c>
      <c r="C825" s="78" t="str">
        <f>IF(Tbl_Transactions[[#This Row],[Category]]="Income","Income","Expense")</f>
        <v>Expense</v>
      </c>
      <c r="D825" s="80">
        <f>YEAR(Tbl_Transactions[[#This Row],[Transaction Date]])</f>
        <v>2011</v>
      </c>
      <c r="E825" s="80">
        <f>MONTH(Tbl_Transactions[[#This Row],[Transaction Date]])</f>
        <v>10</v>
      </c>
      <c r="F825" s="80" t="str">
        <f>VLOOKUP(Tbl_Transactions[[#This Row],[Month Num]],Tbl_Lookup_Month[],2)</f>
        <v>Oct</v>
      </c>
      <c r="G825" s="80">
        <f>DAY(Tbl_Transactions[[#This Row],[Transaction Date]])</f>
        <v>9</v>
      </c>
      <c r="H825" s="82">
        <f>WEEKDAY(Tbl_Transactions[[#This Row],[Transaction Date]])</f>
        <v>1</v>
      </c>
      <c r="I825" s="82" t="str">
        <f>VLOOKUP(Tbl_Transactions[[#This Row],[Weekday Num]], Tbl_Lookup_Weekday[], 2)</f>
        <v>Sun</v>
      </c>
      <c r="J825" s="78" t="s">
        <v>18</v>
      </c>
      <c r="K825" s="78" t="s">
        <v>30</v>
      </c>
      <c r="L825" s="78" t="s">
        <v>29</v>
      </c>
      <c r="M825" s="78" t="s">
        <v>23</v>
      </c>
      <c r="N825" s="81">
        <v>426</v>
      </c>
      <c r="O825" s="91">
        <f>IF(Tbl_Transactions[[#This Row],[Type]]="Income",Tbl_Transactions[[#This Row],[Amount]]*'Lookup Values'!$H$3,Tbl_Transactions[[#This Row],[Amount]]*'Lookup Values'!$H$2)</f>
        <v>36.7425</v>
      </c>
    </row>
    <row r="826" spans="1:15" x14ac:dyDescent="0.25">
      <c r="A826" s="78">
        <v>825</v>
      </c>
      <c r="B826" s="79">
        <v>40833</v>
      </c>
      <c r="C826" s="78" t="str">
        <f>IF(Tbl_Transactions[[#This Row],[Category]]="Income","Income","Expense")</f>
        <v>Expense</v>
      </c>
      <c r="D826" s="80">
        <f>YEAR(Tbl_Transactions[[#This Row],[Transaction Date]])</f>
        <v>2011</v>
      </c>
      <c r="E826" s="80">
        <f>MONTH(Tbl_Transactions[[#This Row],[Transaction Date]])</f>
        <v>10</v>
      </c>
      <c r="F826" s="80" t="str">
        <f>VLOOKUP(Tbl_Transactions[[#This Row],[Month Num]],Tbl_Lookup_Month[],2)</f>
        <v>Oct</v>
      </c>
      <c r="G826" s="80">
        <f>DAY(Tbl_Transactions[[#This Row],[Transaction Date]])</f>
        <v>17</v>
      </c>
      <c r="H826" s="82">
        <f>WEEKDAY(Tbl_Transactions[[#This Row],[Transaction Date]])</f>
        <v>2</v>
      </c>
      <c r="I826" s="82" t="str">
        <f>VLOOKUP(Tbl_Transactions[[#This Row],[Weekday Num]], Tbl_Lookup_Weekday[], 2)</f>
        <v>Mon</v>
      </c>
      <c r="J826" s="78" t="s">
        <v>15</v>
      </c>
      <c r="K826" s="78" t="s">
        <v>35</v>
      </c>
      <c r="L826" s="78" t="s">
        <v>34</v>
      </c>
      <c r="M826" s="78" t="s">
        <v>10</v>
      </c>
      <c r="N826" s="81">
        <v>220</v>
      </c>
      <c r="O826" s="91">
        <f>IF(Tbl_Transactions[[#This Row],[Type]]="Income",Tbl_Transactions[[#This Row],[Amount]]*'Lookup Values'!$H$3,Tbl_Transactions[[#This Row],[Amount]]*'Lookup Values'!$H$2)</f>
        <v>18.974999999999998</v>
      </c>
    </row>
    <row r="827" spans="1:15" x14ac:dyDescent="0.25">
      <c r="A827" s="78">
        <v>826</v>
      </c>
      <c r="B827" s="79">
        <v>40834</v>
      </c>
      <c r="C827" s="78" t="str">
        <f>IF(Tbl_Transactions[[#This Row],[Category]]="Income","Income","Expense")</f>
        <v>Income</v>
      </c>
      <c r="D827" s="80">
        <f>YEAR(Tbl_Transactions[[#This Row],[Transaction Date]])</f>
        <v>2011</v>
      </c>
      <c r="E827" s="80">
        <f>MONTH(Tbl_Transactions[[#This Row],[Transaction Date]])</f>
        <v>10</v>
      </c>
      <c r="F827" s="80" t="str">
        <f>VLOOKUP(Tbl_Transactions[[#This Row],[Month Num]],Tbl_Lookup_Month[],2)</f>
        <v>Oct</v>
      </c>
      <c r="G827" s="80">
        <f>DAY(Tbl_Transactions[[#This Row],[Transaction Date]])</f>
        <v>18</v>
      </c>
      <c r="H827" s="82">
        <f>WEEKDAY(Tbl_Transactions[[#This Row],[Transaction Date]])</f>
        <v>3</v>
      </c>
      <c r="I827" s="82" t="str">
        <f>VLOOKUP(Tbl_Transactions[[#This Row],[Weekday Num]], Tbl_Lookup_Weekday[], 2)</f>
        <v>Tue</v>
      </c>
      <c r="J827" s="78" t="s">
        <v>47</v>
      </c>
      <c r="K827" s="78" t="s">
        <v>80</v>
      </c>
      <c r="L827" s="78" t="s">
        <v>81</v>
      </c>
      <c r="M827" s="78" t="s">
        <v>20</v>
      </c>
      <c r="N827" s="81">
        <v>307</v>
      </c>
      <c r="O827" s="91">
        <f>IF(Tbl_Transactions[[#This Row],[Type]]="Income",Tbl_Transactions[[#This Row],[Amount]]*'Lookup Values'!$H$3,Tbl_Transactions[[#This Row],[Amount]]*'Lookup Values'!$H$2)</f>
        <v>116.66</v>
      </c>
    </row>
    <row r="828" spans="1:15" x14ac:dyDescent="0.25">
      <c r="A828" s="78">
        <v>827</v>
      </c>
      <c r="B828" s="79">
        <v>40835</v>
      </c>
      <c r="C828" s="78" t="str">
        <f>IF(Tbl_Transactions[[#This Row],[Category]]="Income","Income","Expense")</f>
        <v>Expense</v>
      </c>
      <c r="D828" s="80">
        <f>YEAR(Tbl_Transactions[[#This Row],[Transaction Date]])</f>
        <v>2011</v>
      </c>
      <c r="E828" s="80">
        <f>MONTH(Tbl_Transactions[[#This Row],[Transaction Date]])</f>
        <v>10</v>
      </c>
      <c r="F828" s="80" t="str">
        <f>VLOOKUP(Tbl_Transactions[[#This Row],[Month Num]],Tbl_Lookup_Month[],2)</f>
        <v>Oct</v>
      </c>
      <c r="G828" s="80">
        <f>DAY(Tbl_Transactions[[#This Row],[Transaction Date]])</f>
        <v>19</v>
      </c>
      <c r="H828" s="82">
        <f>WEEKDAY(Tbl_Transactions[[#This Row],[Transaction Date]])</f>
        <v>4</v>
      </c>
      <c r="I828" s="82" t="str">
        <f>VLOOKUP(Tbl_Transactions[[#This Row],[Weekday Num]], Tbl_Lookup_Weekday[], 2)</f>
        <v>Wed</v>
      </c>
      <c r="J828" s="78" t="s">
        <v>32</v>
      </c>
      <c r="K828" s="78" t="s">
        <v>33</v>
      </c>
      <c r="L828" s="78" t="s">
        <v>31</v>
      </c>
      <c r="M828" s="78" t="s">
        <v>20</v>
      </c>
      <c r="N828" s="81">
        <v>346</v>
      </c>
      <c r="O828" s="91">
        <f>IF(Tbl_Transactions[[#This Row],[Type]]="Income",Tbl_Transactions[[#This Row],[Amount]]*'Lookup Values'!$H$3,Tbl_Transactions[[#This Row],[Amount]]*'Lookup Values'!$H$2)</f>
        <v>29.842499999999998</v>
      </c>
    </row>
    <row r="829" spans="1:15" x14ac:dyDescent="0.25">
      <c r="A829" s="78">
        <v>828</v>
      </c>
      <c r="B829" s="79">
        <v>40835</v>
      </c>
      <c r="C829" s="78" t="str">
        <f>IF(Tbl_Transactions[[#This Row],[Category]]="Income","Income","Expense")</f>
        <v>Expense</v>
      </c>
      <c r="D829" s="80">
        <f>YEAR(Tbl_Transactions[[#This Row],[Transaction Date]])</f>
        <v>2011</v>
      </c>
      <c r="E829" s="80">
        <f>MONTH(Tbl_Transactions[[#This Row],[Transaction Date]])</f>
        <v>10</v>
      </c>
      <c r="F829" s="80" t="str">
        <f>VLOOKUP(Tbl_Transactions[[#This Row],[Month Num]],Tbl_Lookup_Month[],2)</f>
        <v>Oct</v>
      </c>
      <c r="G829" s="80">
        <f>DAY(Tbl_Transactions[[#This Row],[Transaction Date]])</f>
        <v>19</v>
      </c>
      <c r="H829" s="82">
        <f>WEEKDAY(Tbl_Transactions[[#This Row],[Transaction Date]])</f>
        <v>4</v>
      </c>
      <c r="I829" s="82" t="str">
        <f>VLOOKUP(Tbl_Transactions[[#This Row],[Weekday Num]], Tbl_Lookup_Weekday[], 2)</f>
        <v>Wed</v>
      </c>
      <c r="J829" s="78" t="s">
        <v>15</v>
      </c>
      <c r="K829" s="78" t="s">
        <v>16</v>
      </c>
      <c r="L829" s="78" t="s">
        <v>14</v>
      </c>
      <c r="M829" s="78" t="s">
        <v>23</v>
      </c>
      <c r="N829" s="81">
        <v>107</v>
      </c>
      <c r="O829" s="91">
        <f>IF(Tbl_Transactions[[#This Row],[Type]]="Income",Tbl_Transactions[[#This Row],[Amount]]*'Lookup Values'!$H$3,Tbl_Transactions[[#This Row],[Amount]]*'Lookup Values'!$H$2)</f>
        <v>9.2287499999999998</v>
      </c>
    </row>
    <row r="830" spans="1:15" x14ac:dyDescent="0.25">
      <c r="A830" s="78">
        <v>829</v>
      </c>
      <c r="B830" s="79">
        <v>40835</v>
      </c>
      <c r="C830" s="78" t="str">
        <f>IF(Tbl_Transactions[[#This Row],[Category]]="Income","Income","Expense")</f>
        <v>Expense</v>
      </c>
      <c r="D830" s="80">
        <f>YEAR(Tbl_Transactions[[#This Row],[Transaction Date]])</f>
        <v>2011</v>
      </c>
      <c r="E830" s="80">
        <f>MONTH(Tbl_Transactions[[#This Row],[Transaction Date]])</f>
        <v>10</v>
      </c>
      <c r="F830" s="80" t="str">
        <f>VLOOKUP(Tbl_Transactions[[#This Row],[Month Num]],Tbl_Lookup_Month[],2)</f>
        <v>Oct</v>
      </c>
      <c r="G830" s="80">
        <f>DAY(Tbl_Transactions[[#This Row],[Transaction Date]])</f>
        <v>19</v>
      </c>
      <c r="H830" s="82">
        <f>WEEKDAY(Tbl_Transactions[[#This Row],[Transaction Date]])</f>
        <v>4</v>
      </c>
      <c r="I830" s="82" t="str">
        <f>VLOOKUP(Tbl_Transactions[[#This Row],[Weekday Num]], Tbl_Lookup_Weekday[], 2)</f>
        <v>Wed</v>
      </c>
      <c r="J830" s="78" t="s">
        <v>42</v>
      </c>
      <c r="K830" s="78" t="s">
        <v>43</v>
      </c>
      <c r="L830" s="78" t="s">
        <v>41</v>
      </c>
      <c r="M830" s="78" t="s">
        <v>23</v>
      </c>
      <c r="N830" s="81">
        <v>316</v>
      </c>
      <c r="O830" s="91">
        <f>IF(Tbl_Transactions[[#This Row],[Type]]="Income",Tbl_Transactions[[#This Row],[Amount]]*'Lookup Values'!$H$3,Tbl_Transactions[[#This Row],[Amount]]*'Lookup Values'!$H$2)</f>
        <v>27.254999999999999</v>
      </c>
    </row>
    <row r="831" spans="1:15" x14ac:dyDescent="0.25">
      <c r="A831" s="78">
        <v>830</v>
      </c>
      <c r="B831" s="79">
        <v>40836</v>
      </c>
      <c r="C831" s="78" t="str">
        <f>IF(Tbl_Transactions[[#This Row],[Category]]="Income","Income","Expense")</f>
        <v>Expense</v>
      </c>
      <c r="D831" s="80">
        <f>YEAR(Tbl_Transactions[[#This Row],[Transaction Date]])</f>
        <v>2011</v>
      </c>
      <c r="E831" s="80">
        <f>MONTH(Tbl_Transactions[[#This Row],[Transaction Date]])</f>
        <v>10</v>
      </c>
      <c r="F831" s="80" t="str">
        <f>VLOOKUP(Tbl_Transactions[[#This Row],[Month Num]],Tbl_Lookup_Month[],2)</f>
        <v>Oct</v>
      </c>
      <c r="G831" s="80">
        <f>DAY(Tbl_Transactions[[#This Row],[Transaction Date]])</f>
        <v>20</v>
      </c>
      <c r="H831" s="82">
        <f>WEEKDAY(Tbl_Transactions[[#This Row],[Transaction Date]])</f>
        <v>5</v>
      </c>
      <c r="I831" s="82" t="str">
        <f>VLOOKUP(Tbl_Transactions[[#This Row],[Weekday Num]], Tbl_Lookup_Weekday[], 2)</f>
        <v>Thu</v>
      </c>
      <c r="J831" s="78" t="s">
        <v>15</v>
      </c>
      <c r="K831" s="78" t="s">
        <v>35</v>
      </c>
      <c r="L831" s="78" t="s">
        <v>34</v>
      </c>
      <c r="M831" s="78" t="s">
        <v>20</v>
      </c>
      <c r="N831" s="81">
        <v>92</v>
      </c>
      <c r="O831" s="91">
        <f>IF(Tbl_Transactions[[#This Row],[Type]]="Income",Tbl_Transactions[[#This Row],[Amount]]*'Lookup Values'!$H$3,Tbl_Transactions[[#This Row],[Amount]]*'Lookup Values'!$H$2)</f>
        <v>7.9349999999999996</v>
      </c>
    </row>
    <row r="832" spans="1:15" x14ac:dyDescent="0.25">
      <c r="A832" s="78">
        <v>831</v>
      </c>
      <c r="B832" s="79">
        <v>40837</v>
      </c>
      <c r="C832" s="78" t="str">
        <f>IF(Tbl_Transactions[[#This Row],[Category]]="Income","Income","Expense")</f>
        <v>Expense</v>
      </c>
      <c r="D832" s="80">
        <f>YEAR(Tbl_Transactions[[#This Row],[Transaction Date]])</f>
        <v>2011</v>
      </c>
      <c r="E832" s="80">
        <f>MONTH(Tbl_Transactions[[#This Row],[Transaction Date]])</f>
        <v>10</v>
      </c>
      <c r="F832" s="80" t="str">
        <f>VLOOKUP(Tbl_Transactions[[#This Row],[Month Num]],Tbl_Lookup_Month[],2)</f>
        <v>Oct</v>
      </c>
      <c r="G832" s="80">
        <f>DAY(Tbl_Transactions[[#This Row],[Transaction Date]])</f>
        <v>21</v>
      </c>
      <c r="H832" s="82">
        <f>WEEKDAY(Tbl_Transactions[[#This Row],[Transaction Date]])</f>
        <v>6</v>
      </c>
      <c r="I832" s="82" t="str">
        <f>VLOOKUP(Tbl_Transactions[[#This Row],[Weekday Num]], Tbl_Lookup_Weekday[], 2)</f>
        <v>Fri</v>
      </c>
      <c r="J832" s="78" t="s">
        <v>12</v>
      </c>
      <c r="K832" s="78" t="s">
        <v>13</v>
      </c>
      <c r="L832" s="78" t="s">
        <v>11</v>
      </c>
      <c r="M832" s="78" t="s">
        <v>20</v>
      </c>
      <c r="N832" s="81">
        <v>294</v>
      </c>
      <c r="O832" s="91">
        <f>IF(Tbl_Transactions[[#This Row],[Type]]="Income",Tbl_Transactions[[#This Row],[Amount]]*'Lookup Values'!$H$3,Tbl_Transactions[[#This Row],[Amount]]*'Lookup Values'!$H$2)</f>
        <v>25.357499999999998</v>
      </c>
    </row>
    <row r="833" spans="1:15" x14ac:dyDescent="0.25">
      <c r="A833" s="78">
        <v>832</v>
      </c>
      <c r="B833" s="79">
        <v>40838</v>
      </c>
      <c r="C833" s="78" t="str">
        <f>IF(Tbl_Transactions[[#This Row],[Category]]="Income","Income","Expense")</f>
        <v>Expense</v>
      </c>
      <c r="D833" s="80">
        <f>YEAR(Tbl_Transactions[[#This Row],[Transaction Date]])</f>
        <v>2011</v>
      </c>
      <c r="E833" s="80">
        <f>MONTH(Tbl_Transactions[[#This Row],[Transaction Date]])</f>
        <v>10</v>
      </c>
      <c r="F833" s="80" t="str">
        <f>VLOOKUP(Tbl_Transactions[[#This Row],[Month Num]],Tbl_Lookup_Month[],2)</f>
        <v>Oct</v>
      </c>
      <c r="G833" s="80">
        <f>DAY(Tbl_Transactions[[#This Row],[Transaction Date]])</f>
        <v>22</v>
      </c>
      <c r="H833" s="82">
        <f>WEEKDAY(Tbl_Transactions[[#This Row],[Transaction Date]])</f>
        <v>7</v>
      </c>
      <c r="I833" s="82" t="str">
        <f>VLOOKUP(Tbl_Transactions[[#This Row],[Weekday Num]], Tbl_Lookup_Weekday[], 2)</f>
        <v>Sat</v>
      </c>
      <c r="J833" s="78" t="s">
        <v>8</v>
      </c>
      <c r="K833" s="78" t="s">
        <v>22</v>
      </c>
      <c r="L833" s="78" t="s">
        <v>21</v>
      </c>
      <c r="M833" s="78" t="s">
        <v>20</v>
      </c>
      <c r="N833" s="81">
        <v>486</v>
      </c>
      <c r="O833" s="91">
        <f>IF(Tbl_Transactions[[#This Row],[Type]]="Income",Tbl_Transactions[[#This Row],[Amount]]*'Lookup Values'!$H$3,Tbl_Transactions[[#This Row],[Amount]]*'Lookup Values'!$H$2)</f>
        <v>41.917499999999997</v>
      </c>
    </row>
    <row r="834" spans="1:15" x14ac:dyDescent="0.25">
      <c r="A834" s="78">
        <v>833</v>
      </c>
      <c r="B834" s="79">
        <v>40838</v>
      </c>
      <c r="C834" s="78" t="str">
        <f>IF(Tbl_Transactions[[#This Row],[Category]]="Income","Income","Expense")</f>
        <v>Expense</v>
      </c>
      <c r="D834" s="80">
        <f>YEAR(Tbl_Transactions[[#This Row],[Transaction Date]])</f>
        <v>2011</v>
      </c>
      <c r="E834" s="80">
        <f>MONTH(Tbl_Transactions[[#This Row],[Transaction Date]])</f>
        <v>10</v>
      </c>
      <c r="F834" s="80" t="str">
        <f>VLOOKUP(Tbl_Transactions[[#This Row],[Month Num]],Tbl_Lookup_Month[],2)</f>
        <v>Oct</v>
      </c>
      <c r="G834" s="80">
        <f>DAY(Tbl_Transactions[[#This Row],[Transaction Date]])</f>
        <v>22</v>
      </c>
      <c r="H834" s="82">
        <f>WEEKDAY(Tbl_Transactions[[#This Row],[Transaction Date]])</f>
        <v>7</v>
      </c>
      <c r="I834" s="82" t="str">
        <f>VLOOKUP(Tbl_Transactions[[#This Row],[Weekday Num]], Tbl_Lookup_Weekday[], 2)</f>
        <v>Sat</v>
      </c>
      <c r="J834" s="78" t="s">
        <v>27</v>
      </c>
      <c r="K834" s="78" t="s">
        <v>28</v>
      </c>
      <c r="L834" s="78" t="s">
        <v>26</v>
      </c>
      <c r="M834" s="78" t="s">
        <v>23</v>
      </c>
      <c r="N834" s="81">
        <v>443</v>
      </c>
      <c r="O834" s="91">
        <f>IF(Tbl_Transactions[[#This Row],[Type]]="Income",Tbl_Transactions[[#This Row],[Amount]]*'Lookup Values'!$H$3,Tbl_Transactions[[#This Row],[Amount]]*'Lookup Values'!$H$2)</f>
        <v>38.208749999999995</v>
      </c>
    </row>
    <row r="835" spans="1:15" x14ac:dyDescent="0.25">
      <c r="A835" s="78">
        <v>834</v>
      </c>
      <c r="B835" s="79">
        <v>40841</v>
      </c>
      <c r="C835" s="78" t="str">
        <f>IF(Tbl_Transactions[[#This Row],[Category]]="Income","Income","Expense")</f>
        <v>Expense</v>
      </c>
      <c r="D835" s="80">
        <f>YEAR(Tbl_Transactions[[#This Row],[Transaction Date]])</f>
        <v>2011</v>
      </c>
      <c r="E835" s="80">
        <f>MONTH(Tbl_Transactions[[#This Row],[Transaction Date]])</f>
        <v>10</v>
      </c>
      <c r="F835" s="80" t="str">
        <f>VLOOKUP(Tbl_Transactions[[#This Row],[Month Num]],Tbl_Lookup_Month[],2)</f>
        <v>Oct</v>
      </c>
      <c r="G835" s="80">
        <f>DAY(Tbl_Transactions[[#This Row],[Transaction Date]])</f>
        <v>25</v>
      </c>
      <c r="H835" s="82">
        <f>WEEKDAY(Tbl_Transactions[[#This Row],[Transaction Date]])</f>
        <v>3</v>
      </c>
      <c r="I835" s="82" t="str">
        <f>VLOOKUP(Tbl_Transactions[[#This Row],[Weekday Num]], Tbl_Lookup_Weekday[], 2)</f>
        <v>Tue</v>
      </c>
      <c r="J835" s="78" t="s">
        <v>42</v>
      </c>
      <c r="K835" s="78" t="s">
        <v>43</v>
      </c>
      <c r="L835" s="78" t="s">
        <v>41</v>
      </c>
      <c r="M835" s="78" t="s">
        <v>23</v>
      </c>
      <c r="N835" s="81">
        <v>384</v>
      </c>
      <c r="O835" s="91">
        <f>IF(Tbl_Transactions[[#This Row],[Type]]="Income",Tbl_Transactions[[#This Row],[Amount]]*'Lookup Values'!$H$3,Tbl_Transactions[[#This Row],[Amount]]*'Lookup Values'!$H$2)</f>
        <v>33.119999999999997</v>
      </c>
    </row>
    <row r="836" spans="1:15" x14ac:dyDescent="0.25">
      <c r="A836" s="78">
        <v>835</v>
      </c>
      <c r="B836" s="79">
        <v>40843</v>
      </c>
      <c r="C836" s="78" t="str">
        <f>IF(Tbl_Transactions[[#This Row],[Category]]="Income","Income","Expense")</f>
        <v>Income</v>
      </c>
      <c r="D836" s="80">
        <f>YEAR(Tbl_Transactions[[#This Row],[Transaction Date]])</f>
        <v>2011</v>
      </c>
      <c r="E836" s="80">
        <f>MONTH(Tbl_Transactions[[#This Row],[Transaction Date]])</f>
        <v>10</v>
      </c>
      <c r="F836" s="80" t="str">
        <f>VLOOKUP(Tbl_Transactions[[#This Row],[Month Num]],Tbl_Lookup_Month[],2)</f>
        <v>Oct</v>
      </c>
      <c r="G836" s="80">
        <f>DAY(Tbl_Transactions[[#This Row],[Transaction Date]])</f>
        <v>27</v>
      </c>
      <c r="H836" s="82">
        <f>WEEKDAY(Tbl_Transactions[[#This Row],[Transaction Date]])</f>
        <v>5</v>
      </c>
      <c r="I836" s="82" t="str">
        <f>VLOOKUP(Tbl_Transactions[[#This Row],[Weekday Num]], Tbl_Lookup_Weekday[], 2)</f>
        <v>Thu</v>
      </c>
      <c r="J836" s="78" t="s">
        <v>47</v>
      </c>
      <c r="K836" s="78" t="s">
        <v>80</v>
      </c>
      <c r="L836" s="78" t="s">
        <v>81</v>
      </c>
      <c r="M836" s="78" t="s">
        <v>10</v>
      </c>
      <c r="N836" s="81">
        <v>280</v>
      </c>
      <c r="O836" s="91">
        <f>IF(Tbl_Transactions[[#This Row],[Type]]="Income",Tbl_Transactions[[#This Row],[Amount]]*'Lookup Values'!$H$3,Tbl_Transactions[[#This Row],[Amount]]*'Lookup Values'!$H$2)</f>
        <v>106.4</v>
      </c>
    </row>
    <row r="837" spans="1:15" x14ac:dyDescent="0.25">
      <c r="A837" s="78">
        <v>836</v>
      </c>
      <c r="B837" s="79">
        <v>40847</v>
      </c>
      <c r="C837" s="78" t="str">
        <f>IF(Tbl_Transactions[[#This Row],[Category]]="Income","Income","Expense")</f>
        <v>Expense</v>
      </c>
      <c r="D837" s="80">
        <f>YEAR(Tbl_Transactions[[#This Row],[Transaction Date]])</f>
        <v>2011</v>
      </c>
      <c r="E837" s="80">
        <f>MONTH(Tbl_Transactions[[#This Row],[Transaction Date]])</f>
        <v>10</v>
      </c>
      <c r="F837" s="80" t="str">
        <f>VLOOKUP(Tbl_Transactions[[#This Row],[Month Num]],Tbl_Lookup_Month[],2)</f>
        <v>Oct</v>
      </c>
      <c r="G837" s="80">
        <f>DAY(Tbl_Transactions[[#This Row],[Transaction Date]])</f>
        <v>31</v>
      </c>
      <c r="H837" s="82">
        <f>WEEKDAY(Tbl_Transactions[[#This Row],[Transaction Date]])</f>
        <v>2</v>
      </c>
      <c r="I837" s="82" t="str">
        <f>VLOOKUP(Tbl_Transactions[[#This Row],[Weekday Num]], Tbl_Lookup_Weekday[], 2)</f>
        <v>Mon</v>
      </c>
      <c r="J837" s="78" t="s">
        <v>8</v>
      </c>
      <c r="K837" s="78" t="s">
        <v>9</v>
      </c>
      <c r="L837" s="78" t="s">
        <v>7</v>
      </c>
      <c r="M837" s="78" t="s">
        <v>20</v>
      </c>
      <c r="N837" s="81">
        <v>97</v>
      </c>
      <c r="O837" s="91">
        <f>IF(Tbl_Transactions[[#This Row],[Type]]="Income",Tbl_Transactions[[#This Row],[Amount]]*'Lookup Values'!$H$3,Tbl_Transactions[[#This Row],[Amount]]*'Lookup Values'!$H$2)</f>
        <v>8.3662499999999991</v>
      </c>
    </row>
    <row r="838" spans="1:15" x14ac:dyDescent="0.25">
      <c r="A838" s="78">
        <v>837</v>
      </c>
      <c r="B838" s="79">
        <v>40850</v>
      </c>
      <c r="C838" s="78" t="str">
        <f>IF(Tbl_Transactions[[#This Row],[Category]]="Income","Income","Expense")</f>
        <v>Expense</v>
      </c>
      <c r="D838" s="80">
        <f>YEAR(Tbl_Transactions[[#This Row],[Transaction Date]])</f>
        <v>2011</v>
      </c>
      <c r="E838" s="80">
        <f>MONTH(Tbl_Transactions[[#This Row],[Transaction Date]])</f>
        <v>11</v>
      </c>
      <c r="F838" s="80" t="str">
        <f>VLOOKUP(Tbl_Transactions[[#This Row],[Month Num]],Tbl_Lookup_Month[],2)</f>
        <v>Nov</v>
      </c>
      <c r="G838" s="80">
        <f>DAY(Tbl_Transactions[[#This Row],[Transaction Date]])</f>
        <v>3</v>
      </c>
      <c r="H838" s="82">
        <f>WEEKDAY(Tbl_Transactions[[#This Row],[Transaction Date]])</f>
        <v>5</v>
      </c>
      <c r="I838" s="82" t="str">
        <f>VLOOKUP(Tbl_Transactions[[#This Row],[Weekday Num]], Tbl_Lookup_Weekday[], 2)</f>
        <v>Thu</v>
      </c>
      <c r="J838" s="78" t="s">
        <v>15</v>
      </c>
      <c r="K838" s="78" t="s">
        <v>16</v>
      </c>
      <c r="L838" s="78" t="s">
        <v>14</v>
      </c>
      <c r="M838" s="78" t="s">
        <v>23</v>
      </c>
      <c r="N838" s="81">
        <v>20</v>
      </c>
      <c r="O838" s="91">
        <f>IF(Tbl_Transactions[[#This Row],[Type]]="Income",Tbl_Transactions[[#This Row],[Amount]]*'Lookup Values'!$H$3,Tbl_Transactions[[#This Row],[Amount]]*'Lookup Values'!$H$2)</f>
        <v>1.7249999999999999</v>
      </c>
    </row>
    <row r="839" spans="1:15" x14ac:dyDescent="0.25">
      <c r="A839" s="78">
        <v>838</v>
      </c>
      <c r="B839" s="79">
        <v>40852</v>
      </c>
      <c r="C839" s="78" t="str">
        <f>IF(Tbl_Transactions[[#This Row],[Category]]="Income","Income","Expense")</f>
        <v>Expense</v>
      </c>
      <c r="D839" s="80">
        <f>YEAR(Tbl_Transactions[[#This Row],[Transaction Date]])</f>
        <v>2011</v>
      </c>
      <c r="E839" s="80">
        <f>MONTH(Tbl_Transactions[[#This Row],[Transaction Date]])</f>
        <v>11</v>
      </c>
      <c r="F839" s="80" t="str">
        <f>VLOOKUP(Tbl_Transactions[[#This Row],[Month Num]],Tbl_Lookup_Month[],2)</f>
        <v>Nov</v>
      </c>
      <c r="G839" s="80">
        <f>DAY(Tbl_Transactions[[#This Row],[Transaction Date]])</f>
        <v>5</v>
      </c>
      <c r="H839" s="82">
        <f>WEEKDAY(Tbl_Transactions[[#This Row],[Transaction Date]])</f>
        <v>7</v>
      </c>
      <c r="I839" s="82" t="str">
        <f>VLOOKUP(Tbl_Transactions[[#This Row],[Weekday Num]], Tbl_Lookup_Weekday[], 2)</f>
        <v>Sat</v>
      </c>
      <c r="J839" s="78" t="s">
        <v>12</v>
      </c>
      <c r="K839" s="78" t="s">
        <v>37</v>
      </c>
      <c r="L839" s="78" t="s">
        <v>36</v>
      </c>
      <c r="M839" s="78" t="s">
        <v>20</v>
      </c>
      <c r="N839" s="81">
        <v>313</v>
      </c>
      <c r="O839" s="91">
        <f>IF(Tbl_Transactions[[#This Row],[Type]]="Income",Tbl_Transactions[[#This Row],[Amount]]*'Lookup Values'!$H$3,Tbl_Transactions[[#This Row],[Amount]]*'Lookup Values'!$H$2)</f>
        <v>26.996249999999996</v>
      </c>
    </row>
    <row r="840" spans="1:15" x14ac:dyDescent="0.25">
      <c r="A840" s="78">
        <v>839</v>
      </c>
      <c r="B840" s="79">
        <v>40854</v>
      </c>
      <c r="C840" s="78" t="str">
        <f>IF(Tbl_Transactions[[#This Row],[Category]]="Income","Income","Expense")</f>
        <v>Expense</v>
      </c>
      <c r="D840" s="80">
        <f>YEAR(Tbl_Transactions[[#This Row],[Transaction Date]])</f>
        <v>2011</v>
      </c>
      <c r="E840" s="80">
        <f>MONTH(Tbl_Transactions[[#This Row],[Transaction Date]])</f>
        <v>11</v>
      </c>
      <c r="F840" s="80" t="str">
        <f>VLOOKUP(Tbl_Transactions[[#This Row],[Month Num]],Tbl_Lookup_Month[],2)</f>
        <v>Nov</v>
      </c>
      <c r="G840" s="80">
        <f>DAY(Tbl_Transactions[[#This Row],[Transaction Date]])</f>
        <v>7</v>
      </c>
      <c r="H840" s="82">
        <f>WEEKDAY(Tbl_Transactions[[#This Row],[Transaction Date]])</f>
        <v>2</v>
      </c>
      <c r="I840" s="82" t="str">
        <f>VLOOKUP(Tbl_Transactions[[#This Row],[Weekday Num]], Tbl_Lookup_Weekday[], 2)</f>
        <v>Mon</v>
      </c>
      <c r="J840" s="78" t="s">
        <v>12</v>
      </c>
      <c r="K840" s="78" t="s">
        <v>13</v>
      </c>
      <c r="L840" s="78" t="s">
        <v>11</v>
      </c>
      <c r="M840" s="78" t="s">
        <v>23</v>
      </c>
      <c r="N840" s="81">
        <v>71</v>
      </c>
      <c r="O840" s="91">
        <f>IF(Tbl_Transactions[[#This Row],[Type]]="Income",Tbl_Transactions[[#This Row],[Amount]]*'Lookup Values'!$H$3,Tbl_Transactions[[#This Row],[Amount]]*'Lookup Values'!$H$2)</f>
        <v>6.1237499999999994</v>
      </c>
    </row>
    <row r="841" spans="1:15" x14ac:dyDescent="0.25">
      <c r="A841" s="78">
        <v>840</v>
      </c>
      <c r="B841" s="79">
        <v>40855</v>
      </c>
      <c r="C841" s="78" t="str">
        <f>IF(Tbl_Transactions[[#This Row],[Category]]="Income","Income","Expense")</f>
        <v>Expense</v>
      </c>
      <c r="D841" s="80">
        <f>YEAR(Tbl_Transactions[[#This Row],[Transaction Date]])</f>
        <v>2011</v>
      </c>
      <c r="E841" s="80">
        <f>MONTH(Tbl_Transactions[[#This Row],[Transaction Date]])</f>
        <v>11</v>
      </c>
      <c r="F841" s="80" t="str">
        <f>VLOOKUP(Tbl_Transactions[[#This Row],[Month Num]],Tbl_Lookup_Month[],2)</f>
        <v>Nov</v>
      </c>
      <c r="G841" s="80">
        <f>DAY(Tbl_Transactions[[#This Row],[Transaction Date]])</f>
        <v>8</v>
      </c>
      <c r="H841" s="82">
        <f>WEEKDAY(Tbl_Transactions[[#This Row],[Transaction Date]])</f>
        <v>3</v>
      </c>
      <c r="I841" s="82" t="str">
        <f>VLOOKUP(Tbl_Transactions[[#This Row],[Weekday Num]], Tbl_Lookup_Weekday[], 2)</f>
        <v>Tue</v>
      </c>
      <c r="J841" s="78" t="s">
        <v>15</v>
      </c>
      <c r="K841" s="78" t="s">
        <v>35</v>
      </c>
      <c r="L841" s="78" t="s">
        <v>34</v>
      </c>
      <c r="M841" s="78" t="s">
        <v>23</v>
      </c>
      <c r="N841" s="81">
        <v>90</v>
      </c>
      <c r="O841" s="91">
        <f>IF(Tbl_Transactions[[#This Row],[Type]]="Income",Tbl_Transactions[[#This Row],[Amount]]*'Lookup Values'!$H$3,Tbl_Transactions[[#This Row],[Amount]]*'Lookup Values'!$H$2)</f>
        <v>7.7624999999999993</v>
      </c>
    </row>
    <row r="842" spans="1:15" x14ac:dyDescent="0.25">
      <c r="A842" s="78">
        <v>841</v>
      </c>
      <c r="B842" s="79">
        <v>40857</v>
      </c>
      <c r="C842" s="78" t="str">
        <f>IF(Tbl_Transactions[[#This Row],[Category]]="Income","Income","Expense")</f>
        <v>Income</v>
      </c>
      <c r="D842" s="80">
        <f>YEAR(Tbl_Transactions[[#This Row],[Transaction Date]])</f>
        <v>2011</v>
      </c>
      <c r="E842" s="80">
        <f>MONTH(Tbl_Transactions[[#This Row],[Transaction Date]])</f>
        <v>11</v>
      </c>
      <c r="F842" s="80" t="str">
        <f>VLOOKUP(Tbl_Transactions[[#This Row],[Month Num]],Tbl_Lookup_Month[],2)</f>
        <v>Nov</v>
      </c>
      <c r="G842" s="80">
        <f>DAY(Tbl_Transactions[[#This Row],[Transaction Date]])</f>
        <v>10</v>
      </c>
      <c r="H842" s="82">
        <f>WEEKDAY(Tbl_Transactions[[#This Row],[Transaction Date]])</f>
        <v>5</v>
      </c>
      <c r="I842" s="82" t="str">
        <f>VLOOKUP(Tbl_Transactions[[#This Row],[Weekday Num]], Tbl_Lookup_Weekday[], 2)</f>
        <v>Thu</v>
      </c>
      <c r="J842" s="78" t="s">
        <v>47</v>
      </c>
      <c r="K842" s="78" t="s">
        <v>80</v>
      </c>
      <c r="L842" s="78" t="s">
        <v>81</v>
      </c>
      <c r="M842" s="78" t="s">
        <v>20</v>
      </c>
      <c r="N842" s="81">
        <v>167</v>
      </c>
      <c r="O842" s="91">
        <f>IF(Tbl_Transactions[[#This Row],[Type]]="Income",Tbl_Transactions[[#This Row],[Amount]]*'Lookup Values'!$H$3,Tbl_Transactions[[#This Row],[Amount]]*'Lookup Values'!$H$2)</f>
        <v>63.46</v>
      </c>
    </row>
    <row r="843" spans="1:15" x14ac:dyDescent="0.25">
      <c r="A843" s="78">
        <v>842</v>
      </c>
      <c r="B843" s="79">
        <v>40857</v>
      </c>
      <c r="C843" s="78" t="str">
        <f>IF(Tbl_Transactions[[#This Row],[Category]]="Income","Income","Expense")</f>
        <v>Expense</v>
      </c>
      <c r="D843" s="80">
        <f>YEAR(Tbl_Transactions[[#This Row],[Transaction Date]])</f>
        <v>2011</v>
      </c>
      <c r="E843" s="80">
        <f>MONTH(Tbl_Transactions[[#This Row],[Transaction Date]])</f>
        <v>11</v>
      </c>
      <c r="F843" s="80" t="str">
        <f>VLOOKUP(Tbl_Transactions[[#This Row],[Month Num]],Tbl_Lookup_Month[],2)</f>
        <v>Nov</v>
      </c>
      <c r="G843" s="80">
        <f>DAY(Tbl_Transactions[[#This Row],[Transaction Date]])</f>
        <v>10</v>
      </c>
      <c r="H843" s="82">
        <f>WEEKDAY(Tbl_Transactions[[#This Row],[Transaction Date]])</f>
        <v>5</v>
      </c>
      <c r="I843" s="82" t="str">
        <f>VLOOKUP(Tbl_Transactions[[#This Row],[Weekday Num]], Tbl_Lookup_Weekday[], 2)</f>
        <v>Thu</v>
      </c>
      <c r="J843" s="78" t="s">
        <v>32</v>
      </c>
      <c r="K843" s="78" t="s">
        <v>33</v>
      </c>
      <c r="L843" s="78" t="s">
        <v>31</v>
      </c>
      <c r="M843" s="78" t="s">
        <v>10</v>
      </c>
      <c r="N843" s="81">
        <v>96</v>
      </c>
      <c r="O843" s="91">
        <f>IF(Tbl_Transactions[[#This Row],[Type]]="Income",Tbl_Transactions[[#This Row],[Amount]]*'Lookup Values'!$H$3,Tbl_Transactions[[#This Row],[Amount]]*'Lookup Values'!$H$2)</f>
        <v>8.2799999999999994</v>
      </c>
    </row>
    <row r="844" spans="1:15" x14ac:dyDescent="0.25">
      <c r="A844" s="78">
        <v>843</v>
      </c>
      <c r="B844" s="79">
        <v>40860</v>
      </c>
      <c r="C844" s="78" t="str">
        <f>IF(Tbl_Transactions[[#This Row],[Category]]="Income","Income","Expense")</f>
        <v>Expense</v>
      </c>
      <c r="D844" s="80">
        <f>YEAR(Tbl_Transactions[[#This Row],[Transaction Date]])</f>
        <v>2011</v>
      </c>
      <c r="E844" s="80">
        <f>MONTH(Tbl_Transactions[[#This Row],[Transaction Date]])</f>
        <v>11</v>
      </c>
      <c r="F844" s="80" t="str">
        <f>VLOOKUP(Tbl_Transactions[[#This Row],[Month Num]],Tbl_Lookup_Month[],2)</f>
        <v>Nov</v>
      </c>
      <c r="G844" s="80">
        <f>DAY(Tbl_Transactions[[#This Row],[Transaction Date]])</f>
        <v>13</v>
      </c>
      <c r="H844" s="82">
        <f>WEEKDAY(Tbl_Transactions[[#This Row],[Transaction Date]])</f>
        <v>1</v>
      </c>
      <c r="I844" s="82" t="str">
        <f>VLOOKUP(Tbl_Transactions[[#This Row],[Weekday Num]], Tbl_Lookup_Weekday[], 2)</f>
        <v>Sun</v>
      </c>
      <c r="J844" s="78" t="s">
        <v>8</v>
      </c>
      <c r="K844" s="78" t="s">
        <v>22</v>
      </c>
      <c r="L844" s="78" t="s">
        <v>21</v>
      </c>
      <c r="M844" s="78" t="s">
        <v>10</v>
      </c>
      <c r="N844" s="81">
        <v>190</v>
      </c>
      <c r="O844" s="91">
        <f>IF(Tbl_Transactions[[#This Row],[Type]]="Income",Tbl_Transactions[[#This Row],[Amount]]*'Lookup Values'!$H$3,Tbl_Transactions[[#This Row],[Amount]]*'Lookup Values'!$H$2)</f>
        <v>16.387499999999999</v>
      </c>
    </row>
    <row r="845" spans="1:15" x14ac:dyDescent="0.25">
      <c r="A845" s="78">
        <v>844</v>
      </c>
      <c r="B845" s="79">
        <v>40861</v>
      </c>
      <c r="C845" s="78" t="str">
        <f>IF(Tbl_Transactions[[#This Row],[Category]]="Income","Income","Expense")</f>
        <v>Income</v>
      </c>
      <c r="D845" s="80">
        <f>YEAR(Tbl_Transactions[[#This Row],[Transaction Date]])</f>
        <v>2011</v>
      </c>
      <c r="E845" s="80">
        <f>MONTH(Tbl_Transactions[[#This Row],[Transaction Date]])</f>
        <v>11</v>
      </c>
      <c r="F845" s="80" t="str">
        <f>VLOOKUP(Tbl_Transactions[[#This Row],[Month Num]],Tbl_Lookup_Month[],2)</f>
        <v>Nov</v>
      </c>
      <c r="G845" s="80">
        <f>DAY(Tbl_Transactions[[#This Row],[Transaction Date]])</f>
        <v>14</v>
      </c>
      <c r="H845" s="82">
        <f>WEEKDAY(Tbl_Transactions[[#This Row],[Transaction Date]])</f>
        <v>2</v>
      </c>
      <c r="I845" s="82" t="str">
        <f>VLOOKUP(Tbl_Transactions[[#This Row],[Weekday Num]], Tbl_Lookup_Weekday[], 2)</f>
        <v>Mon</v>
      </c>
      <c r="J845" s="78" t="s">
        <v>47</v>
      </c>
      <c r="K845" s="78" t="s">
        <v>76</v>
      </c>
      <c r="L845" s="78" t="s">
        <v>77</v>
      </c>
      <c r="M845" s="78" t="s">
        <v>23</v>
      </c>
      <c r="N845" s="81">
        <v>465</v>
      </c>
      <c r="O845" s="91">
        <f>IF(Tbl_Transactions[[#This Row],[Type]]="Income",Tbl_Transactions[[#This Row],[Amount]]*'Lookup Values'!$H$3,Tbl_Transactions[[#This Row],[Amount]]*'Lookup Values'!$H$2)</f>
        <v>176.7</v>
      </c>
    </row>
    <row r="846" spans="1:15" x14ac:dyDescent="0.25">
      <c r="A846" s="78">
        <v>845</v>
      </c>
      <c r="B846" s="79">
        <v>40862</v>
      </c>
      <c r="C846" s="78" t="str">
        <f>IF(Tbl_Transactions[[#This Row],[Category]]="Income","Income","Expense")</f>
        <v>Expense</v>
      </c>
      <c r="D846" s="80">
        <f>YEAR(Tbl_Transactions[[#This Row],[Transaction Date]])</f>
        <v>2011</v>
      </c>
      <c r="E846" s="80">
        <f>MONTH(Tbl_Transactions[[#This Row],[Transaction Date]])</f>
        <v>11</v>
      </c>
      <c r="F846" s="80" t="str">
        <f>VLOOKUP(Tbl_Transactions[[#This Row],[Month Num]],Tbl_Lookup_Month[],2)</f>
        <v>Nov</v>
      </c>
      <c r="G846" s="80">
        <f>DAY(Tbl_Transactions[[#This Row],[Transaction Date]])</f>
        <v>15</v>
      </c>
      <c r="H846" s="82">
        <f>WEEKDAY(Tbl_Transactions[[#This Row],[Transaction Date]])</f>
        <v>3</v>
      </c>
      <c r="I846" s="82" t="str">
        <f>VLOOKUP(Tbl_Transactions[[#This Row],[Weekday Num]], Tbl_Lookup_Weekday[], 2)</f>
        <v>Tue</v>
      </c>
      <c r="J846" s="78" t="s">
        <v>15</v>
      </c>
      <c r="K846" s="78" t="s">
        <v>35</v>
      </c>
      <c r="L846" s="78" t="s">
        <v>34</v>
      </c>
      <c r="M846" s="78" t="s">
        <v>20</v>
      </c>
      <c r="N846" s="81">
        <v>186</v>
      </c>
      <c r="O846" s="91">
        <f>IF(Tbl_Transactions[[#This Row],[Type]]="Income",Tbl_Transactions[[#This Row],[Amount]]*'Lookup Values'!$H$3,Tbl_Transactions[[#This Row],[Amount]]*'Lookup Values'!$H$2)</f>
        <v>16.0425</v>
      </c>
    </row>
    <row r="847" spans="1:15" x14ac:dyDescent="0.25">
      <c r="A847" s="78">
        <v>846</v>
      </c>
      <c r="B847" s="79">
        <v>40869</v>
      </c>
      <c r="C847" s="78" t="str">
        <f>IF(Tbl_Transactions[[#This Row],[Category]]="Income","Income","Expense")</f>
        <v>Income</v>
      </c>
      <c r="D847" s="80">
        <f>YEAR(Tbl_Transactions[[#This Row],[Transaction Date]])</f>
        <v>2011</v>
      </c>
      <c r="E847" s="80">
        <f>MONTH(Tbl_Transactions[[#This Row],[Transaction Date]])</f>
        <v>11</v>
      </c>
      <c r="F847" s="80" t="str">
        <f>VLOOKUP(Tbl_Transactions[[#This Row],[Month Num]],Tbl_Lookup_Month[],2)</f>
        <v>Nov</v>
      </c>
      <c r="G847" s="80">
        <f>DAY(Tbl_Transactions[[#This Row],[Transaction Date]])</f>
        <v>22</v>
      </c>
      <c r="H847" s="82">
        <f>WEEKDAY(Tbl_Transactions[[#This Row],[Transaction Date]])</f>
        <v>3</v>
      </c>
      <c r="I847" s="82" t="str">
        <f>VLOOKUP(Tbl_Transactions[[#This Row],[Weekday Num]], Tbl_Lookup_Weekday[], 2)</f>
        <v>Tue</v>
      </c>
      <c r="J847" s="78" t="s">
        <v>47</v>
      </c>
      <c r="K847" s="78" t="s">
        <v>78</v>
      </c>
      <c r="L847" s="78" t="s">
        <v>79</v>
      </c>
      <c r="M847" s="78" t="s">
        <v>20</v>
      </c>
      <c r="N847" s="81">
        <v>336</v>
      </c>
      <c r="O847" s="91">
        <f>IF(Tbl_Transactions[[#This Row],[Type]]="Income",Tbl_Transactions[[#This Row],[Amount]]*'Lookup Values'!$H$3,Tbl_Transactions[[#This Row],[Amount]]*'Lookup Values'!$H$2)</f>
        <v>127.68</v>
      </c>
    </row>
    <row r="848" spans="1:15" x14ac:dyDescent="0.25">
      <c r="A848" s="78">
        <v>847</v>
      </c>
      <c r="B848" s="79">
        <v>40870</v>
      </c>
      <c r="C848" s="78" t="str">
        <f>IF(Tbl_Transactions[[#This Row],[Category]]="Income","Income","Expense")</f>
        <v>Expense</v>
      </c>
      <c r="D848" s="80">
        <f>YEAR(Tbl_Transactions[[#This Row],[Transaction Date]])</f>
        <v>2011</v>
      </c>
      <c r="E848" s="80">
        <f>MONTH(Tbl_Transactions[[#This Row],[Transaction Date]])</f>
        <v>11</v>
      </c>
      <c r="F848" s="80" t="str">
        <f>VLOOKUP(Tbl_Transactions[[#This Row],[Month Num]],Tbl_Lookup_Month[],2)</f>
        <v>Nov</v>
      </c>
      <c r="G848" s="80">
        <f>DAY(Tbl_Transactions[[#This Row],[Transaction Date]])</f>
        <v>23</v>
      </c>
      <c r="H848" s="82">
        <f>WEEKDAY(Tbl_Transactions[[#This Row],[Transaction Date]])</f>
        <v>4</v>
      </c>
      <c r="I848" s="82" t="str">
        <f>VLOOKUP(Tbl_Transactions[[#This Row],[Weekday Num]], Tbl_Lookup_Weekday[], 2)</f>
        <v>Wed</v>
      </c>
      <c r="J848" s="78" t="s">
        <v>15</v>
      </c>
      <c r="K848" s="78" t="s">
        <v>35</v>
      </c>
      <c r="L848" s="78" t="s">
        <v>34</v>
      </c>
      <c r="M848" s="78" t="s">
        <v>20</v>
      </c>
      <c r="N848" s="81">
        <v>447</v>
      </c>
      <c r="O848" s="91">
        <f>IF(Tbl_Transactions[[#This Row],[Type]]="Income",Tbl_Transactions[[#This Row],[Amount]]*'Lookup Values'!$H$3,Tbl_Transactions[[#This Row],[Amount]]*'Lookup Values'!$H$2)</f>
        <v>38.553749999999994</v>
      </c>
    </row>
    <row r="849" spans="1:15" x14ac:dyDescent="0.25">
      <c r="A849" s="78">
        <v>848</v>
      </c>
      <c r="B849" s="79">
        <v>40876</v>
      </c>
      <c r="C849" s="78" t="str">
        <f>IF(Tbl_Transactions[[#This Row],[Category]]="Income","Income","Expense")</f>
        <v>Expense</v>
      </c>
      <c r="D849" s="80">
        <f>YEAR(Tbl_Transactions[[#This Row],[Transaction Date]])</f>
        <v>2011</v>
      </c>
      <c r="E849" s="80">
        <f>MONTH(Tbl_Transactions[[#This Row],[Transaction Date]])</f>
        <v>11</v>
      </c>
      <c r="F849" s="80" t="str">
        <f>VLOOKUP(Tbl_Transactions[[#This Row],[Month Num]],Tbl_Lookup_Month[],2)</f>
        <v>Nov</v>
      </c>
      <c r="G849" s="80">
        <f>DAY(Tbl_Transactions[[#This Row],[Transaction Date]])</f>
        <v>29</v>
      </c>
      <c r="H849" s="82">
        <f>WEEKDAY(Tbl_Transactions[[#This Row],[Transaction Date]])</f>
        <v>3</v>
      </c>
      <c r="I849" s="82" t="str">
        <f>VLOOKUP(Tbl_Transactions[[#This Row],[Weekday Num]], Tbl_Lookup_Weekday[], 2)</f>
        <v>Tue</v>
      </c>
      <c r="J849" s="78" t="s">
        <v>12</v>
      </c>
      <c r="K849" s="78" t="s">
        <v>13</v>
      </c>
      <c r="L849" s="78" t="s">
        <v>11</v>
      </c>
      <c r="M849" s="78" t="s">
        <v>20</v>
      </c>
      <c r="N849" s="81">
        <v>253</v>
      </c>
      <c r="O849" s="91">
        <f>IF(Tbl_Transactions[[#This Row],[Type]]="Income",Tbl_Transactions[[#This Row],[Amount]]*'Lookup Values'!$H$3,Tbl_Transactions[[#This Row],[Amount]]*'Lookup Values'!$H$2)</f>
        <v>21.821249999999999</v>
      </c>
    </row>
    <row r="850" spans="1:15" x14ac:dyDescent="0.25">
      <c r="A850" s="78">
        <v>849</v>
      </c>
      <c r="B850" s="79">
        <v>40877</v>
      </c>
      <c r="C850" s="78" t="str">
        <f>IF(Tbl_Transactions[[#This Row],[Category]]="Income","Income","Expense")</f>
        <v>Expense</v>
      </c>
      <c r="D850" s="80">
        <f>YEAR(Tbl_Transactions[[#This Row],[Transaction Date]])</f>
        <v>2011</v>
      </c>
      <c r="E850" s="80">
        <f>MONTH(Tbl_Transactions[[#This Row],[Transaction Date]])</f>
        <v>11</v>
      </c>
      <c r="F850" s="80" t="str">
        <f>VLOOKUP(Tbl_Transactions[[#This Row],[Month Num]],Tbl_Lookup_Month[],2)</f>
        <v>Nov</v>
      </c>
      <c r="G850" s="80">
        <f>DAY(Tbl_Transactions[[#This Row],[Transaction Date]])</f>
        <v>30</v>
      </c>
      <c r="H850" s="82">
        <f>WEEKDAY(Tbl_Transactions[[#This Row],[Transaction Date]])</f>
        <v>4</v>
      </c>
      <c r="I850" s="82" t="str">
        <f>VLOOKUP(Tbl_Transactions[[#This Row],[Weekday Num]], Tbl_Lookup_Weekday[], 2)</f>
        <v>Wed</v>
      </c>
      <c r="J850" s="78" t="s">
        <v>12</v>
      </c>
      <c r="K850" s="78" t="s">
        <v>25</v>
      </c>
      <c r="L850" s="78" t="s">
        <v>24</v>
      </c>
      <c r="M850" s="78" t="s">
        <v>10</v>
      </c>
      <c r="N850" s="81">
        <v>248</v>
      </c>
      <c r="O850" s="91">
        <f>IF(Tbl_Transactions[[#This Row],[Type]]="Income",Tbl_Transactions[[#This Row],[Amount]]*'Lookup Values'!$H$3,Tbl_Transactions[[#This Row],[Amount]]*'Lookup Values'!$H$2)</f>
        <v>21.389999999999997</v>
      </c>
    </row>
    <row r="851" spans="1:15" x14ac:dyDescent="0.25">
      <c r="A851" s="78">
        <v>850</v>
      </c>
      <c r="B851" s="79">
        <v>40883</v>
      </c>
      <c r="C851" s="78" t="str">
        <f>IF(Tbl_Transactions[[#This Row],[Category]]="Income","Income","Expense")</f>
        <v>Income</v>
      </c>
      <c r="D851" s="80">
        <f>YEAR(Tbl_Transactions[[#This Row],[Transaction Date]])</f>
        <v>2011</v>
      </c>
      <c r="E851" s="80">
        <f>MONTH(Tbl_Transactions[[#This Row],[Transaction Date]])</f>
        <v>12</v>
      </c>
      <c r="F851" s="80" t="str">
        <f>VLOOKUP(Tbl_Transactions[[#This Row],[Month Num]],Tbl_Lookup_Month[],2)</f>
        <v>Dec</v>
      </c>
      <c r="G851" s="80">
        <f>DAY(Tbl_Transactions[[#This Row],[Transaction Date]])</f>
        <v>6</v>
      </c>
      <c r="H851" s="82">
        <f>WEEKDAY(Tbl_Transactions[[#This Row],[Transaction Date]])</f>
        <v>3</v>
      </c>
      <c r="I851" s="82" t="str">
        <f>VLOOKUP(Tbl_Transactions[[#This Row],[Weekday Num]], Tbl_Lookup_Weekday[], 2)</f>
        <v>Tue</v>
      </c>
      <c r="J851" s="78" t="s">
        <v>47</v>
      </c>
      <c r="K851" s="78" t="s">
        <v>80</v>
      </c>
      <c r="L851" s="78" t="s">
        <v>81</v>
      </c>
      <c r="M851" s="78" t="s">
        <v>20</v>
      </c>
      <c r="N851" s="81">
        <v>88</v>
      </c>
      <c r="O851" s="91">
        <f>IF(Tbl_Transactions[[#This Row],[Type]]="Income",Tbl_Transactions[[#This Row],[Amount]]*'Lookup Values'!$H$3,Tbl_Transactions[[#This Row],[Amount]]*'Lookup Values'!$H$2)</f>
        <v>33.44</v>
      </c>
    </row>
    <row r="852" spans="1:15" x14ac:dyDescent="0.25">
      <c r="A852" s="78">
        <v>851</v>
      </c>
      <c r="B852" s="79">
        <v>40886</v>
      </c>
      <c r="C852" s="78" t="str">
        <f>IF(Tbl_Transactions[[#This Row],[Category]]="Income","Income","Expense")</f>
        <v>Expense</v>
      </c>
      <c r="D852" s="80">
        <f>YEAR(Tbl_Transactions[[#This Row],[Transaction Date]])</f>
        <v>2011</v>
      </c>
      <c r="E852" s="80">
        <f>MONTH(Tbl_Transactions[[#This Row],[Transaction Date]])</f>
        <v>12</v>
      </c>
      <c r="F852" s="80" t="str">
        <f>VLOOKUP(Tbl_Transactions[[#This Row],[Month Num]],Tbl_Lookup_Month[],2)</f>
        <v>Dec</v>
      </c>
      <c r="G852" s="80">
        <f>DAY(Tbl_Transactions[[#This Row],[Transaction Date]])</f>
        <v>9</v>
      </c>
      <c r="H852" s="82">
        <f>WEEKDAY(Tbl_Transactions[[#This Row],[Transaction Date]])</f>
        <v>6</v>
      </c>
      <c r="I852" s="82" t="str">
        <f>VLOOKUP(Tbl_Transactions[[#This Row],[Weekday Num]], Tbl_Lookup_Weekday[], 2)</f>
        <v>Fri</v>
      </c>
      <c r="J852" s="78" t="s">
        <v>15</v>
      </c>
      <c r="K852" s="78" t="s">
        <v>35</v>
      </c>
      <c r="L852" s="78" t="s">
        <v>34</v>
      </c>
      <c r="M852" s="78" t="s">
        <v>20</v>
      </c>
      <c r="N852" s="81">
        <v>435</v>
      </c>
      <c r="O852" s="91">
        <f>IF(Tbl_Transactions[[#This Row],[Type]]="Income",Tbl_Transactions[[#This Row],[Amount]]*'Lookup Values'!$H$3,Tbl_Transactions[[#This Row],[Amount]]*'Lookup Values'!$H$2)</f>
        <v>37.518749999999997</v>
      </c>
    </row>
    <row r="853" spans="1:15" x14ac:dyDescent="0.25">
      <c r="A853" s="78">
        <v>852</v>
      </c>
      <c r="B853" s="79">
        <v>40887</v>
      </c>
      <c r="C853" s="78" t="str">
        <f>IF(Tbl_Transactions[[#This Row],[Category]]="Income","Income","Expense")</f>
        <v>Expense</v>
      </c>
      <c r="D853" s="80">
        <f>YEAR(Tbl_Transactions[[#This Row],[Transaction Date]])</f>
        <v>2011</v>
      </c>
      <c r="E853" s="80">
        <f>MONTH(Tbl_Transactions[[#This Row],[Transaction Date]])</f>
        <v>12</v>
      </c>
      <c r="F853" s="80" t="str">
        <f>VLOOKUP(Tbl_Transactions[[#This Row],[Month Num]],Tbl_Lookup_Month[],2)</f>
        <v>Dec</v>
      </c>
      <c r="G853" s="80">
        <f>DAY(Tbl_Transactions[[#This Row],[Transaction Date]])</f>
        <v>10</v>
      </c>
      <c r="H853" s="82">
        <f>WEEKDAY(Tbl_Transactions[[#This Row],[Transaction Date]])</f>
        <v>7</v>
      </c>
      <c r="I853" s="82" t="str">
        <f>VLOOKUP(Tbl_Transactions[[#This Row],[Weekday Num]], Tbl_Lookup_Weekday[], 2)</f>
        <v>Sat</v>
      </c>
      <c r="J853" s="78" t="s">
        <v>12</v>
      </c>
      <c r="K853" s="78" t="s">
        <v>13</v>
      </c>
      <c r="L853" s="78" t="s">
        <v>11</v>
      </c>
      <c r="M853" s="78" t="s">
        <v>20</v>
      </c>
      <c r="N853" s="81">
        <v>297</v>
      </c>
      <c r="O853" s="91">
        <f>IF(Tbl_Transactions[[#This Row],[Type]]="Income",Tbl_Transactions[[#This Row],[Amount]]*'Lookup Values'!$H$3,Tbl_Transactions[[#This Row],[Amount]]*'Lookup Values'!$H$2)</f>
        <v>25.616249999999997</v>
      </c>
    </row>
    <row r="854" spans="1:15" x14ac:dyDescent="0.25">
      <c r="A854" s="78">
        <v>853</v>
      </c>
      <c r="B854" s="79">
        <v>40890</v>
      </c>
      <c r="C854" s="78" t="str">
        <f>IF(Tbl_Transactions[[#This Row],[Category]]="Income","Income","Expense")</f>
        <v>Expense</v>
      </c>
      <c r="D854" s="80">
        <f>YEAR(Tbl_Transactions[[#This Row],[Transaction Date]])</f>
        <v>2011</v>
      </c>
      <c r="E854" s="80">
        <f>MONTH(Tbl_Transactions[[#This Row],[Transaction Date]])</f>
        <v>12</v>
      </c>
      <c r="F854" s="80" t="str">
        <f>VLOOKUP(Tbl_Transactions[[#This Row],[Month Num]],Tbl_Lookup_Month[],2)</f>
        <v>Dec</v>
      </c>
      <c r="G854" s="80">
        <f>DAY(Tbl_Transactions[[#This Row],[Transaction Date]])</f>
        <v>13</v>
      </c>
      <c r="H854" s="82">
        <f>WEEKDAY(Tbl_Transactions[[#This Row],[Transaction Date]])</f>
        <v>3</v>
      </c>
      <c r="I854" s="82" t="str">
        <f>VLOOKUP(Tbl_Transactions[[#This Row],[Weekday Num]], Tbl_Lookup_Weekday[], 2)</f>
        <v>Tue</v>
      </c>
      <c r="J854" s="78" t="s">
        <v>8</v>
      </c>
      <c r="K854" s="78" t="s">
        <v>9</v>
      </c>
      <c r="L854" s="78" t="s">
        <v>7</v>
      </c>
      <c r="M854" s="78" t="s">
        <v>10</v>
      </c>
      <c r="N854" s="81">
        <v>40</v>
      </c>
      <c r="O854" s="91">
        <f>IF(Tbl_Transactions[[#This Row],[Type]]="Income",Tbl_Transactions[[#This Row],[Amount]]*'Lookup Values'!$H$3,Tbl_Transactions[[#This Row],[Amount]]*'Lookup Values'!$H$2)</f>
        <v>3.4499999999999997</v>
      </c>
    </row>
    <row r="855" spans="1:15" x14ac:dyDescent="0.25">
      <c r="A855" s="78">
        <v>854</v>
      </c>
      <c r="B855" s="79">
        <v>40895</v>
      </c>
      <c r="C855" s="78" t="str">
        <f>IF(Tbl_Transactions[[#This Row],[Category]]="Income","Income","Expense")</f>
        <v>Expense</v>
      </c>
      <c r="D855" s="80">
        <f>YEAR(Tbl_Transactions[[#This Row],[Transaction Date]])</f>
        <v>2011</v>
      </c>
      <c r="E855" s="80">
        <f>MONTH(Tbl_Transactions[[#This Row],[Transaction Date]])</f>
        <v>12</v>
      </c>
      <c r="F855" s="80" t="str">
        <f>VLOOKUP(Tbl_Transactions[[#This Row],[Month Num]],Tbl_Lookup_Month[],2)</f>
        <v>Dec</v>
      </c>
      <c r="G855" s="80">
        <f>DAY(Tbl_Transactions[[#This Row],[Transaction Date]])</f>
        <v>18</v>
      </c>
      <c r="H855" s="82">
        <f>WEEKDAY(Tbl_Transactions[[#This Row],[Transaction Date]])</f>
        <v>1</v>
      </c>
      <c r="I855" s="82" t="str">
        <f>VLOOKUP(Tbl_Transactions[[#This Row],[Weekday Num]], Tbl_Lookup_Weekday[], 2)</f>
        <v>Sun</v>
      </c>
      <c r="J855" s="78" t="s">
        <v>12</v>
      </c>
      <c r="K855" s="78" t="s">
        <v>37</v>
      </c>
      <c r="L855" s="78" t="s">
        <v>36</v>
      </c>
      <c r="M855" s="78" t="s">
        <v>10</v>
      </c>
      <c r="N855" s="81">
        <v>475</v>
      </c>
      <c r="O855" s="91">
        <f>IF(Tbl_Transactions[[#This Row],[Type]]="Income",Tbl_Transactions[[#This Row],[Amount]]*'Lookup Values'!$H$3,Tbl_Transactions[[#This Row],[Amount]]*'Lookup Values'!$H$2)</f>
        <v>40.96875</v>
      </c>
    </row>
    <row r="856" spans="1:15" x14ac:dyDescent="0.25">
      <c r="A856" s="78">
        <v>855</v>
      </c>
      <c r="B856" s="79">
        <v>40898</v>
      </c>
      <c r="C856" s="78" t="str">
        <f>IF(Tbl_Transactions[[#This Row],[Category]]="Income","Income","Expense")</f>
        <v>Expense</v>
      </c>
      <c r="D856" s="80">
        <f>YEAR(Tbl_Transactions[[#This Row],[Transaction Date]])</f>
        <v>2011</v>
      </c>
      <c r="E856" s="80">
        <f>MONTH(Tbl_Transactions[[#This Row],[Transaction Date]])</f>
        <v>12</v>
      </c>
      <c r="F856" s="80" t="str">
        <f>VLOOKUP(Tbl_Transactions[[#This Row],[Month Num]],Tbl_Lookup_Month[],2)</f>
        <v>Dec</v>
      </c>
      <c r="G856" s="80">
        <f>DAY(Tbl_Transactions[[#This Row],[Transaction Date]])</f>
        <v>21</v>
      </c>
      <c r="H856" s="82">
        <f>WEEKDAY(Tbl_Transactions[[#This Row],[Transaction Date]])</f>
        <v>4</v>
      </c>
      <c r="I856" s="82" t="str">
        <f>VLOOKUP(Tbl_Transactions[[#This Row],[Weekday Num]], Tbl_Lookup_Weekday[], 2)</f>
        <v>Wed</v>
      </c>
      <c r="J856" s="78" t="s">
        <v>8</v>
      </c>
      <c r="K856" s="78" t="s">
        <v>22</v>
      </c>
      <c r="L856" s="78" t="s">
        <v>21</v>
      </c>
      <c r="M856" s="78" t="s">
        <v>20</v>
      </c>
      <c r="N856" s="81">
        <v>456</v>
      </c>
      <c r="O856" s="91">
        <f>IF(Tbl_Transactions[[#This Row],[Type]]="Income",Tbl_Transactions[[#This Row],[Amount]]*'Lookup Values'!$H$3,Tbl_Transactions[[#This Row],[Amount]]*'Lookup Values'!$H$2)</f>
        <v>39.33</v>
      </c>
    </row>
    <row r="857" spans="1:15" x14ac:dyDescent="0.25">
      <c r="A857" s="78">
        <v>856</v>
      </c>
      <c r="B857" s="79">
        <v>40902</v>
      </c>
      <c r="C857" s="78" t="str">
        <f>IF(Tbl_Transactions[[#This Row],[Category]]="Income","Income","Expense")</f>
        <v>Expense</v>
      </c>
      <c r="D857" s="80">
        <f>YEAR(Tbl_Transactions[[#This Row],[Transaction Date]])</f>
        <v>2011</v>
      </c>
      <c r="E857" s="80">
        <f>MONTH(Tbl_Transactions[[#This Row],[Transaction Date]])</f>
        <v>12</v>
      </c>
      <c r="F857" s="80" t="str">
        <f>VLOOKUP(Tbl_Transactions[[#This Row],[Month Num]],Tbl_Lookup_Month[],2)</f>
        <v>Dec</v>
      </c>
      <c r="G857" s="80">
        <f>DAY(Tbl_Transactions[[#This Row],[Transaction Date]])</f>
        <v>25</v>
      </c>
      <c r="H857" s="82">
        <f>WEEKDAY(Tbl_Transactions[[#This Row],[Transaction Date]])</f>
        <v>1</v>
      </c>
      <c r="I857" s="82" t="str">
        <f>VLOOKUP(Tbl_Transactions[[#This Row],[Weekday Num]], Tbl_Lookup_Weekday[], 2)</f>
        <v>Sun</v>
      </c>
      <c r="J857" s="78" t="s">
        <v>8</v>
      </c>
      <c r="K857" s="78" t="s">
        <v>9</v>
      </c>
      <c r="L857" s="78" t="s">
        <v>7</v>
      </c>
      <c r="M857" s="78" t="s">
        <v>10</v>
      </c>
      <c r="N857" s="81">
        <v>58</v>
      </c>
      <c r="O857" s="91">
        <f>IF(Tbl_Transactions[[#This Row],[Type]]="Income",Tbl_Transactions[[#This Row],[Amount]]*'Lookup Values'!$H$3,Tbl_Transactions[[#This Row],[Amount]]*'Lookup Values'!$H$2)</f>
        <v>5.0024999999999995</v>
      </c>
    </row>
    <row r="858" spans="1:15" x14ac:dyDescent="0.25">
      <c r="A858" s="78">
        <v>857</v>
      </c>
      <c r="B858" s="79">
        <v>40910</v>
      </c>
      <c r="C858" s="78" t="str">
        <f>IF(Tbl_Transactions[[#This Row],[Category]]="Income","Income","Expense")</f>
        <v>Expense</v>
      </c>
      <c r="D858" s="80">
        <f>YEAR(Tbl_Transactions[[#This Row],[Transaction Date]])</f>
        <v>2012</v>
      </c>
      <c r="E858" s="80">
        <f>MONTH(Tbl_Transactions[[#This Row],[Transaction Date]])</f>
        <v>1</v>
      </c>
      <c r="F858" s="80" t="str">
        <f>VLOOKUP(Tbl_Transactions[[#This Row],[Month Num]],Tbl_Lookup_Month[],2)</f>
        <v>Jan</v>
      </c>
      <c r="G858" s="80">
        <f>DAY(Tbl_Transactions[[#This Row],[Transaction Date]])</f>
        <v>2</v>
      </c>
      <c r="H858" s="82">
        <f>WEEKDAY(Tbl_Transactions[[#This Row],[Transaction Date]])</f>
        <v>2</v>
      </c>
      <c r="I858" s="82" t="str">
        <f>VLOOKUP(Tbl_Transactions[[#This Row],[Weekday Num]], Tbl_Lookup_Weekday[], 2)</f>
        <v>Mon</v>
      </c>
      <c r="J858" s="78" t="s">
        <v>8</v>
      </c>
      <c r="K858" s="78" t="s">
        <v>9</v>
      </c>
      <c r="L858" s="78" t="s">
        <v>7</v>
      </c>
      <c r="M858" s="78" t="s">
        <v>10</v>
      </c>
      <c r="N858" s="81">
        <v>430</v>
      </c>
      <c r="O858" s="91">
        <f>IF(Tbl_Transactions[[#This Row],[Type]]="Income",Tbl_Transactions[[#This Row],[Amount]]*'Lookup Values'!$H$3,Tbl_Transactions[[#This Row],[Amount]]*'Lookup Values'!$H$2)</f>
        <v>37.087499999999999</v>
      </c>
    </row>
    <row r="859" spans="1:15" x14ac:dyDescent="0.25">
      <c r="A859" s="78">
        <v>858</v>
      </c>
      <c r="B859" s="79">
        <v>40911</v>
      </c>
      <c r="C859" s="78" t="str">
        <f>IF(Tbl_Transactions[[#This Row],[Category]]="Income","Income","Expense")</f>
        <v>Expense</v>
      </c>
      <c r="D859" s="80">
        <f>YEAR(Tbl_Transactions[[#This Row],[Transaction Date]])</f>
        <v>2012</v>
      </c>
      <c r="E859" s="80">
        <f>MONTH(Tbl_Transactions[[#This Row],[Transaction Date]])</f>
        <v>1</v>
      </c>
      <c r="F859" s="80" t="str">
        <f>VLOOKUP(Tbl_Transactions[[#This Row],[Month Num]],Tbl_Lookup_Month[],2)</f>
        <v>Jan</v>
      </c>
      <c r="G859" s="80">
        <f>DAY(Tbl_Transactions[[#This Row],[Transaction Date]])</f>
        <v>3</v>
      </c>
      <c r="H859" s="82">
        <f>WEEKDAY(Tbl_Transactions[[#This Row],[Transaction Date]])</f>
        <v>3</v>
      </c>
      <c r="I859" s="82" t="str">
        <f>VLOOKUP(Tbl_Transactions[[#This Row],[Weekday Num]], Tbl_Lookup_Weekday[], 2)</f>
        <v>Tue</v>
      </c>
      <c r="J859" s="78" t="s">
        <v>18</v>
      </c>
      <c r="K859" s="78" t="s">
        <v>19</v>
      </c>
      <c r="L859" s="78" t="s">
        <v>17</v>
      </c>
      <c r="M859" s="78" t="s">
        <v>23</v>
      </c>
      <c r="N859" s="81">
        <v>219</v>
      </c>
      <c r="O859" s="91">
        <f>IF(Tbl_Transactions[[#This Row],[Type]]="Income",Tbl_Transactions[[#This Row],[Amount]]*'Lookup Values'!$H$3,Tbl_Transactions[[#This Row],[Amount]]*'Lookup Values'!$H$2)</f>
        <v>18.888749999999998</v>
      </c>
    </row>
    <row r="860" spans="1:15" x14ac:dyDescent="0.25">
      <c r="A860" s="78">
        <v>859</v>
      </c>
      <c r="B860" s="79">
        <v>40913</v>
      </c>
      <c r="C860" s="78" t="str">
        <f>IF(Tbl_Transactions[[#This Row],[Category]]="Income","Income","Expense")</f>
        <v>Expense</v>
      </c>
      <c r="D860" s="80">
        <f>YEAR(Tbl_Transactions[[#This Row],[Transaction Date]])</f>
        <v>2012</v>
      </c>
      <c r="E860" s="80">
        <f>MONTH(Tbl_Transactions[[#This Row],[Transaction Date]])</f>
        <v>1</v>
      </c>
      <c r="F860" s="80" t="str">
        <f>VLOOKUP(Tbl_Transactions[[#This Row],[Month Num]],Tbl_Lookup_Month[],2)</f>
        <v>Jan</v>
      </c>
      <c r="G860" s="80">
        <f>DAY(Tbl_Transactions[[#This Row],[Transaction Date]])</f>
        <v>5</v>
      </c>
      <c r="H860" s="82">
        <f>WEEKDAY(Tbl_Transactions[[#This Row],[Transaction Date]])</f>
        <v>5</v>
      </c>
      <c r="I860" s="82" t="str">
        <f>VLOOKUP(Tbl_Transactions[[#This Row],[Weekday Num]], Tbl_Lookup_Weekday[], 2)</f>
        <v>Thu</v>
      </c>
      <c r="J860" s="78" t="s">
        <v>27</v>
      </c>
      <c r="K860" s="78" t="s">
        <v>28</v>
      </c>
      <c r="L860" s="78" t="s">
        <v>26</v>
      </c>
      <c r="M860" s="78" t="s">
        <v>10</v>
      </c>
      <c r="N860" s="81">
        <v>437</v>
      </c>
      <c r="O860" s="91">
        <f>IF(Tbl_Transactions[[#This Row],[Type]]="Income",Tbl_Transactions[[#This Row],[Amount]]*'Lookup Values'!$H$3,Tbl_Transactions[[#This Row],[Amount]]*'Lookup Values'!$H$2)</f>
        <v>37.691249999999997</v>
      </c>
    </row>
    <row r="861" spans="1:15" x14ac:dyDescent="0.25">
      <c r="A861" s="78">
        <v>860</v>
      </c>
      <c r="B861" s="79">
        <v>40916</v>
      </c>
      <c r="C861" s="78" t="str">
        <f>IF(Tbl_Transactions[[#This Row],[Category]]="Income","Income","Expense")</f>
        <v>Expense</v>
      </c>
      <c r="D861" s="80">
        <f>YEAR(Tbl_Transactions[[#This Row],[Transaction Date]])</f>
        <v>2012</v>
      </c>
      <c r="E861" s="80">
        <f>MONTH(Tbl_Transactions[[#This Row],[Transaction Date]])</f>
        <v>1</v>
      </c>
      <c r="F861" s="80" t="str">
        <f>VLOOKUP(Tbl_Transactions[[#This Row],[Month Num]],Tbl_Lookup_Month[],2)</f>
        <v>Jan</v>
      </c>
      <c r="G861" s="80">
        <f>DAY(Tbl_Transactions[[#This Row],[Transaction Date]])</f>
        <v>8</v>
      </c>
      <c r="H861" s="82">
        <f>WEEKDAY(Tbl_Transactions[[#This Row],[Transaction Date]])</f>
        <v>1</v>
      </c>
      <c r="I861" s="82" t="str">
        <f>VLOOKUP(Tbl_Transactions[[#This Row],[Weekday Num]], Tbl_Lookup_Weekday[], 2)</f>
        <v>Sun</v>
      </c>
      <c r="J861" s="78" t="s">
        <v>15</v>
      </c>
      <c r="K861" s="78" t="s">
        <v>16</v>
      </c>
      <c r="L861" s="78" t="s">
        <v>14</v>
      </c>
      <c r="M861" s="78" t="s">
        <v>10</v>
      </c>
      <c r="N861" s="81">
        <v>242</v>
      </c>
      <c r="O861" s="91">
        <f>IF(Tbl_Transactions[[#This Row],[Type]]="Income",Tbl_Transactions[[#This Row],[Amount]]*'Lookup Values'!$H$3,Tbl_Transactions[[#This Row],[Amount]]*'Lookup Values'!$H$2)</f>
        <v>20.872499999999999</v>
      </c>
    </row>
    <row r="862" spans="1:15" x14ac:dyDescent="0.25">
      <c r="A862" s="78">
        <v>861</v>
      </c>
      <c r="B862" s="79">
        <v>40921</v>
      </c>
      <c r="C862" s="78" t="str">
        <f>IF(Tbl_Transactions[[#This Row],[Category]]="Income","Income","Expense")</f>
        <v>Expense</v>
      </c>
      <c r="D862" s="80">
        <f>YEAR(Tbl_Transactions[[#This Row],[Transaction Date]])</f>
        <v>2012</v>
      </c>
      <c r="E862" s="80">
        <f>MONTH(Tbl_Transactions[[#This Row],[Transaction Date]])</f>
        <v>1</v>
      </c>
      <c r="F862" s="80" t="str">
        <f>VLOOKUP(Tbl_Transactions[[#This Row],[Month Num]],Tbl_Lookup_Month[],2)</f>
        <v>Jan</v>
      </c>
      <c r="G862" s="80">
        <f>DAY(Tbl_Transactions[[#This Row],[Transaction Date]])</f>
        <v>13</v>
      </c>
      <c r="H862" s="82">
        <f>WEEKDAY(Tbl_Transactions[[#This Row],[Transaction Date]])</f>
        <v>6</v>
      </c>
      <c r="I862" s="82" t="str">
        <f>VLOOKUP(Tbl_Transactions[[#This Row],[Weekday Num]], Tbl_Lookup_Weekday[], 2)</f>
        <v>Fri</v>
      </c>
      <c r="J862" s="78" t="s">
        <v>27</v>
      </c>
      <c r="K862" s="78" t="s">
        <v>28</v>
      </c>
      <c r="L862" s="78" t="s">
        <v>26</v>
      </c>
      <c r="M862" s="78" t="s">
        <v>20</v>
      </c>
      <c r="N862" s="81">
        <v>435</v>
      </c>
      <c r="O862" s="91">
        <f>IF(Tbl_Transactions[[#This Row],[Type]]="Income",Tbl_Transactions[[#This Row],[Amount]]*'Lookup Values'!$H$3,Tbl_Transactions[[#This Row],[Amount]]*'Lookup Values'!$H$2)</f>
        <v>37.518749999999997</v>
      </c>
    </row>
    <row r="863" spans="1:15" x14ac:dyDescent="0.25">
      <c r="A863" s="78">
        <v>862</v>
      </c>
      <c r="B863" s="79">
        <v>40922</v>
      </c>
      <c r="C863" s="78" t="str">
        <f>IF(Tbl_Transactions[[#This Row],[Category]]="Income","Income","Expense")</f>
        <v>Expense</v>
      </c>
      <c r="D863" s="80">
        <f>YEAR(Tbl_Transactions[[#This Row],[Transaction Date]])</f>
        <v>2012</v>
      </c>
      <c r="E863" s="80">
        <f>MONTH(Tbl_Transactions[[#This Row],[Transaction Date]])</f>
        <v>1</v>
      </c>
      <c r="F863" s="80" t="str">
        <f>VLOOKUP(Tbl_Transactions[[#This Row],[Month Num]],Tbl_Lookup_Month[],2)</f>
        <v>Jan</v>
      </c>
      <c r="G863" s="80">
        <f>DAY(Tbl_Transactions[[#This Row],[Transaction Date]])</f>
        <v>14</v>
      </c>
      <c r="H863" s="82">
        <f>WEEKDAY(Tbl_Transactions[[#This Row],[Transaction Date]])</f>
        <v>7</v>
      </c>
      <c r="I863" s="82" t="str">
        <f>VLOOKUP(Tbl_Transactions[[#This Row],[Weekday Num]], Tbl_Lookup_Weekday[], 2)</f>
        <v>Sat</v>
      </c>
      <c r="J863" s="78" t="s">
        <v>18</v>
      </c>
      <c r="K863" s="78" t="s">
        <v>30</v>
      </c>
      <c r="L863" s="78" t="s">
        <v>29</v>
      </c>
      <c r="M863" s="78" t="s">
        <v>20</v>
      </c>
      <c r="N863" s="81">
        <v>449</v>
      </c>
      <c r="O863" s="91">
        <f>IF(Tbl_Transactions[[#This Row],[Type]]="Income",Tbl_Transactions[[#This Row],[Amount]]*'Lookup Values'!$H$3,Tbl_Transactions[[#This Row],[Amount]]*'Lookup Values'!$H$2)</f>
        <v>38.72625</v>
      </c>
    </row>
    <row r="864" spans="1:15" x14ac:dyDescent="0.25">
      <c r="A864" s="78">
        <v>863</v>
      </c>
      <c r="B864" s="79">
        <v>40928</v>
      </c>
      <c r="C864" s="78" t="str">
        <f>IF(Tbl_Transactions[[#This Row],[Category]]="Income","Income","Expense")</f>
        <v>Expense</v>
      </c>
      <c r="D864" s="80">
        <f>YEAR(Tbl_Transactions[[#This Row],[Transaction Date]])</f>
        <v>2012</v>
      </c>
      <c r="E864" s="80">
        <f>MONTH(Tbl_Transactions[[#This Row],[Transaction Date]])</f>
        <v>1</v>
      </c>
      <c r="F864" s="80" t="str">
        <f>VLOOKUP(Tbl_Transactions[[#This Row],[Month Num]],Tbl_Lookup_Month[],2)</f>
        <v>Jan</v>
      </c>
      <c r="G864" s="80">
        <f>DAY(Tbl_Transactions[[#This Row],[Transaction Date]])</f>
        <v>20</v>
      </c>
      <c r="H864" s="82">
        <f>WEEKDAY(Tbl_Transactions[[#This Row],[Transaction Date]])</f>
        <v>6</v>
      </c>
      <c r="I864" s="82" t="str">
        <f>VLOOKUP(Tbl_Transactions[[#This Row],[Weekday Num]], Tbl_Lookup_Weekday[], 2)</f>
        <v>Fri</v>
      </c>
      <c r="J864" s="78" t="s">
        <v>39</v>
      </c>
      <c r="K864" s="78" t="s">
        <v>40</v>
      </c>
      <c r="L864" s="78" t="s">
        <v>38</v>
      </c>
      <c r="M864" s="78" t="s">
        <v>10</v>
      </c>
      <c r="N864" s="81">
        <v>67</v>
      </c>
      <c r="O864" s="91">
        <f>IF(Tbl_Transactions[[#This Row],[Type]]="Income",Tbl_Transactions[[#This Row],[Amount]]*'Lookup Values'!$H$3,Tbl_Transactions[[#This Row],[Amount]]*'Lookup Values'!$H$2)</f>
        <v>5.7787499999999996</v>
      </c>
    </row>
    <row r="865" spans="1:15" x14ac:dyDescent="0.25">
      <c r="A865" s="78">
        <v>864</v>
      </c>
      <c r="B865" s="79">
        <v>40934</v>
      </c>
      <c r="C865" s="78" t="str">
        <f>IF(Tbl_Transactions[[#This Row],[Category]]="Income","Income","Expense")</f>
        <v>Expense</v>
      </c>
      <c r="D865" s="80">
        <f>YEAR(Tbl_Transactions[[#This Row],[Transaction Date]])</f>
        <v>2012</v>
      </c>
      <c r="E865" s="80">
        <f>MONTH(Tbl_Transactions[[#This Row],[Transaction Date]])</f>
        <v>1</v>
      </c>
      <c r="F865" s="80" t="str">
        <f>VLOOKUP(Tbl_Transactions[[#This Row],[Month Num]],Tbl_Lookup_Month[],2)</f>
        <v>Jan</v>
      </c>
      <c r="G865" s="80">
        <f>DAY(Tbl_Transactions[[#This Row],[Transaction Date]])</f>
        <v>26</v>
      </c>
      <c r="H865" s="82">
        <f>WEEKDAY(Tbl_Transactions[[#This Row],[Transaction Date]])</f>
        <v>5</v>
      </c>
      <c r="I865" s="82" t="str">
        <f>VLOOKUP(Tbl_Transactions[[#This Row],[Weekday Num]], Tbl_Lookup_Weekday[], 2)</f>
        <v>Thu</v>
      </c>
      <c r="J865" s="78" t="s">
        <v>27</v>
      </c>
      <c r="K865" s="78" t="s">
        <v>28</v>
      </c>
      <c r="L865" s="78" t="s">
        <v>26</v>
      </c>
      <c r="M865" s="78" t="s">
        <v>23</v>
      </c>
      <c r="N865" s="81">
        <v>422</v>
      </c>
      <c r="O865" s="91">
        <f>IF(Tbl_Transactions[[#This Row],[Type]]="Income",Tbl_Transactions[[#This Row],[Amount]]*'Lookup Values'!$H$3,Tbl_Transactions[[#This Row],[Amount]]*'Lookup Values'!$H$2)</f>
        <v>36.397499999999994</v>
      </c>
    </row>
    <row r="866" spans="1:15" x14ac:dyDescent="0.25">
      <c r="A866" s="78">
        <v>865</v>
      </c>
      <c r="B866" s="79">
        <v>40935</v>
      </c>
      <c r="C866" s="78" t="str">
        <f>IF(Tbl_Transactions[[#This Row],[Category]]="Income","Income","Expense")</f>
        <v>Expense</v>
      </c>
      <c r="D866" s="80">
        <f>YEAR(Tbl_Transactions[[#This Row],[Transaction Date]])</f>
        <v>2012</v>
      </c>
      <c r="E866" s="80">
        <f>MONTH(Tbl_Transactions[[#This Row],[Transaction Date]])</f>
        <v>1</v>
      </c>
      <c r="F866" s="80" t="str">
        <f>VLOOKUP(Tbl_Transactions[[#This Row],[Month Num]],Tbl_Lookup_Month[],2)</f>
        <v>Jan</v>
      </c>
      <c r="G866" s="80">
        <f>DAY(Tbl_Transactions[[#This Row],[Transaction Date]])</f>
        <v>27</v>
      </c>
      <c r="H866" s="82">
        <f>WEEKDAY(Tbl_Transactions[[#This Row],[Transaction Date]])</f>
        <v>6</v>
      </c>
      <c r="I866" s="82" t="str">
        <f>VLOOKUP(Tbl_Transactions[[#This Row],[Weekday Num]], Tbl_Lookup_Weekday[], 2)</f>
        <v>Fri</v>
      </c>
      <c r="J866" s="78" t="s">
        <v>27</v>
      </c>
      <c r="K866" s="78" t="s">
        <v>28</v>
      </c>
      <c r="L866" s="78" t="s">
        <v>26</v>
      </c>
      <c r="M866" s="78" t="s">
        <v>20</v>
      </c>
      <c r="N866" s="81">
        <v>253</v>
      </c>
      <c r="O866" s="91">
        <f>IF(Tbl_Transactions[[#This Row],[Type]]="Income",Tbl_Transactions[[#This Row],[Amount]]*'Lookup Values'!$H$3,Tbl_Transactions[[#This Row],[Amount]]*'Lookup Values'!$H$2)</f>
        <v>21.821249999999999</v>
      </c>
    </row>
    <row r="867" spans="1:15" x14ac:dyDescent="0.25">
      <c r="A867" s="78">
        <v>866</v>
      </c>
      <c r="B867" s="79">
        <v>40936</v>
      </c>
      <c r="C867" s="78" t="str">
        <f>IF(Tbl_Transactions[[#This Row],[Category]]="Income","Income","Expense")</f>
        <v>Income</v>
      </c>
      <c r="D867" s="80">
        <f>YEAR(Tbl_Transactions[[#This Row],[Transaction Date]])</f>
        <v>2012</v>
      </c>
      <c r="E867" s="80">
        <f>MONTH(Tbl_Transactions[[#This Row],[Transaction Date]])</f>
        <v>1</v>
      </c>
      <c r="F867" s="80" t="str">
        <f>VLOOKUP(Tbl_Transactions[[#This Row],[Month Num]],Tbl_Lookup_Month[],2)</f>
        <v>Jan</v>
      </c>
      <c r="G867" s="80">
        <f>DAY(Tbl_Transactions[[#This Row],[Transaction Date]])</f>
        <v>28</v>
      </c>
      <c r="H867" s="82">
        <f>WEEKDAY(Tbl_Transactions[[#This Row],[Transaction Date]])</f>
        <v>7</v>
      </c>
      <c r="I867" s="82" t="str">
        <f>VLOOKUP(Tbl_Transactions[[#This Row],[Weekday Num]], Tbl_Lookup_Weekday[], 2)</f>
        <v>Sat</v>
      </c>
      <c r="J867" s="78" t="s">
        <v>47</v>
      </c>
      <c r="K867" s="78" t="s">
        <v>80</v>
      </c>
      <c r="L867" s="78" t="s">
        <v>81</v>
      </c>
      <c r="M867" s="78" t="s">
        <v>20</v>
      </c>
      <c r="N867" s="81">
        <v>156</v>
      </c>
      <c r="O867" s="91">
        <f>IF(Tbl_Transactions[[#This Row],[Type]]="Income",Tbl_Transactions[[#This Row],[Amount]]*'Lookup Values'!$H$3,Tbl_Transactions[[#This Row],[Amount]]*'Lookup Values'!$H$2)</f>
        <v>59.28</v>
      </c>
    </row>
    <row r="868" spans="1:15" x14ac:dyDescent="0.25">
      <c r="A868" s="78">
        <v>867</v>
      </c>
      <c r="B868" s="79">
        <v>40938</v>
      </c>
      <c r="C868" s="78" t="str">
        <f>IF(Tbl_Transactions[[#This Row],[Category]]="Income","Income","Expense")</f>
        <v>Expense</v>
      </c>
      <c r="D868" s="80">
        <f>YEAR(Tbl_Transactions[[#This Row],[Transaction Date]])</f>
        <v>2012</v>
      </c>
      <c r="E868" s="80">
        <f>MONTH(Tbl_Transactions[[#This Row],[Transaction Date]])</f>
        <v>1</v>
      </c>
      <c r="F868" s="80" t="str">
        <f>VLOOKUP(Tbl_Transactions[[#This Row],[Month Num]],Tbl_Lookup_Month[],2)</f>
        <v>Jan</v>
      </c>
      <c r="G868" s="80">
        <f>DAY(Tbl_Transactions[[#This Row],[Transaction Date]])</f>
        <v>30</v>
      </c>
      <c r="H868" s="82">
        <f>WEEKDAY(Tbl_Transactions[[#This Row],[Transaction Date]])</f>
        <v>2</v>
      </c>
      <c r="I868" s="82" t="str">
        <f>VLOOKUP(Tbl_Transactions[[#This Row],[Weekday Num]], Tbl_Lookup_Weekday[], 2)</f>
        <v>Mon</v>
      </c>
      <c r="J868" s="78" t="s">
        <v>27</v>
      </c>
      <c r="K868" s="78" t="s">
        <v>28</v>
      </c>
      <c r="L868" s="78" t="s">
        <v>26</v>
      </c>
      <c r="M868" s="78" t="s">
        <v>23</v>
      </c>
      <c r="N868" s="81">
        <v>79</v>
      </c>
      <c r="O868" s="91">
        <f>IF(Tbl_Transactions[[#This Row],[Type]]="Income",Tbl_Transactions[[#This Row],[Amount]]*'Lookup Values'!$H$3,Tbl_Transactions[[#This Row],[Amount]]*'Lookup Values'!$H$2)</f>
        <v>6.8137499999999998</v>
      </c>
    </row>
    <row r="869" spans="1:15" x14ac:dyDescent="0.25">
      <c r="A869" s="78">
        <v>868</v>
      </c>
      <c r="B869" s="79">
        <v>40939</v>
      </c>
      <c r="C869" s="78" t="str">
        <f>IF(Tbl_Transactions[[#This Row],[Category]]="Income","Income","Expense")</f>
        <v>Expense</v>
      </c>
      <c r="D869" s="80">
        <f>YEAR(Tbl_Transactions[[#This Row],[Transaction Date]])</f>
        <v>2012</v>
      </c>
      <c r="E869" s="80">
        <f>MONTH(Tbl_Transactions[[#This Row],[Transaction Date]])</f>
        <v>1</v>
      </c>
      <c r="F869" s="80" t="str">
        <f>VLOOKUP(Tbl_Transactions[[#This Row],[Month Num]],Tbl_Lookup_Month[],2)</f>
        <v>Jan</v>
      </c>
      <c r="G869" s="80">
        <f>DAY(Tbl_Transactions[[#This Row],[Transaction Date]])</f>
        <v>31</v>
      </c>
      <c r="H869" s="82">
        <f>WEEKDAY(Tbl_Transactions[[#This Row],[Transaction Date]])</f>
        <v>3</v>
      </c>
      <c r="I869" s="82" t="str">
        <f>VLOOKUP(Tbl_Transactions[[#This Row],[Weekday Num]], Tbl_Lookup_Weekday[], 2)</f>
        <v>Tue</v>
      </c>
      <c r="J869" s="78" t="s">
        <v>27</v>
      </c>
      <c r="K869" s="78" t="s">
        <v>28</v>
      </c>
      <c r="L869" s="78" t="s">
        <v>26</v>
      </c>
      <c r="M869" s="78" t="s">
        <v>23</v>
      </c>
      <c r="N869" s="81">
        <v>58</v>
      </c>
      <c r="O869" s="91">
        <f>IF(Tbl_Transactions[[#This Row],[Type]]="Income",Tbl_Transactions[[#This Row],[Amount]]*'Lookup Values'!$H$3,Tbl_Transactions[[#This Row],[Amount]]*'Lookup Values'!$H$2)</f>
        <v>5.0024999999999995</v>
      </c>
    </row>
    <row r="870" spans="1:15" x14ac:dyDescent="0.25">
      <c r="A870" s="78">
        <v>869</v>
      </c>
      <c r="B870" s="79">
        <v>40940</v>
      </c>
      <c r="C870" s="78" t="str">
        <f>IF(Tbl_Transactions[[#This Row],[Category]]="Income","Income","Expense")</f>
        <v>Expense</v>
      </c>
      <c r="D870" s="80">
        <f>YEAR(Tbl_Transactions[[#This Row],[Transaction Date]])</f>
        <v>2012</v>
      </c>
      <c r="E870" s="80">
        <f>MONTH(Tbl_Transactions[[#This Row],[Transaction Date]])</f>
        <v>2</v>
      </c>
      <c r="F870" s="80" t="str">
        <f>VLOOKUP(Tbl_Transactions[[#This Row],[Month Num]],Tbl_Lookup_Month[],2)</f>
        <v>Feb</v>
      </c>
      <c r="G870" s="80">
        <f>DAY(Tbl_Transactions[[#This Row],[Transaction Date]])</f>
        <v>1</v>
      </c>
      <c r="H870" s="82">
        <f>WEEKDAY(Tbl_Transactions[[#This Row],[Transaction Date]])</f>
        <v>4</v>
      </c>
      <c r="I870" s="82" t="str">
        <f>VLOOKUP(Tbl_Transactions[[#This Row],[Weekday Num]], Tbl_Lookup_Weekday[], 2)</f>
        <v>Wed</v>
      </c>
      <c r="J870" s="78" t="s">
        <v>18</v>
      </c>
      <c r="K870" s="78" t="s">
        <v>19</v>
      </c>
      <c r="L870" s="78" t="s">
        <v>17</v>
      </c>
      <c r="M870" s="78" t="s">
        <v>10</v>
      </c>
      <c r="N870" s="81">
        <v>487</v>
      </c>
      <c r="O870" s="91">
        <f>IF(Tbl_Transactions[[#This Row],[Type]]="Income",Tbl_Transactions[[#This Row],[Amount]]*'Lookup Values'!$H$3,Tbl_Transactions[[#This Row],[Amount]]*'Lookup Values'!$H$2)</f>
        <v>42.003749999999997</v>
      </c>
    </row>
    <row r="871" spans="1:15" x14ac:dyDescent="0.25">
      <c r="A871" s="78">
        <v>870</v>
      </c>
      <c r="B871" s="79">
        <v>40943</v>
      </c>
      <c r="C871" s="78" t="str">
        <f>IF(Tbl_Transactions[[#This Row],[Category]]="Income","Income","Expense")</f>
        <v>Expense</v>
      </c>
      <c r="D871" s="80">
        <f>YEAR(Tbl_Transactions[[#This Row],[Transaction Date]])</f>
        <v>2012</v>
      </c>
      <c r="E871" s="80">
        <f>MONTH(Tbl_Transactions[[#This Row],[Transaction Date]])</f>
        <v>2</v>
      </c>
      <c r="F871" s="80" t="str">
        <f>VLOOKUP(Tbl_Transactions[[#This Row],[Month Num]],Tbl_Lookup_Month[],2)</f>
        <v>Feb</v>
      </c>
      <c r="G871" s="80">
        <f>DAY(Tbl_Transactions[[#This Row],[Transaction Date]])</f>
        <v>4</v>
      </c>
      <c r="H871" s="82">
        <f>WEEKDAY(Tbl_Transactions[[#This Row],[Transaction Date]])</f>
        <v>7</v>
      </c>
      <c r="I871" s="82" t="str">
        <f>VLOOKUP(Tbl_Transactions[[#This Row],[Weekday Num]], Tbl_Lookup_Weekday[], 2)</f>
        <v>Sat</v>
      </c>
      <c r="J871" s="78" t="s">
        <v>39</v>
      </c>
      <c r="K871" s="78" t="s">
        <v>40</v>
      </c>
      <c r="L871" s="78" t="s">
        <v>38</v>
      </c>
      <c r="M871" s="78" t="s">
        <v>23</v>
      </c>
      <c r="N871" s="81">
        <v>439</v>
      </c>
      <c r="O871" s="91">
        <f>IF(Tbl_Transactions[[#This Row],[Type]]="Income",Tbl_Transactions[[#This Row],[Amount]]*'Lookup Values'!$H$3,Tbl_Transactions[[#This Row],[Amount]]*'Lookup Values'!$H$2)</f>
        <v>37.863749999999996</v>
      </c>
    </row>
    <row r="872" spans="1:15" x14ac:dyDescent="0.25">
      <c r="A872" s="78">
        <v>871</v>
      </c>
      <c r="B872" s="79">
        <v>40943</v>
      </c>
      <c r="C872" s="78" t="str">
        <f>IF(Tbl_Transactions[[#This Row],[Category]]="Income","Income","Expense")</f>
        <v>Expense</v>
      </c>
      <c r="D872" s="80">
        <f>YEAR(Tbl_Transactions[[#This Row],[Transaction Date]])</f>
        <v>2012</v>
      </c>
      <c r="E872" s="80">
        <f>MONTH(Tbl_Transactions[[#This Row],[Transaction Date]])</f>
        <v>2</v>
      </c>
      <c r="F872" s="80" t="str">
        <f>VLOOKUP(Tbl_Transactions[[#This Row],[Month Num]],Tbl_Lookup_Month[],2)</f>
        <v>Feb</v>
      </c>
      <c r="G872" s="80">
        <f>DAY(Tbl_Transactions[[#This Row],[Transaction Date]])</f>
        <v>4</v>
      </c>
      <c r="H872" s="82">
        <f>WEEKDAY(Tbl_Transactions[[#This Row],[Transaction Date]])</f>
        <v>7</v>
      </c>
      <c r="I872" s="82" t="str">
        <f>VLOOKUP(Tbl_Transactions[[#This Row],[Weekday Num]], Tbl_Lookup_Weekday[], 2)</f>
        <v>Sat</v>
      </c>
      <c r="J872" s="78" t="s">
        <v>32</v>
      </c>
      <c r="K872" s="78" t="s">
        <v>33</v>
      </c>
      <c r="L872" s="78" t="s">
        <v>31</v>
      </c>
      <c r="M872" s="78" t="s">
        <v>20</v>
      </c>
      <c r="N872" s="81">
        <v>498</v>
      </c>
      <c r="O872" s="91">
        <f>IF(Tbl_Transactions[[#This Row],[Type]]="Income",Tbl_Transactions[[#This Row],[Amount]]*'Lookup Values'!$H$3,Tbl_Transactions[[#This Row],[Amount]]*'Lookup Values'!$H$2)</f>
        <v>42.952499999999993</v>
      </c>
    </row>
    <row r="873" spans="1:15" x14ac:dyDescent="0.25">
      <c r="A873" s="78">
        <v>872</v>
      </c>
      <c r="B873" s="79">
        <v>40944</v>
      </c>
      <c r="C873" s="78" t="str">
        <f>IF(Tbl_Transactions[[#This Row],[Category]]="Income","Income","Expense")</f>
        <v>Expense</v>
      </c>
      <c r="D873" s="80">
        <f>YEAR(Tbl_Transactions[[#This Row],[Transaction Date]])</f>
        <v>2012</v>
      </c>
      <c r="E873" s="80">
        <f>MONTH(Tbl_Transactions[[#This Row],[Transaction Date]])</f>
        <v>2</v>
      </c>
      <c r="F873" s="80" t="str">
        <f>VLOOKUP(Tbl_Transactions[[#This Row],[Month Num]],Tbl_Lookup_Month[],2)</f>
        <v>Feb</v>
      </c>
      <c r="G873" s="80">
        <f>DAY(Tbl_Transactions[[#This Row],[Transaction Date]])</f>
        <v>5</v>
      </c>
      <c r="H873" s="82">
        <f>WEEKDAY(Tbl_Transactions[[#This Row],[Transaction Date]])</f>
        <v>1</v>
      </c>
      <c r="I873" s="82" t="str">
        <f>VLOOKUP(Tbl_Transactions[[#This Row],[Weekday Num]], Tbl_Lookup_Weekday[], 2)</f>
        <v>Sun</v>
      </c>
      <c r="J873" s="78" t="s">
        <v>12</v>
      </c>
      <c r="K873" s="78" t="s">
        <v>37</v>
      </c>
      <c r="L873" s="78" t="s">
        <v>36</v>
      </c>
      <c r="M873" s="78" t="s">
        <v>20</v>
      </c>
      <c r="N873" s="81">
        <v>164</v>
      </c>
      <c r="O873" s="91">
        <f>IF(Tbl_Transactions[[#This Row],[Type]]="Income",Tbl_Transactions[[#This Row],[Amount]]*'Lookup Values'!$H$3,Tbl_Transactions[[#This Row],[Amount]]*'Lookup Values'!$H$2)</f>
        <v>14.145</v>
      </c>
    </row>
    <row r="874" spans="1:15" x14ac:dyDescent="0.25">
      <c r="A874" s="78">
        <v>873</v>
      </c>
      <c r="B874" s="79">
        <v>40945</v>
      </c>
      <c r="C874" s="78" t="str">
        <f>IF(Tbl_Transactions[[#This Row],[Category]]="Income","Income","Expense")</f>
        <v>Expense</v>
      </c>
      <c r="D874" s="80">
        <f>YEAR(Tbl_Transactions[[#This Row],[Transaction Date]])</f>
        <v>2012</v>
      </c>
      <c r="E874" s="80">
        <f>MONTH(Tbl_Transactions[[#This Row],[Transaction Date]])</f>
        <v>2</v>
      </c>
      <c r="F874" s="80" t="str">
        <f>VLOOKUP(Tbl_Transactions[[#This Row],[Month Num]],Tbl_Lookup_Month[],2)</f>
        <v>Feb</v>
      </c>
      <c r="G874" s="80">
        <f>DAY(Tbl_Transactions[[#This Row],[Transaction Date]])</f>
        <v>6</v>
      </c>
      <c r="H874" s="82">
        <f>WEEKDAY(Tbl_Transactions[[#This Row],[Transaction Date]])</f>
        <v>2</v>
      </c>
      <c r="I874" s="82" t="str">
        <f>VLOOKUP(Tbl_Transactions[[#This Row],[Weekday Num]], Tbl_Lookup_Weekday[], 2)</f>
        <v>Mon</v>
      </c>
      <c r="J874" s="78" t="s">
        <v>12</v>
      </c>
      <c r="K874" s="78" t="s">
        <v>37</v>
      </c>
      <c r="L874" s="78" t="s">
        <v>36</v>
      </c>
      <c r="M874" s="78" t="s">
        <v>23</v>
      </c>
      <c r="N874" s="81">
        <v>104</v>
      </c>
      <c r="O874" s="91">
        <f>IF(Tbl_Transactions[[#This Row],[Type]]="Income",Tbl_Transactions[[#This Row],[Amount]]*'Lookup Values'!$H$3,Tbl_Transactions[[#This Row],[Amount]]*'Lookup Values'!$H$2)</f>
        <v>8.9699999999999989</v>
      </c>
    </row>
    <row r="875" spans="1:15" x14ac:dyDescent="0.25">
      <c r="A875" s="78">
        <v>874</v>
      </c>
      <c r="B875" s="79">
        <v>40948</v>
      </c>
      <c r="C875" s="78" t="str">
        <f>IF(Tbl_Transactions[[#This Row],[Category]]="Income","Income","Expense")</f>
        <v>Expense</v>
      </c>
      <c r="D875" s="80">
        <f>YEAR(Tbl_Transactions[[#This Row],[Transaction Date]])</f>
        <v>2012</v>
      </c>
      <c r="E875" s="80">
        <f>MONTH(Tbl_Transactions[[#This Row],[Transaction Date]])</f>
        <v>2</v>
      </c>
      <c r="F875" s="80" t="str">
        <f>VLOOKUP(Tbl_Transactions[[#This Row],[Month Num]],Tbl_Lookup_Month[],2)</f>
        <v>Feb</v>
      </c>
      <c r="G875" s="80">
        <f>DAY(Tbl_Transactions[[#This Row],[Transaction Date]])</f>
        <v>9</v>
      </c>
      <c r="H875" s="82">
        <f>WEEKDAY(Tbl_Transactions[[#This Row],[Transaction Date]])</f>
        <v>5</v>
      </c>
      <c r="I875" s="82" t="str">
        <f>VLOOKUP(Tbl_Transactions[[#This Row],[Weekday Num]], Tbl_Lookup_Weekday[], 2)</f>
        <v>Thu</v>
      </c>
      <c r="J875" s="78" t="s">
        <v>32</v>
      </c>
      <c r="K875" s="78" t="s">
        <v>33</v>
      </c>
      <c r="L875" s="78" t="s">
        <v>31</v>
      </c>
      <c r="M875" s="78" t="s">
        <v>10</v>
      </c>
      <c r="N875" s="81">
        <v>163</v>
      </c>
      <c r="O875" s="91">
        <f>IF(Tbl_Transactions[[#This Row],[Type]]="Income",Tbl_Transactions[[#This Row],[Amount]]*'Lookup Values'!$H$3,Tbl_Transactions[[#This Row],[Amount]]*'Lookup Values'!$H$2)</f>
        <v>14.058749999999998</v>
      </c>
    </row>
    <row r="876" spans="1:15" x14ac:dyDescent="0.25">
      <c r="A876" s="78">
        <v>875</v>
      </c>
      <c r="B876" s="79">
        <v>40950</v>
      </c>
      <c r="C876" s="78" t="str">
        <f>IF(Tbl_Transactions[[#This Row],[Category]]="Income","Income","Expense")</f>
        <v>Expense</v>
      </c>
      <c r="D876" s="80">
        <f>YEAR(Tbl_Transactions[[#This Row],[Transaction Date]])</f>
        <v>2012</v>
      </c>
      <c r="E876" s="80">
        <f>MONTH(Tbl_Transactions[[#This Row],[Transaction Date]])</f>
        <v>2</v>
      </c>
      <c r="F876" s="80" t="str">
        <f>VLOOKUP(Tbl_Transactions[[#This Row],[Month Num]],Tbl_Lookup_Month[],2)</f>
        <v>Feb</v>
      </c>
      <c r="G876" s="80">
        <f>DAY(Tbl_Transactions[[#This Row],[Transaction Date]])</f>
        <v>11</v>
      </c>
      <c r="H876" s="82">
        <f>WEEKDAY(Tbl_Transactions[[#This Row],[Transaction Date]])</f>
        <v>7</v>
      </c>
      <c r="I876" s="82" t="str">
        <f>VLOOKUP(Tbl_Transactions[[#This Row],[Weekday Num]], Tbl_Lookup_Weekday[], 2)</f>
        <v>Sat</v>
      </c>
      <c r="J876" s="78" t="s">
        <v>39</v>
      </c>
      <c r="K876" s="78" t="s">
        <v>40</v>
      </c>
      <c r="L876" s="78" t="s">
        <v>38</v>
      </c>
      <c r="M876" s="78" t="s">
        <v>23</v>
      </c>
      <c r="N876" s="81">
        <v>266</v>
      </c>
      <c r="O876" s="91">
        <f>IF(Tbl_Transactions[[#This Row],[Type]]="Income",Tbl_Transactions[[#This Row],[Amount]]*'Lookup Values'!$H$3,Tbl_Transactions[[#This Row],[Amount]]*'Lookup Values'!$H$2)</f>
        <v>22.942499999999999</v>
      </c>
    </row>
    <row r="877" spans="1:15" x14ac:dyDescent="0.25">
      <c r="A877" s="78">
        <v>876</v>
      </c>
      <c r="B877" s="79">
        <v>40950</v>
      </c>
      <c r="C877" s="78" t="str">
        <f>IF(Tbl_Transactions[[#This Row],[Category]]="Income","Income","Expense")</f>
        <v>Expense</v>
      </c>
      <c r="D877" s="80">
        <f>YEAR(Tbl_Transactions[[#This Row],[Transaction Date]])</f>
        <v>2012</v>
      </c>
      <c r="E877" s="80">
        <f>MONTH(Tbl_Transactions[[#This Row],[Transaction Date]])</f>
        <v>2</v>
      </c>
      <c r="F877" s="80" t="str">
        <f>VLOOKUP(Tbl_Transactions[[#This Row],[Month Num]],Tbl_Lookup_Month[],2)</f>
        <v>Feb</v>
      </c>
      <c r="G877" s="80">
        <f>DAY(Tbl_Transactions[[#This Row],[Transaction Date]])</f>
        <v>11</v>
      </c>
      <c r="H877" s="82">
        <f>WEEKDAY(Tbl_Transactions[[#This Row],[Transaction Date]])</f>
        <v>7</v>
      </c>
      <c r="I877" s="82" t="str">
        <f>VLOOKUP(Tbl_Transactions[[#This Row],[Weekday Num]], Tbl_Lookup_Weekday[], 2)</f>
        <v>Sat</v>
      </c>
      <c r="J877" s="78" t="s">
        <v>32</v>
      </c>
      <c r="K877" s="78" t="s">
        <v>33</v>
      </c>
      <c r="L877" s="78" t="s">
        <v>31</v>
      </c>
      <c r="M877" s="78" t="s">
        <v>23</v>
      </c>
      <c r="N877" s="81">
        <v>302</v>
      </c>
      <c r="O877" s="91">
        <f>IF(Tbl_Transactions[[#This Row],[Type]]="Income",Tbl_Transactions[[#This Row],[Amount]]*'Lookup Values'!$H$3,Tbl_Transactions[[#This Row],[Amount]]*'Lookup Values'!$H$2)</f>
        <v>26.047499999999999</v>
      </c>
    </row>
    <row r="878" spans="1:15" x14ac:dyDescent="0.25">
      <c r="A878" s="78">
        <v>877</v>
      </c>
      <c r="B878" s="79">
        <v>40953</v>
      </c>
      <c r="C878" s="78" t="str">
        <f>IF(Tbl_Transactions[[#This Row],[Category]]="Income","Income","Expense")</f>
        <v>Income</v>
      </c>
      <c r="D878" s="80">
        <f>YEAR(Tbl_Transactions[[#This Row],[Transaction Date]])</f>
        <v>2012</v>
      </c>
      <c r="E878" s="80">
        <f>MONTH(Tbl_Transactions[[#This Row],[Transaction Date]])</f>
        <v>2</v>
      </c>
      <c r="F878" s="80" t="str">
        <f>VLOOKUP(Tbl_Transactions[[#This Row],[Month Num]],Tbl_Lookup_Month[],2)</f>
        <v>Feb</v>
      </c>
      <c r="G878" s="80">
        <f>DAY(Tbl_Transactions[[#This Row],[Transaction Date]])</f>
        <v>14</v>
      </c>
      <c r="H878" s="82">
        <f>WEEKDAY(Tbl_Transactions[[#This Row],[Transaction Date]])</f>
        <v>3</v>
      </c>
      <c r="I878" s="82" t="str">
        <f>VLOOKUP(Tbl_Transactions[[#This Row],[Weekday Num]], Tbl_Lookup_Weekday[], 2)</f>
        <v>Tue</v>
      </c>
      <c r="J878" s="78" t="s">
        <v>47</v>
      </c>
      <c r="K878" s="78" t="s">
        <v>78</v>
      </c>
      <c r="L878" s="78" t="s">
        <v>79</v>
      </c>
      <c r="M878" s="78" t="s">
        <v>23</v>
      </c>
      <c r="N878" s="81">
        <v>32</v>
      </c>
      <c r="O878" s="91">
        <f>IF(Tbl_Transactions[[#This Row],[Type]]="Income",Tbl_Transactions[[#This Row],[Amount]]*'Lookup Values'!$H$3,Tbl_Transactions[[#This Row],[Amount]]*'Lookup Values'!$H$2)</f>
        <v>12.16</v>
      </c>
    </row>
    <row r="879" spans="1:15" x14ac:dyDescent="0.25">
      <c r="A879" s="78">
        <v>878</v>
      </c>
      <c r="B879" s="79">
        <v>40953</v>
      </c>
      <c r="C879" s="78" t="str">
        <f>IF(Tbl_Transactions[[#This Row],[Category]]="Income","Income","Expense")</f>
        <v>Income</v>
      </c>
      <c r="D879" s="80">
        <f>YEAR(Tbl_Transactions[[#This Row],[Transaction Date]])</f>
        <v>2012</v>
      </c>
      <c r="E879" s="80">
        <f>MONTH(Tbl_Transactions[[#This Row],[Transaction Date]])</f>
        <v>2</v>
      </c>
      <c r="F879" s="80" t="str">
        <f>VLOOKUP(Tbl_Transactions[[#This Row],[Month Num]],Tbl_Lookup_Month[],2)</f>
        <v>Feb</v>
      </c>
      <c r="G879" s="80">
        <f>DAY(Tbl_Transactions[[#This Row],[Transaction Date]])</f>
        <v>14</v>
      </c>
      <c r="H879" s="82">
        <f>WEEKDAY(Tbl_Transactions[[#This Row],[Transaction Date]])</f>
        <v>3</v>
      </c>
      <c r="I879" s="82" t="str">
        <f>VLOOKUP(Tbl_Transactions[[#This Row],[Weekday Num]], Tbl_Lookup_Weekday[], 2)</f>
        <v>Tue</v>
      </c>
      <c r="J879" s="78" t="s">
        <v>47</v>
      </c>
      <c r="K879" s="78" t="s">
        <v>76</v>
      </c>
      <c r="L879" s="78" t="s">
        <v>77</v>
      </c>
      <c r="M879" s="78" t="s">
        <v>23</v>
      </c>
      <c r="N879" s="81">
        <v>477</v>
      </c>
      <c r="O879" s="91">
        <f>IF(Tbl_Transactions[[#This Row],[Type]]="Income",Tbl_Transactions[[#This Row],[Amount]]*'Lookup Values'!$H$3,Tbl_Transactions[[#This Row],[Amount]]*'Lookup Values'!$H$2)</f>
        <v>181.26</v>
      </c>
    </row>
    <row r="880" spans="1:15" x14ac:dyDescent="0.25">
      <c r="A880" s="78">
        <v>879</v>
      </c>
      <c r="B880" s="79">
        <v>40953</v>
      </c>
      <c r="C880" s="78" t="str">
        <f>IF(Tbl_Transactions[[#This Row],[Category]]="Income","Income","Expense")</f>
        <v>Expense</v>
      </c>
      <c r="D880" s="80">
        <f>YEAR(Tbl_Transactions[[#This Row],[Transaction Date]])</f>
        <v>2012</v>
      </c>
      <c r="E880" s="80">
        <f>MONTH(Tbl_Transactions[[#This Row],[Transaction Date]])</f>
        <v>2</v>
      </c>
      <c r="F880" s="80" t="str">
        <f>VLOOKUP(Tbl_Transactions[[#This Row],[Month Num]],Tbl_Lookup_Month[],2)</f>
        <v>Feb</v>
      </c>
      <c r="G880" s="80">
        <f>DAY(Tbl_Transactions[[#This Row],[Transaction Date]])</f>
        <v>14</v>
      </c>
      <c r="H880" s="82">
        <f>WEEKDAY(Tbl_Transactions[[#This Row],[Transaction Date]])</f>
        <v>3</v>
      </c>
      <c r="I880" s="82" t="str">
        <f>VLOOKUP(Tbl_Transactions[[#This Row],[Weekday Num]], Tbl_Lookup_Weekday[], 2)</f>
        <v>Tue</v>
      </c>
      <c r="J880" s="78" t="s">
        <v>18</v>
      </c>
      <c r="K880" s="78" t="s">
        <v>19</v>
      </c>
      <c r="L880" s="78" t="s">
        <v>17</v>
      </c>
      <c r="M880" s="78" t="s">
        <v>10</v>
      </c>
      <c r="N880" s="81">
        <v>23</v>
      </c>
      <c r="O880" s="91">
        <f>IF(Tbl_Transactions[[#This Row],[Type]]="Income",Tbl_Transactions[[#This Row],[Amount]]*'Lookup Values'!$H$3,Tbl_Transactions[[#This Row],[Amount]]*'Lookup Values'!$H$2)</f>
        <v>1.9837499999999999</v>
      </c>
    </row>
    <row r="881" spans="1:15" x14ac:dyDescent="0.25">
      <c r="A881" s="78">
        <v>880</v>
      </c>
      <c r="B881" s="79">
        <v>40965</v>
      </c>
      <c r="C881" s="78" t="str">
        <f>IF(Tbl_Transactions[[#This Row],[Category]]="Income","Income","Expense")</f>
        <v>Expense</v>
      </c>
      <c r="D881" s="80">
        <f>YEAR(Tbl_Transactions[[#This Row],[Transaction Date]])</f>
        <v>2012</v>
      </c>
      <c r="E881" s="80">
        <f>MONTH(Tbl_Transactions[[#This Row],[Transaction Date]])</f>
        <v>2</v>
      </c>
      <c r="F881" s="80" t="str">
        <f>VLOOKUP(Tbl_Transactions[[#This Row],[Month Num]],Tbl_Lookup_Month[],2)</f>
        <v>Feb</v>
      </c>
      <c r="G881" s="80">
        <f>DAY(Tbl_Transactions[[#This Row],[Transaction Date]])</f>
        <v>26</v>
      </c>
      <c r="H881" s="82">
        <f>WEEKDAY(Tbl_Transactions[[#This Row],[Transaction Date]])</f>
        <v>1</v>
      </c>
      <c r="I881" s="82" t="str">
        <f>VLOOKUP(Tbl_Transactions[[#This Row],[Weekday Num]], Tbl_Lookup_Weekday[], 2)</f>
        <v>Sun</v>
      </c>
      <c r="J881" s="78" t="s">
        <v>15</v>
      </c>
      <c r="K881" s="78" t="s">
        <v>35</v>
      </c>
      <c r="L881" s="78" t="s">
        <v>34</v>
      </c>
      <c r="M881" s="78" t="s">
        <v>20</v>
      </c>
      <c r="N881" s="81">
        <v>451</v>
      </c>
      <c r="O881" s="91">
        <f>IF(Tbl_Transactions[[#This Row],[Type]]="Income",Tbl_Transactions[[#This Row],[Amount]]*'Lookup Values'!$H$3,Tbl_Transactions[[#This Row],[Amount]]*'Lookup Values'!$H$2)</f>
        <v>38.89875</v>
      </c>
    </row>
    <row r="882" spans="1:15" x14ac:dyDescent="0.25">
      <c r="A882" s="78">
        <v>881</v>
      </c>
      <c r="B882" s="79">
        <v>40966</v>
      </c>
      <c r="C882" s="78" t="str">
        <f>IF(Tbl_Transactions[[#This Row],[Category]]="Income","Income","Expense")</f>
        <v>Income</v>
      </c>
      <c r="D882" s="80">
        <f>YEAR(Tbl_Transactions[[#This Row],[Transaction Date]])</f>
        <v>2012</v>
      </c>
      <c r="E882" s="80">
        <f>MONTH(Tbl_Transactions[[#This Row],[Transaction Date]])</f>
        <v>2</v>
      </c>
      <c r="F882" s="80" t="str">
        <f>VLOOKUP(Tbl_Transactions[[#This Row],[Month Num]],Tbl_Lookup_Month[],2)</f>
        <v>Feb</v>
      </c>
      <c r="G882" s="80">
        <f>DAY(Tbl_Transactions[[#This Row],[Transaction Date]])</f>
        <v>27</v>
      </c>
      <c r="H882" s="82">
        <f>WEEKDAY(Tbl_Transactions[[#This Row],[Transaction Date]])</f>
        <v>2</v>
      </c>
      <c r="I882" s="82" t="str">
        <f>VLOOKUP(Tbl_Transactions[[#This Row],[Weekday Num]], Tbl_Lookup_Weekday[], 2)</f>
        <v>Mon</v>
      </c>
      <c r="J882" s="78" t="s">
        <v>47</v>
      </c>
      <c r="K882" s="78" t="s">
        <v>78</v>
      </c>
      <c r="L882" s="78" t="s">
        <v>79</v>
      </c>
      <c r="M882" s="78" t="s">
        <v>23</v>
      </c>
      <c r="N882" s="81">
        <v>351</v>
      </c>
      <c r="O882" s="91">
        <f>IF(Tbl_Transactions[[#This Row],[Type]]="Income",Tbl_Transactions[[#This Row],[Amount]]*'Lookup Values'!$H$3,Tbl_Transactions[[#This Row],[Amount]]*'Lookup Values'!$H$2)</f>
        <v>133.38</v>
      </c>
    </row>
    <row r="883" spans="1:15" x14ac:dyDescent="0.25">
      <c r="A883" s="78">
        <v>882</v>
      </c>
      <c r="B883" s="79">
        <v>40969</v>
      </c>
      <c r="C883" s="78" t="str">
        <f>IF(Tbl_Transactions[[#This Row],[Category]]="Income","Income","Expense")</f>
        <v>Expense</v>
      </c>
      <c r="D883" s="80">
        <f>YEAR(Tbl_Transactions[[#This Row],[Transaction Date]])</f>
        <v>2012</v>
      </c>
      <c r="E883" s="80">
        <f>MONTH(Tbl_Transactions[[#This Row],[Transaction Date]])</f>
        <v>3</v>
      </c>
      <c r="F883" s="80" t="str">
        <f>VLOOKUP(Tbl_Transactions[[#This Row],[Month Num]],Tbl_Lookup_Month[],2)</f>
        <v>Mar</v>
      </c>
      <c r="G883" s="80">
        <f>DAY(Tbl_Transactions[[#This Row],[Transaction Date]])</f>
        <v>1</v>
      </c>
      <c r="H883" s="82">
        <f>WEEKDAY(Tbl_Transactions[[#This Row],[Transaction Date]])</f>
        <v>5</v>
      </c>
      <c r="I883" s="82" t="str">
        <f>VLOOKUP(Tbl_Transactions[[#This Row],[Weekday Num]], Tbl_Lookup_Weekday[], 2)</f>
        <v>Thu</v>
      </c>
      <c r="J883" s="78" t="s">
        <v>12</v>
      </c>
      <c r="K883" s="78" t="s">
        <v>37</v>
      </c>
      <c r="L883" s="78" t="s">
        <v>36</v>
      </c>
      <c r="M883" s="78" t="s">
        <v>10</v>
      </c>
      <c r="N883" s="81">
        <v>43</v>
      </c>
      <c r="O883" s="91">
        <f>IF(Tbl_Transactions[[#This Row],[Type]]="Income",Tbl_Transactions[[#This Row],[Amount]]*'Lookup Values'!$H$3,Tbl_Transactions[[#This Row],[Amount]]*'Lookup Values'!$H$2)</f>
        <v>3.7087499999999998</v>
      </c>
    </row>
    <row r="884" spans="1:15" x14ac:dyDescent="0.25">
      <c r="A884" s="78">
        <v>883</v>
      </c>
      <c r="B884" s="79">
        <v>40970</v>
      </c>
      <c r="C884" s="78" t="str">
        <f>IF(Tbl_Transactions[[#This Row],[Category]]="Income","Income","Expense")</f>
        <v>Expense</v>
      </c>
      <c r="D884" s="80">
        <f>YEAR(Tbl_Transactions[[#This Row],[Transaction Date]])</f>
        <v>2012</v>
      </c>
      <c r="E884" s="80">
        <f>MONTH(Tbl_Transactions[[#This Row],[Transaction Date]])</f>
        <v>3</v>
      </c>
      <c r="F884" s="80" t="str">
        <f>VLOOKUP(Tbl_Transactions[[#This Row],[Month Num]],Tbl_Lookup_Month[],2)</f>
        <v>Mar</v>
      </c>
      <c r="G884" s="80">
        <f>DAY(Tbl_Transactions[[#This Row],[Transaction Date]])</f>
        <v>2</v>
      </c>
      <c r="H884" s="82">
        <f>WEEKDAY(Tbl_Transactions[[#This Row],[Transaction Date]])</f>
        <v>6</v>
      </c>
      <c r="I884" s="82" t="str">
        <f>VLOOKUP(Tbl_Transactions[[#This Row],[Weekday Num]], Tbl_Lookup_Weekday[], 2)</f>
        <v>Fri</v>
      </c>
      <c r="J884" s="78" t="s">
        <v>18</v>
      </c>
      <c r="K884" s="78" t="s">
        <v>30</v>
      </c>
      <c r="L884" s="78" t="s">
        <v>29</v>
      </c>
      <c r="M884" s="78" t="s">
        <v>23</v>
      </c>
      <c r="N884" s="81">
        <v>39</v>
      </c>
      <c r="O884" s="91">
        <f>IF(Tbl_Transactions[[#This Row],[Type]]="Income",Tbl_Transactions[[#This Row],[Amount]]*'Lookup Values'!$H$3,Tbl_Transactions[[#This Row],[Amount]]*'Lookup Values'!$H$2)</f>
        <v>3.3637499999999996</v>
      </c>
    </row>
    <row r="885" spans="1:15" x14ac:dyDescent="0.25">
      <c r="A885" s="78">
        <v>884</v>
      </c>
      <c r="B885" s="79">
        <v>40971</v>
      </c>
      <c r="C885" s="78" t="str">
        <f>IF(Tbl_Transactions[[#This Row],[Category]]="Income","Income","Expense")</f>
        <v>Expense</v>
      </c>
      <c r="D885" s="80">
        <f>YEAR(Tbl_Transactions[[#This Row],[Transaction Date]])</f>
        <v>2012</v>
      </c>
      <c r="E885" s="80">
        <f>MONTH(Tbl_Transactions[[#This Row],[Transaction Date]])</f>
        <v>3</v>
      </c>
      <c r="F885" s="80" t="str">
        <f>VLOOKUP(Tbl_Transactions[[#This Row],[Month Num]],Tbl_Lookup_Month[],2)</f>
        <v>Mar</v>
      </c>
      <c r="G885" s="80">
        <f>DAY(Tbl_Transactions[[#This Row],[Transaction Date]])</f>
        <v>3</v>
      </c>
      <c r="H885" s="82">
        <f>WEEKDAY(Tbl_Transactions[[#This Row],[Transaction Date]])</f>
        <v>7</v>
      </c>
      <c r="I885" s="82" t="str">
        <f>VLOOKUP(Tbl_Transactions[[#This Row],[Weekday Num]], Tbl_Lookup_Weekday[], 2)</f>
        <v>Sat</v>
      </c>
      <c r="J885" s="78" t="s">
        <v>8</v>
      </c>
      <c r="K885" s="78" t="s">
        <v>9</v>
      </c>
      <c r="L885" s="78" t="s">
        <v>7</v>
      </c>
      <c r="M885" s="78" t="s">
        <v>10</v>
      </c>
      <c r="N885" s="81">
        <v>393</v>
      </c>
      <c r="O885" s="91">
        <f>IF(Tbl_Transactions[[#This Row],[Type]]="Income",Tbl_Transactions[[#This Row],[Amount]]*'Lookup Values'!$H$3,Tbl_Transactions[[#This Row],[Amount]]*'Lookup Values'!$H$2)</f>
        <v>33.896249999999995</v>
      </c>
    </row>
    <row r="886" spans="1:15" x14ac:dyDescent="0.25">
      <c r="A886" s="78">
        <v>885</v>
      </c>
      <c r="B886" s="79">
        <v>40975</v>
      </c>
      <c r="C886" s="78" t="str">
        <f>IF(Tbl_Transactions[[#This Row],[Category]]="Income","Income","Expense")</f>
        <v>Income</v>
      </c>
      <c r="D886" s="80">
        <f>YEAR(Tbl_Transactions[[#This Row],[Transaction Date]])</f>
        <v>2012</v>
      </c>
      <c r="E886" s="80">
        <f>MONTH(Tbl_Transactions[[#This Row],[Transaction Date]])</f>
        <v>3</v>
      </c>
      <c r="F886" s="80" t="str">
        <f>VLOOKUP(Tbl_Transactions[[#This Row],[Month Num]],Tbl_Lookup_Month[],2)</f>
        <v>Mar</v>
      </c>
      <c r="G886" s="80">
        <f>DAY(Tbl_Transactions[[#This Row],[Transaction Date]])</f>
        <v>7</v>
      </c>
      <c r="H886" s="82">
        <f>WEEKDAY(Tbl_Transactions[[#This Row],[Transaction Date]])</f>
        <v>4</v>
      </c>
      <c r="I886" s="82" t="str">
        <f>VLOOKUP(Tbl_Transactions[[#This Row],[Weekday Num]], Tbl_Lookup_Weekday[], 2)</f>
        <v>Wed</v>
      </c>
      <c r="J886" s="78" t="s">
        <v>47</v>
      </c>
      <c r="K886" s="78" t="s">
        <v>76</v>
      </c>
      <c r="L886" s="78" t="s">
        <v>77</v>
      </c>
      <c r="M886" s="78" t="s">
        <v>23</v>
      </c>
      <c r="N886" s="81">
        <v>315</v>
      </c>
      <c r="O886" s="91">
        <f>IF(Tbl_Transactions[[#This Row],[Type]]="Income",Tbl_Transactions[[#This Row],[Amount]]*'Lookup Values'!$H$3,Tbl_Transactions[[#This Row],[Amount]]*'Lookup Values'!$H$2)</f>
        <v>119.7</v>
      </c>
    </row>
    <row r="887" spans="1:15" x14ac:dyDescent="0.25">
      <c r="A887" s="78">
        <v>886</v>
      </c>
      <c r="B887" s="79">
        <v>40977</v>
      </c>
      <c r="C887" s="78" t="str">
        <f>IF(Tbl_Transactions[[#This Row],[Category]]="Income","Income","Expense")</f>
        <v>Expense</v>
      </c>
      <c r="D887" s="80">
        <f>YEAR(Tbl_Transactions[[#This Row],[Transaction Date]])</f>
        <v>2012</v>
      </c>
      <c r="E887" s="80">
        <f>MONTH(Tbl_Transactions[[#This Row],[Transaction Date]])</f>
        <v>3</v>
      </c>
      <c r="F887" s="80" t="str">
        <f>VLOOKUP(Tbl_Transactions[[#This Row],[Month Num]],Tbl_Lookup_Month[],2)</f>
        <v>Mar</v>
      </c>
      <c r="G887" s="80">
        <f>DAY(Tbl_Transactions[[#This Row],[Transaction Date]])</f>
        <v>9</v>
      </c>
      <c r="H887" s="82">
        <f>WEEKDAY(Tbl_Transactions[[#This Row],[Transaction Date]])</f>
        <v>6</v>
      </c>
      <c r="I887" s="82" t="str">
        <f>VLOOKUP(Tbl_Transactions[[#This Row],[Weekday Num]], Tbl_Lookup_Weekday[], 2)</f>
        <v>Fri</v>
      </c>
      <c r="J887" s="78" t="s">
        <v>18</v>
      </c>
      <c r="K887" s="78" t="s">
        <v>30</v>
      </c>
      <c r="L887" s="78" t="s">
        <v>29</v>
      </c>
      <c r="M887" s="78" t="s">
        <v>20</v>
      </c>
      <c r="N887" s="81">
        <v>483</v>
      </c>
      <c r="O887" s="91">
        <f>IF(Tbl_Transactions[[#This Row],[Type]]="Income",Tbl_Transactions[[#This Row],[Amount]]*'Lookup Values'!$H$3,Tbl_Transactions[[#This Row],[Amount]]*'Lookup Values'!$H$2)</f>
        <v>41.658749999999998</v>
      </c>
    </row>
    <row r="888" spans="1:15" x14ac:dyDescent="0.25">
      <c r="A888" s="78">
        <v>887</v>
      </c>
      <c r="B888" s="79">
        <v>40977</v>
      </c>
      <c r="C888" s="78" t="str">
        <f>IF(Tbl_Transactions[[#This Row],[Category]]="Income","Income","Expense")</f>
        <v>Expense</v>
      </c>
      <c r="D888" s="80">
        <f>YEAR(Tbl_Transactions[[#This Row],[Transaction Date]])</f>
        <v>2012</v>
      </c>
      <c r="E888" s="80">
        <f>MONTH(Tbl_Transactions[[#This Row],[Transaction Date]])</f>
        <v>3</v>
      </c>
      <c r="F888" s="80" t="str">
        <f>VLOOKUP(Tbl_Transactions[[#This Row],[Month Num]],Tbl_Lookup_Month[],2)</f>
        <v>Mar</v>
      </c>
      <c r="G888" s="80">
        <f>DAY(Tbl_Transactions[[#This Row],[Transaction Date]])</f>
        <v>9</v>
      </c>
      <c r="H888" s="82">
        <f>WEEKDAY(Tbl_Transactions[[#This Row],[Transaction Date]])</f>
        <v>6</v>
      </c>
      <c r="I888" s="82" t="str">
        <f>VLOOKUP(Tbl_Transactions[[#This Row],[Weekday Num]], Tbl_Lookup_Weekday[], 2)</f>
        <v>Fri</v>
      </c>
      <c r="J888" s="78" t="s">
        <v>15</v>
      </c>
      <c r="K888" s="78" t="s">
        <v>16</v>
      </c>
      <c r="L888" s="78" t="s">
        <v>14</v>
      </c>
      <c r="M888" s="78" t="s">
        <v>23</v>
      </c>
      <c r="N888" s="81">
        <v>119</v>
      </c>
      <c r="O888" s="91">
        <f>IF(Tbl_Transactions[[#This Row],[Type]]="Income",Tbl_Transactions[[#This Row],[Amount]]*'Lookup Values'!$H$3,Tbl_Transactions[[#This Row],[Amount]]*'Lookup Values'!$H$2)</f>
        <v>10.26375</v>
      </c>
    </row>
    <row r="889" spans="1:15" x14ac:dyDescent="0.25">
      <c r="A889" s="78">
        <v>888</v>
      </c>
      <c r="B889" s="79">
        <v>40978</v>
      </c>
      <c r="C889" s="78" t="str">
        <f>IF(Tbl_Transactions[[#This Row],[Category]]="Income","Income","Expense")</f>
        <v>Income</v>
      </c>
      <c r="D889" s="80">
        <f>YEAR(Tbl_Transactions[[#This Row],[Transaction Date]])</f>
        <v>2012</v>
      </c>
      <c r="E889" s="80">
        <f>MONTH(Tbl_Transactions[[#This Row],[Transaction Date]])</f>
        <v>3</v>
      </c>
      <c r="F889" s="80" t="str">
        <f>VLOOKUP(Tbl_Transactions[[#This Row],[Month Num]],Tbl_Lookup_Month[],2)</f>
        <v>Mar</v>
      </c>
      <c r="G889" s="80">
        <f>DAY(Tbl_Transactions[[#This Row],[Transaction Date]])</f>
        <v>10</v>
      </c>
      <c r="H889" s="82">
        <f>WEEKDAY(Tbl_Transactions[[#This Row],[Transaction Date]])</f>
        <v>7</v>
      </c>
      <c r="I889" s="82" t="str">
        <f>VLOOKUP(Tbl_Transactions[[#This Row],[Weekday Num]], Tbl_Lookup_Weekday[], 2)</f>
        <v>Sat</v>
      </c>
      <c r="J889" s="78" t="s">
        <v>47</v>
      </c>
      <c r="K889" s="78" t="s">
        <v>78</v>
      </c>
      <c r="L889" s="78" t="s">
        <v>79</v>
      </c>
      <c r="M889" s="78" t="s">
        <v>20</v>
      </c>
      <c r="N889" s="81">
        <v>100</v>
      </c>
      <c r="O889" s="91">
        <f>IF(Tbl_Transactions[[#This Row],[Type]]="Income",Tbl_Transactions[[#This Row],[Amount]]*'Lookup Values'!$H$3,Tbl_Transactions[[#This Row],[Amount]]*'Lookup Values'!$H$2)</f>
        <v>38</v>
      </c>
    </row>
    <row r="890" spans="1:15" x14ac:dyDescent="0.25">
      <c r="A890" s="78">
        <v>889</v>
      </c>
      <c r="B890" s="79">
        <v>40979</v>
      </c>
      <c r="C890" s="78" t="str">
        <f>IF(Tbl_Transactions[[#This Row],[Category]]="Income","Income","Expense")</f>
        <v>Expense</v>
      </c>
      <c r="D890" s="80">
        <f>YEAR(Tbl_Transactions[[#This Row],[Transaction Date]])</f>
        <v>2012</v>
      </c>
      <c r="E890" s="80">
        <f>MONTH(Tbl_Transactions[[#This Row],[Transaction Date]])</f>
        <v>3</v>
      </c>
      <c r="F890" s="80" t="str">
        <f>VLOOKUP(Tbl_Transactions[[#This Row],[Month Num]],Tbl_Lookup_Month[],2)</f>
        <v>Mar</v>
      </c>
      <c r="G890" s="80">
        <f>DAY(Tbl_Transactions[[#This Row],[Transaction Date]])</f>
        <v>11</v>
      </c>
      <c r="H890" s="82">
        <f>WEEKDAY(Tbl_Transactions[[#This Row],[Transaction Date]])</f>
        <v>1</v>
      </c>
      <c r="I890" s="82" t="str">
        <f>VLOOKUP(Tbl_Transactions[[#This Row],[Weekday Num]], Tbl_Lookup_Weekday[], 2)</f>
        <v>Sun</v>
      </c>
      <c r="J890" s="78" t="s">
        <v>18</v>
      </c>
      <c r="K890" s="78" t="s">
        <v>19</v>
      </c>
      <c r="L890" s="78" t="s">
        <v>17</v>
      </c>
      <c r="M890" s="78" t="s">
        <v>23</v>
      </c>
      <c r="N890" s="81">
        <v>56</v>
      </c>
      <c r="O890" s="91">
        <f>IF(Tbl_Transactions[[#This Row],[Type]]="Income",Tbl_Transactions[[#This Row],[Amount]]*'Lookup Values'!$H$3,Tbl_Transactions[[#This Row],[Amount]]*'Lookup Values'!$H$2)</f>
        <v>4.83</v>
      </c>
    </row>
    <row r="891" spans="1:15" x14ac:dyDescent="0.25">
      <c r="A891" s="78">
        <v>890</v>
      </c>
      <c r="B891" s="79">
        <v>40980</v>
      </c>
      <c r="C891" s="78" t="str">
        <f>IF(Tbl_Transactions[[#This Row],[Category]]="Income","Income","Expense")</f>
        <v>Expense</v>
      </c>
      <c r="D891" s="80">
        <f>YEAR(Tbl_Transactions[[#This Row],[Transaction Date]])</f>
        <v>2012</v>
      </c>
      <c r="E891" s="80">
        <f>MONTH(Tbl_Transactions[[#This Row],[Transaction Date]])</f>
        <v>3</v>
      </c>
      <c r="F891" s="80" t="str">
        <f>VLOOKUP(Tbl_Transactions[[#This Row],[Month Num]],Tbl_Lookup_Month[],2)</f>
        <v>Mar</v>
      </c>
      <c r="G891" s="80">
        <f>DAY(Tbl_Transactions[[#This Row],[Transaction Date]])</f>
        <v>12</v>
      </c>
      <c r="H891" s="82">
        <f>WEEKDAY(Tbl_Transactions[[#This Row],[Transaction Date]])</f>
        <v>2</v>
      </c>
      <c r="I891" s="82" t="str">
        <f>VLOOKUP(Tbl_Transactions[[#This Row],[Weekday Num]], Tbl_Lookup_Weekday[], 2)</f>
        <v>Mon</v>
      </c>
      <c r="J891" s="78" t="s">
        <v>8</v>
      </c>
      <c r="K891" s="78" t="s">
        <v>22</v>
      </c>
      <c r="L891" s="78" t="s">
        <v>21</v>
      </c>
      <c r="M891" s="78" t="s">
        <v>23</v>
      </c>
      <c r="N891" s="81">
        <v>152</v>
      </c>
      <c r="O891" s="91">
        <f>IF(Tbl_Transactions[[#This Row],[Type]]="Income",Tbl_Transactions[[#This Row],[Amount]]*'Lookup Values'!$H$3,Tbl_Transactions[[#This Row],[Amount]]*'Lookup Values'!$H$2)</f>
        <v>13.11</v>
      </c>
    </row>
    <row r="892" spans="1:15" x14ac:dyDescent="0.25">
      <c r="A892" s="78">
        <v>891</v>
      </c>
      <c r="B892" s="79">
        <v>40981</v>
      </c>
      <c r="C892" s="78" t="str">
        <f>IF(Tbl_Transactions[[#This Row],[Category]]="Income","Income","Expense")</f>
        <v>Expense</v>
      </c>
      <c r="D892" s="80">
        <f>YEAR(Tbl_Transactions[[#This Row],[Transaction Date]])</f>
        <v>2012</v>
      </c>
      <c r="E892" s="80">
        <f>MONTH(Tbl_Transactions[[#This Row],[Transaction Date]])</f>
        <v>3</v>
      </c>
      <c r="F892" s="80" t="str">
        <f>VLOOKUP(Tbl_Transactions[[#This Row],[Month Num]],Tbl_Lookup_Month[],2)</f>
        <v>Mar</v>
      </c>
      <c r="G892" s="80">
        <f>DAY(Tbl_Transactions[[#This Row],[Transaction Date]])</f>
        <v>13</v>
      </c>
      <c r="H892" s="82">
        <f>WEEKDAY(Tbl_Transactions[[#This Row],[Transaction Date]])</f>
        <v>3</v>
      </c>
      <c r="I892" s="82" t="str">
        <f>VLOOKUP(Tbl_Transactions[[#This Row],[Weekday Num]], Tbl_Lookup_Weekday[], 2)</f>
        <v>Tue</v>
      </c>
      <c r="J892" s="78" t="s">
        <v>12</v>
      </c>
      <c r="K892" s="78" t="s">
        <v>37</v>
      </c>
      <c r="L892" s="78" t="s">
        <v>36</v>
      </c>
      <c r="M892" s="78" t="s">
        <v>23</v>
      </c>
      <c r="N892" s="81">
        <v>51</v>
      </c>
      <c r="O892" s="91">
        <f>IF(Tbl_Transactions[[#This Row],[Type]]="Income",Tbl_Transactions[[#This Row],[Amount]]*'Lookup Values'!$H$3,Tbl_Transactions[[#This Row],[Amount]]*'Lookup Values'!$H$2)</f>
        <v>4.3987499999999997</v>
      </c>
    </row>
    <row r="893" spans="1:15" x14ac:dyDescent="0.25">
      <c r="A893" s="78">
        <v>892</v>
      </c>
      <c r="B893" s="79">
        <v>40981</v>
      </c>
      <c r="C893" s="78" t="str">
        <f>IF(Tbl_Transactions[[#This Row],[Category]]="Income","Income","Expense")</f>
        <v>Expense</v>
      </c>
      <c r="D893" s="80">
        <f>YEAR(Tbl_Transactions[[#This Row],[Transaction Date]])</f>
        <v>2012</v>
      </c>
      <c r="E893" s="80">
        <f>MONTH(Tbl_Transactions[[#This Row],[Transaction Date]])</f>
        <v>3</v>
      </c>
      <c r="F893" s="80" t="str">
        <f>VLOOKUP(Tbl_Transactions[[#This Row],[Month Num]],Tbl_Lookup_Month[],2)</f>
        <v>Mar</v>
      </c>
      <c r="G893" s="80">
        <f>DAY(Tbl_Transactions[[#This Row],[Transaction Date]])</f>
        <v>13</v>
      </c>
      <c r="H893" s="82">
        <f>WEEKDAY(Tbl_Transactions[[#This Row],[Transaction Date]])</f>
        <v>3</v>
      </c>
      <c r="I893" s="82" t="str">
        <f>VLOOKUP(Tbl_Transactions[[#This Row],[Weekday Num]], Tbl_Lookup_Weekday[], 2)</f>
        <v>Tue</v>
      </c>
      <c r="J893" s="78" t="s">
        <v>39</v>
      </c>
      <c r="K893" s="78" t="s">
        <v>40</v>
      </c>
      <c r="L893" s="78" t="s">
        <v>38</v>
      </c>
      <c r="M893" s="78" t="s">
        <v>20</v>
      </c>
      <c r="N893" s="81">
        <v>307</v>
      </c>
      <c r="O893" s="91">
        <f>IF(Tbl_Transactions[[#This Row],[Type]]="Income",Tbl_Transactions[[#This Row],[Amount]]*'Lookup Values'!$H$3,Tbl_Transactions[[#This Row],[Amount]]*'Lookup Values'!$H$2)</f>
        <v>26.478749999999998</v>
      </c>
    </row>
    <row r="894" spans="1:15" x14ac:dyDescent="0.25">
      <c r="A894" s="78">
        <v>893</v>
      </c>
      <c r="B894" s="79">
        <v>40984</v>
      </c>
      <c r="C894" s="78" t="str">
        <f>IF(Tbl_Transactions[[#This Row],[Category]]="Income","Income","Expense")</f>
        <v>Income</v>
      </c>
      <c r="D894" s="80">
        <f>YEAR(Tbl_Transactions[[#This Row],[Transaction Date]])</f>
        <v>2012</v>
      </c>
      <c r="E894" s="80">
        <f>MONTH(Tbl_Transactions[[#This Row],[Transaction Date]])</f>
        <v>3</v>
      </c>
      <c r="F894" s="80" t="str">
        <f>VLOOKUP(Tbl_Transactions[[#This Row],[Month Num]],Tbl_Lookup_Month[],2)</f>
        <v>Mar</v>
      </c>
      <c r="G894" s="80">
        <f>DAY(Tbl_Transactions[[#This Row],[Transaction Date]])</f>
        <v>16</v>
      </c>
      <c r="H894" s="82">
        <f>WEEKDAY(Tbl_Transactions[[#This Row],[Transaction Date]])</f>
        <v>6</v>
      </c>
      <c r="I894" s="82" t="str">
        <f>VLOOKUP(Tbl_Transactions[[#This Row],[Weekday Num]], Tbl_Lookup_Weekday[], 2)</f>
        <v>Fri</v>
      </c>
      <c r="J894" s="78" t="s">
        <v>47</v>
      </c>
      <c r="K894" s="78" t="s">
        <v>76</v>
      </c>
      <c r="L894" s="78" t="s">
        <v>77</v>
      </c>
      <c r="M894" s="78" t="s">
        <v>23</v>
      </c>
      <c r="N894" s="81">
        <v>499</v>
      </c>
      <c r="O894" s="91">
        <f>IF(Tbl_Transactions[[#This Row],[Type]]="Income",Tbl_Transactions[[#This Row],[Amount]]*'Lookup Values'!$H$3,Tbl_Transactions[[#This Row],[Amount]]*'Lookup Values'!$H$2)</f>
        <v>189.62</v>
      </c>
    </row>
    <row r="895" spans="1:15" x14ac:dyDescent="0.25">
      <c r="A895" s="78">
        <v>894</v>
      </c>
      <c r="B895" s="79">
        <v>40987</v>
      </c>
      <c r="C895" s="78" t="str">
        <f>IF(Tbl_Transactions[[#This Row],[Category]]="Income","Income","Expense")</f>
        <v>Expense</v>
      </c>
      <c r="D895" s="80">
        <f>YEAR(Tbl_Transactions[[#This Row],[Transaction Date]])</f>
        <v>2012</v>
      </c>
      <c r="E895" s="80">
        <f>MONTH(Tbl_Transactions[[#This Row],[Transaction Date]])</f>
        <v>3</v>
      </c>
      <c r="F895" s="80" t="str">
        <f>VLOOKUP(Tbl_Transactions[[#This Row],[Month Num]],Tbl_Lookup_Month[],2)</f>
        <v>Mar</v>
      </c>
      <c r="G895" s="80">
        <f>DAY(Tbl_Transactions[[#This Row],[Transaction Date]])</f>
        <v>19</v>
      </c>
      <c r="H895" s="82">
        <f>WEEKDAY(Tbl_Transactions[[#This Row],[Transaction Date]])</f>
        <v>2</v>
      </c>
      <c r="I895" s="82" t="str">
        <f>VLOOKUP(Tbl_Transactions[[#This Row],[Weekday Num]], Tbl_Lookup_Weekday[], 2)</f>
        <v>Mon</v>
      </c>
      <c r="J895" s="78" t="s">
        <v>15</v>
      </c>
      <c r="K895" s="78" t="s">
        <v>16</v>
      </c>
      <c r="L895" s="78" t="s">
        <v>14</v>
      </c>
      <c r="M895" s="78" t="s">
        <v>20</v>
      </c>
      <c r="N895" s="81">
        <v>390</v>
      </c>
      <c r="O895" s="91">
        <f>IF(Tbl_Transactions[[#This Row],[Type]]="Income",Tbl_Transactions[[#This Row],[Amount]]*'Lookup Values'!$H$3,Tbl_Transactions[[#This Row],[Amount]]*'Lookup Values'!$H$2)</f>
        <v>33.637499999999996</v>
      </c>
    </row>
    <row r="896" spans="1:15" x14ac:dyDescent="0.25">
      <c r="A896" s="78">
        <v>895</v>
      </c>
      <c r="B896" s="79">
        <v>40989</v>
      </c>
      <c r="C896" s="78" t="str">
        <f>IF(Tbl_Transactions[[#This Row],[Category]]="Income","Income","Expense")</f>
        <v>Expense</v>
      </c>
      <c r="D896" s="80">
        <f>YEAR(Tbl_Transactions[[#This Row],[Transaction Date]])</f>
        <v>2012</v>
      </c>
      <c r="E896" s="80">
        <f>MONTH(Tbl_Transactions[[#This Row],[Transaction Date]])</f>
        <v>3</v>
      </c>
      <c r="F896" s="80" t="str">
        <f>VLOOKUP(Tbl_Transactions[[#This Row],[Month Num]],Tbl_Lookup_Month[],2)</f>
        <v>Mar</v>
      </c>
      <c r="G896" s="80">
        <f>DAY(Tbl_Transactions[[#This Row],[Transaction Date]])</f>
        <v>21</v>
      </c>
      <c r="H896" s="82">
        <f>WEEKDAY(Tbl_Transactions[[#This Row],[Transaction Date]])</f>
        <v>4</v>
      </c>
      <c r="I896" s="82" t="str">
        <f>VLOOKUP(Tbl_Transactions[[#This Row],[Weekday Num]], Tbl_Lookup_Weekday[], 2)</f>
        <v>Wed</v>
      </c>
      <c r="J896" s="78" t="s">
        <v>18</v>
      </c>
      <c r="K896" s="78" t="s">
        <v>19</v>
      </c>
      <c r="L896" s="78" t="s">
        <v>17</v>
      </c>
      <c r="M896" s="78" t="s">
        <v>10</v>
      </c>
      <c r="N896" s="81">
        <v>260</v>
      </c>
      <c r="O896" s="91">
        <f>IF(Tbl_Transactions[[#This Row],[Type]]="Income",Tbl_Transactions[[#This Row],[Amount]]*'Lookup Values'!$H$3,Tbl_Transactions[[#This Row],[Amount]]*'Lookup Values'!$H$2)</f>
        <v>22.424999999999997</v>
      </c>
    </row>
    <row r="897" spans="1:15" x14ac:dyDescent="0.25">
      <c r="A897" s="78">
        <v>896</v>
      </c>
      <c r="B897" s="79">
        <v>40991</v>
      </c>
      <c r="C897" s="78" t="str">
        <f>IF(Tbl_Transactions[[#This Row],[Category]]="Income","Income","Expense")</f>
        <v>Expense</v>
      </c>
      <c r="D897" s="80">
        <f>YEAR(Tbl_Transactions[[#This Row],[Transaction Date]])</f>
        <v>2012</v>
      </c>
      <c r="E897" s="80">
        <f>MONTH(Tbl_Transactions[[#This Row],[Transaction Date]])</f>
        <v>3</v>
      </c>
      <c r="F897" s="80" t="str">
        <f>VLOOKUP(Tbl_Transactions[[#This Row],[Month Num]],Tbl_Lookup_Month[],2)</f>
        <v>Mar</v>
      </c>
      <c r="G897" s="80">
        <f>DAY(Tbl_Transactions[[#This Row],[Transaction Date]])</f>
        <v>23</v>
      </c>
      <c r="H897" s="82">
        <f>WEEKDAY(Tbl_Transactions[[#This Row],[Transaction Date]])</f>
        <v>6</v>
      </c>
      <c r="I897" s="82" t="str">
        <f>VLOOKUP(Tbl_Transactions[[#This Row],[Weekday Num]], Tbl_Lookup_Weekday[], 2)</f>
        <v>Fri</v>
      </c>
      <c r="J897" s="78" t="s">
        <v>12</v>
      </c>
      <c r="K897" s="78" t="s">
        <v>37</v>
      </c>
      <c r="L897" s="78" t="s">
        <v>36</v>
      </c>
      <c r="M897" s="78" t="s">
        <v>20</v>
      </c>
      <c r="N897" s="81">
        <v>80</v>
      </c>
      <c r="O897" s="91">
        <f>IF(Tbl_Transactions[[#This Row],[Type]]="Income",Tbl_Transactions[[#This Row],[Amount]]*'Lookup Values'!$H$3,Tbl_Transactions[[#This Row],[Amount]]*'Lookup Values'!$H$2)</f>
        <v>6.8999999999999995</v>
      </c>
    </row>
    <row r="898" spans="1:15" x14ac:dyDescent="0.25">
      <c r="A898" s="78">
        <v>897</v>
      </c>
      <c r="B898" s="79">
        <v>41000</v>
      </c>
      <c r="C898" s="78" t="str">
        <f>IF(Tbl_Transactions[[#This Row],[Category]]="Income","Income","Expense")</f>
        <v>Expense</v>
      </c>
      <c r="D898" s="80">
        <f>YEAR(Tbl_Transactions[[#This Row],[Transaction Date]])</f>
        <v>2012</v>
      </c>
      <c r="E898" s="80">
        <f>MONTH(Tbl_Transactions[[#This Row],[Transaction Date]])</f>
        <v>4</v>
      </c>
      <c r="F898" s="80" t="str">
        <f>VLOOKUP(Tbl_Transactions[[#This Row],[Month Num]],Tbl_Lookup_Month[],2)</f>
        <v>Apr</v>
      </c>
      <c r="G898" s="80">
        <f>DAY(Tbl_Transactions[[#This Row],[Transaction Date]])</f>
        <v>1</v>
      </c>
      <c r="H898" s="82">
        <f>WEEKDAY(Tbl_Transactions[[#This Row],[Transaction Date]])</f>
        <v>1</v>
      </c>
      <c r="I898" s="82" t="str">
        <f>VLOOKUP(Tbl_Transactions[[#This Row],[Weekday Num]], Tbl_Lookup_Weekday[], 2)</f>
        <v>Sun</v>
      </c>
      <c r="J898" s="78" t="s">
        <v>18</v>
      </c>
      <c r="K898" s="78" t="s">
        <v>19</v>
      </c>
      <c r="L898" s="78" t="s">
        <v>17</v>
      </c>
      <c r="M898" s="78" t="s">
        <v>10</v>
      </c>
      <c r="N898" s="81">
        <v>403</v>
      </c>
      <c r="O898" s="91">
        <f>IF(Tbl_Transactions[[#This Row],[Type]]="Income",Tbl_Transactions[[#This Row],[Amount]]*'Lookup Values'!$H$3,Tbl_Transactions[[#This Row],[Amount]]*'Lookup Values'!$H$2)</f>
        <v>34.758749999999999</v>
      </c>
    </row>
    <row r="899" spans="1:15" x14ac:dyDescent="0.25">
      <c r="A899" s="78">
        <v>898</v>
      </c>
      <c r="B899" s="79">
        <v>41002</v>
      </c>
      <c r="C899" s="78" t="str">
        <f>IF(Tbl_Transactions[[#This Row],[Category]]="Income","Income","Expense")</f>
        <v>Expense</v>
      </c>
      <c r="D899" s="80">
        <f>YEAR(Tbl_Transactions[[#This Row],[Transaction Date]])</f>
        <v>2012</v>
      </c>
      <c r="E899" s="80">
        <f>MONTH(Tbl_Transactions[[#This Row],[Transaction Date]])</f>
        <v>4</v>
      </c>
      <c r="F899" s="80" t="str">
        <f>VLOOKUP(Tbl_Transactions[[#This Row],[Month Num]],Tbl_Lookup_Month[],2)</f>
        <v>Apr</v>
      </c>
      <c r="G899" s="80">
        <f>DAY(Tbl_Transactions[[#This Row],[Transaction Date]])</f>
        <v>3</v>
      </c>
      <c r="H899" s="82">
        <f>WEEKDAY(Tbl_Transactions[[#This Row],[Transaction Date]])</f>
        <v>3</v>
      </c>
      <c r="I899" s="82" t="str">
        <f>VLOOKUP(Tbl_Transactions[[#This Row],[Weekday Num]], Tbl_Lookup_Weekday[], 2)</f>
        <v>Tue</v>
      </c>
      <c r="J899" s="78" t="s">
        <v>39</v>
      </c>
      <c r="K899" s="78" t="s">
        <v>40</v>
      </c>
      <c r="L899" s="78" t="s">
        <v>38</v>
      </c>
      <c r="M899" s="78" t="s">
        <v>23</v>
      </c>
      <c r="N899" s="81">
        <v>451</v>
      </c>
      <c r="O899" s="91">
        <f>IF(Tbl_Transactions[[#This Row],[Type]]="Income",Tbl_Transactions[[#This Row],[Amount]]*'Lookup Values'!$H$3,Tbl_Transactions[[#This Row],[Amount]]*'Lookup Values'!$H$2)</f>
        <v>38.89875</v>
      </c>
    </row>
    <row r="900" spans="1:15" x14ac:dyDescent="0.25">
      <c r="A900" s="78">
        <v>899</v>
      </c>
      <c r="B900" s="79">
        <v>41002</v>
      </c>
      <c r="C900" s="78" t="str">
        <f>IF(Tbl_Transactions[[#This Row],[Category]]="Income","Income","Expense")</f>
        <v>Expense</v>
      </c>
      <c r="D900" s="80">
        <f>YEAR(Tbl_Transactions[[#This Row],[Transaction Date]])</f>
        <v>2012</v>
      </c>
      <c r="E900" s="80">
        <f>MONTH(Tbl_Transactions[[#This Row],[Transaction Date]])</f>
        <v>4</v>
      </c>
      <c r="F900" s="80" t="str">
        <f>VLOOKUP(Tbl_Transactions[[#This Row],[Month Num]],Tbl_Lookup_Month[],2)</f>
        <v>Apr</v>
      </c>
      <c r="G900" s="80">
        <f>DAY(Tbl_Transactions[[#This Row],[Transaction Date]])</f>
        <v>3</v>
      </c>
      <c r="H900" s="82">
        <f>WEEKDAY(Tbl_Transactions[[#This Row],[Transaction Date]])</f>
        <v>3</v>
      </c>
      <c r="I900" s="82" t="str">
        <f>VLOOKUP(Tbl_Transactions[[#This Row],[Weekday Num]], Tbl_Lookup_Weekday[], 2)</f>
        <v>Tue</v>
      </c>
      <c r="J900" s="78" t="s">
        <v>8</v>
      </c>
      <c r="K900" s="78" t="s">
        <v>9</v>
      </c>
      <c r="L900" s="78" t="s">
        <v>7</v>
      </c>
      <c r="M900" s="78" t="s">
        <v>10</v>
      </c>
      <c r="N900" s="81">
        <v>187</v>
      </c>
      <c r="O900" s="91">
        <f>IF(Tbl_Transactions[[#This Row],[Type]]="Income",Tbl_Transactions[[#This Row],[Amount]]*'Lookup Values'!$H$3,Tbl_Transactions[[#This Row],[Amount]]*'Lookup Values'!$H$2)</f>
        <v>16.12875</v>
      </c>
    </row>
    <row r="901" spans="1:15" x14ac:dyDescent="0.25">
      <c r="A901" s="78">
        <v>900</v>
      </c>
      <c r="B901" s="79">
        <v>41003</v>
      </c>
      <c r="C901" s="78" t="str">
        <f>IF(Tbl_Transactions[[#This Row],[Category]]="Income","Income","Expense")</f>
        <v>Expense</v>
      </c>
      <c r="D901" s="80">
        <f>YEAR(Tbl_Transactions[[#This Row],[Transaction Date]])</f>
        <v>2012</v>
      </c>
      <c r="E901" s="80">
        <f>MONTH(Tbl_Transactions[[#This Row],[Transaction Date]])</f>
        <v>4</v>
      </c>
      <c r="F901" s="80" t="str">
        <f>VLOOKUP(Tbl_Transactions[[#This Row],[Month Num]],Tbl_Lookup_Month[],2)</f>
        <v>Apr</v>
      </c>
      <c r="G901" s="80">
        <f>DAY(Tbl_Transactions[[#This Row],[Transaction Date]])</f>
        <v>4</v>
      </c>
      <c r="H901" s="82">
        <f>WEEKDAY(Tbl_Transactions[[#This Row],[Transaction Date]])</f>
        <v>4</v>
      </c>
      <c r="I901" s="82" t="str">
        <f>VLOOKUP(Tbl_Transactions[[#This Row],[Weekday Num]], Tbl_Lookup_Weekday[], 2)</f>
        <v>Wed</v>
      </c>
      <c r="J901" s="78" t="s">
        <v>15</v>
      </c>
      <c r="K901" s="78" t="s">
        <v>16</v>
      </c>
      <c r="L901" s="78" t="s">
        <v>14</v>
      </c>
      <c r="M901" s="78" t="s">
        <v>23</v>
      </c>
      <c r="N901" s="81">
        <v>151</v>
      </c>
      <c r="O901" s="91">
        <f>IF(Tbl_Transactions[[#This Row],[Type]]="Income",Tbl_Transactions[[#This Row],[Amount]]*'Lookup Values'!$H$3,Tbl_Transactions[[#This Row],[Amount]]*'Lookup Values'!$H$2)</f>
        <v>13.02375</v>
      </c>
    </row>
    <row r="902" spans="1:15" x14ac:dyDescent="0.25">
      <c r="A902" s="78">
        <v>901</v>
      </c>
      <c r="B902" s="79">
        <v>41003</v>
      </c>
      <c r="C902" s="78" t="str">
        <f>IF(Tbl_Transactions[[#This Row],[Category]]="Income","Income","Expense")</f>
        <v>Expense</v>
      </c>
      <c r="D902" s="80">
        <f>YEAR(Tbl_Transactions[[#This Row],[Transaction Date]])</f>
        <v>2012</v>
      </c>
      <c r="E902" s="80">
        <f>MONTH(Tbl_Transactions[[#This Row],[Transaction Date]])</f>
        <v>4</v>
      </c>
      <c r="F902" s="80" t="str">
        <f>VLOOKUP(Tbl_Transactions[[#This Row],[Month Num]],Tbl_Lookup_Month[],2)</f>
        <v>Apr</v>
      </c>
      <c r="G902" s="80">
        <f>DAY(Tbl_Transactions[[#This Row],[Transaction Date]])</f>
        <v>4</v>
      </c>
      <c r="H902" s="82">
        <f>WEEKDAY(Tbl_Transactions[[#This Row],[Transaction Date]])</f>
        <v>4</v>
      </c>
      <c r="I902" s="82" t="str">
        <f>VLOOKUP(Tbl_Transactions[[#This Row],[Weekday Num]], Tbl_Lookup_Weekday[], 2)</f>
        <v>Wed</v>
      </c>
      <c r="J902" s="78" t="s">
        <v>18</v>
      </c>
      <c r="K902" s="78" t="s">
        <v>19</v>
      </c>
      <c r="L902" s="78" t="s">
        <v>17</v>
      </c>
      <c r="M902" s="78" t="s">
        <v>10</v>
      </c>
      <c r="N902" s="81">
        <v>428</v>
      </c>
      <c r="O902" s="91">
        <f>IF(Tbl_Transactions[[#This Row],[Type]]="Income",Tbl_Transactions[[#This Row],[Amount]]*'Lookup Values'!$H$3,Tbl_Transactions[[#This Row],[Amount]]*'Lookup Values'!$H$2)</f>
        <v>36.914999999999999</v>
      </c>
    </row>
    <row r="903" spans="1:15" x14ac:dyDescent="0.25">
      <c r="A903" s="78">
        <v>902</v>
      </c>
      <c r="B903" s="79">
        <v>41005</v>
      </c>
      <c r="C903" s="78" t="str">
        <f>IF(Tbl_Transactions[[#This Row],[Category]]="Income","Income","Expense")</f>
        <v>Expense</v>
      </c>
      <c r="D903" s="80">
        <f>YEAR(Tbl_Transactions[[#This Row],[Transaction Date]])</f>
        <v>2012</v>
      </c>
      <c r="E903" s="80">
        <f>MONTH(Tbl_Transactions[[#This Row],[Transaction Date]])</f>
        <v>4</v>
      </c>
      <c r="F903" s="80" t="str">
        <f>VLOOKUP(Tbl_Transactions[[#This Row],[Month Num]],Tbl_Lookup_Month[],2)</f>
        <v>Apr</v>
      </c>
      <c r="G903" s="80">
        <f>DAY(Tbl_Transactions[[#This Row],[Transaction Date]])</f>
        <v>6</v>
      </c>
      <c r="H903" s="82">
        <f>WEEKDAY(Tbl_Transactions[[#This Row],[Transaction Date]])</f>
        <v>6</v>
      </c>
      <c r="I903" s="82" t="str">
        <f>VLOOKUP(Tbl_Transactions[[#This Row],[Weekday Num]], Tbl_Lookup_Weekday[], 2)</f>
        <v>Fri</v>
      </c>
      <c r="J903" s="78" t="s">
        <v>18</v>
      </c>
      <c r="K903" s="78" t="s">
        <v>19</v>
      </c>
      <c r="L903" s="78" t="s">
        <v>17</v>
      </c>
      <c r="M903" s="78" t="s">
        <v>10</v>
      </c>
      <c r="N903" s="81">
        <v>136</v>
      </c>
      <c r="O903" s="91">
        <f>IF(Tbl_Transactions[[#This Row],[Type]]="Income",Tbl_Transactions[[#This Row],[Amount]]*'Lookup Values'!$H$3,Tbl_Transactions[[#This Row],[Amount]]*'Lookup Values'!$H$2)</f>
        <v>11.729999999999999</v>
      </c>
    </row>
    <row r="904" spans="1:15" x14ac:dyDescent="0.25">
      <c r="A904" s="78">
        <v>903</v>
      </c>
      <c r="B904" s="79">
        <v>41011</v>
      </c>
      <c r="C904" s="78" t="str">
        <f>IF(Tbl_Transactions[[#This Row],[Category]]="Income","Income","Expense")</f>
        <v>Income</v>
      </c>
      <c r="D904" s="80">
        <f>YEAR(Tbl_Transactions[[#This Row],[Transaction Date]])</f>
        <v>2012</v>
      </c>
      <c r="E904" s="80">
        <f>MONTH(Tbl_Transactions[[#This Row],[Transaction Date]])</f>
        <v>4</v>
      </c>
      <c r="F904" s="80" t="str">
        <f>VLOOKUP(Tbl_Transactions[[#This Row],[Month Num]],Tbl_Lookup_Month[],2)</f>
        <v>Apr</v>
      </c>
      <c r="G904" s="80">
        <f>DAY(Tbl_Transactions[[#This Row],[Transaction Date]])</f>
        <v>12</v>
      </c>
      <c r="H904" s="82">
        <f>WEEKDAY(Tbl_Transactions[[#This Row],[Transaction Date]])</f>
        <v>5</v>
      </c>
      <c r="I904" s="82" t="str">
        <f>VLOOKUP(Tbl_Transactions[[#This Row],[Weekday Num]], Tbl_Lookup_Weekday[], 2)</f>
        <v>Thu</v>
      </c>
      <c r="J904" s="78" t="s">
        <v>47</v>
      </c>
      <c r="K904" s="78" t="s">
        <v>78</v>
      </c>
      <c r="L904" s="78" t="s">
        <v>79</v>
      </c>
      <c r="M904" s="78" t="s">
        <v>20</v>
      </c>
      <c r="N904" s="81">
        <v>478</v>
      </c>
      <c r="O904" s="91">
        <f>IF(Tbl_Transactions[[#This Row],[Type]]="Income",Tbl_Transactions[[#This Row],[Amount]]*'Lookup Values'!$H$3,Tbl_Transactions[[#This Row],[Amount]]*'Lookup Values'!$H$2)</f>
        <v>181.64000000000001</v>
      </c>
    </row>
    <row r="905" spans="1:15" x14ac:dyDescent="0.25">
      <c r="A905" s="78">
        <v>904</v>
      </c>
      <c r="B905" s="79">
        <v>41021</v>
      </c>
      <c r="C905" s="78" t="str">
        <f>IF(Tbl_Transactions[[#This Row],[Category]]="Income","Income","Expense")</f>
        <v>Expense</v>
      </c>
      <c r="D905" s="80">
        <f>YEAR(Tbl_Transactions[[#This Row],[Transaction Date]])</f>
        <v>2012</v>
      </c>
      <c r="E905" s="80">
        <f>MONTH(Tbl_Transactions[[#This Row],[Transaction Date]])</f>
        <v>4</v>
      </c>
      <c r="F905" s="80" t="str">
        <f>VLOOKUP(Tbl_Transactions[[#This Row],[Month Num]],Tbl_Lookup_Month[],2)</f>
        <v>Apr</v>
      </c>
      <c r="G905" s="80">
        <f>DAY(Tbl_Transactions[[#This Row],[Transaction Date]])</f>
        <v>22</v>
      </c>
      <c r="H905" s="82">
        <f>WEEKDAY(Tbl_Transactions[[#This Row],[Transaction Date]])</f>
        <v>1</v>
      </c>
      <c r="I905" s="82" t="str">
        <f>VLOOKUP(Tbl_Transactions[[#This Row],[Weekday Num]], Tbl_Lookup_Weekday[], 2)</f>
        <v>Sun</v>
      </c>
      <c r="J905" s="78" t="s">
        <v>8</v>
      </c>
      <c r="K905" s="78" t="s">
        <v>9</v>
      </c>
      <c r="L905" s="78" t="s">
        <v>7</v>
      </c>
      <c r="M905" s="78" t="s">
        <v>20</v>
      </c>
      <c r="N905" s="81">
        <v>70</v>
      </c>
      <c r="O905" s="91">
        <f>IF(Tbl_Transactions[[#This Row],[Type]]="Income",Tbl_Transactions[[#This Row],[Amount]]*'Lookup Values'!$H$3,Tbl_Transactions[[#This Row],[Amount]]*'Lookup Values'!$H$2)</f>
        <v>6.0374999999999996</v>
      </c>
    </row>
    <row r="906" spans="1:15" x14ac:dyDescent="0.25">
      <c r="A906" s="78">
        <v>905</v>
      </c>
      <c r="B906" s="79">
        <v>41022</v>
      </c>
      <c r="C906" s="78" t="str">
        <f>IF(Tbl_Transactions[[#This Row],[Category]]="Income","Income","Expense")</f>
        <v>Expense</v>
      </c>
      <c r="D906" s="80">
        <f>YEAR(Tbl_Transactions[[#This Row],[Transaction Date]])</f>
        <v>2012</v>
      </c>
      <c r="E906" s="80">
        <f>MONTH(Tbl_Transactions[[#This Row],[Transaction Date]])</f>
        <v>4</v>
      </c>
      <c r="F906" s="80" t="str">
        <f>VLOOKUP(Tbl_Transactions[[#This Row],[Month Num]],Tbl_Lookup_Month[],2)</f>
        <v>Apr</v>
      </c>
      <c r="G906" s="80">
        <f>DAY(Tbl_Transactions[[#This Row],[Transaction Date]])</f>
        <v>23</v>
      </c>
      <c r="H906" s="82">
        <f>WEEKDAY(Tbl_Transactions[[#This Row],[Transaction Date]])</f>
        <v>2</v>
      </c>
      <c r="I906" s="82" t="str">
        <f>VLOOKUP(Tbl_Transactions[[#This Row],[Weekday Num]], Tbl_Lookup_Weekday[], 2)</f>
        <v>Mon</v>
      </c>
      <c r="J906" s="78" t="s">
        <v>8</v>
      </c>
      <c r="K906" s="78" t="s">
        <v>9</v>
      </c>
      <c r="L906" s="78" t="s">
        <v>7</v>
      </c>
      <c r="M906" s="78" t="s">
        <v>20</v>
      </c>
      <c r="N906" s="81">
        <v>193</v>
      </c>
      <c r="O906" s="91">
        <f>IF(Tbl_Transactions[[#This Row],[Type]]="Income",Tbl_Transactions[[#This Row],[Amount]]*'Lookup Values'!$H$3,Tbl_Transactions[[#This Row],[Amount]]*'Lookup Values'!$H$2)</f>
        <v>16.646249999999998</v>
      </c>
    </row>
    <row r="907" spans="1:15" x14ac:dyDescent="0.25">
      <c r="A907" s="78">
        <v>906</v>
      </c>
      <c r="B907" s="79">
        <v>41022</v>
      </c>
      <c r="C907" s="78" t="str">
        <f>IF(Tbl_Transactions[[#This Row],[Category]]="Income","Income","Expense")</f>
        <v>Expense</v>
      </c>
      <c r="D907" s="80">
        <f>YEAR(Tbl_Transactions[[#This Row],[Transaction Date]])</f>
        <v>2012</v>
      </c>
      <c r="E907" s="80">
        <f>MONTH(Tbl_Transactions[[#This Row],[Transaction Date]])</f>
        <v>4</v>
      </c>
      <c r="F907" s="80" t="str">
        <f>VLOOKUP(Tbl_Transactions[[#This Row],[Month Num]],Tbl_Lookup_Month[],2)</f>
        <v>Apr</v>
      </c>
      <c r="G907" s="80">
        <f>DAY(Tbl_Transactions[[#This Row],[Transaction Date]])</f>
        <v>23</v>
      </c>
      <c r="H907" s="82">
        <f>WEEKDAY(Tbl_Transactions[[#This Row],[Transaction Date]])</f>
        <v>2</v>
      </c>
      <c r="I907" s="82" t="str">
        <f>VLOOKUP(Tbl_Transactions[[#This Row],[Weekday Num]], Tbl_Lookup_Weekday[], 2)</f>
        <v>Mon</v>
      </c>
      <c r="J907" s="78" t="s">
        <v>15</v>
      </c>
      <c r="K907" s="78" t="s">
        <v>35</v>
      </c>
      <c r="L907" s="78" t="s">
        <v>34</v>
      </c>
      <c r="M907" s="78" t="s">
        <v>23</v>
      </c>
      <c r="N907" s="81">
        <v>40</v>
      </c>
      <c r="O907" s="91">
        <f>IF(Tbl_Transactions[[#This Row],[Type]]="Income",Tbl_Transactions[[#This Row],[Amount]]*'Lookup Values'!$H$3,Tbl_Transactions[[#This Row],[Amount]]*'Lookup Values'!$H$2)</f>
        <v>3.4499999999999997</v>
      </c>
    </row>
    <row r="908" spans="1:15" x14ac:dyDescent="0.25">
      <c r="A908" s="78">
        <v>907</v>
      </c>
      <c r="B908" s="79">
        <v>41023</v>
      </c>
      <c r="C908" s="78" t="str">
        <f>IF(Tbl_Transactions[[#This Row],[Category]]="Income","Income","Expense")</f>
        <v>Expense</v>
      </c>
      <c r="D908" s="80">
        <f>YEAR(Tbl_Transactions[[#This Row],[Transaction Date]])</f>
        <v>2012</v>
      </c>
      <c r="E908" s="80">
        <f>MONTH(Tbl_Transactions[[#This Row],[Transaction Date]])</f>
        <v>4</v>
      </c>
      <c r="F908" s="80" t="str">
        <f>VLOOKUP(Tbl_Transactions[[#This Row],[Month Num]],Tbl_Lookup_Month[],2)</f>
        <v>Apr</v>
      </c>
      <c r="G908" s="80">
        <f>DAY(Tbl_Transactions[[#This Row],[Transaction Date]])</f>
        <v>24</v>
      </c>
      <c r="H908" s="82">
        <f>WEEKDAY(Tbl_Transactions[[#This Row],[Transaction Date]])</f>
        <v>3</v>
      </c>
      <c r="I908" s="82" t="str">
        <f>VLOOKUP(Tbl_Transactions[[#This Row],[Weekday Num]], Tbl_Lookup_Weekday[], 2)</f>
        <v>Tue</v>
      </c>
      <c r="J908" s="78" t="s">
        <v>12</v>
      </c>
      <c r="K908" s="78" t="s">
        <v>13</v>
      </c>
      <c r="L908" s="78" t="s">
        <v>11</v>
      </c>
      <c r="M908" s="78" t="s">
        <v>23</v>
      </c>
      <c r="N908" s="81">
        <v>458</v>
      </c>
      <c r="O908" s="91">
        <f>IF(Tbl_Transactions[[#This Row],[Type]]="Income",Tbl_Transactions[[#This Row],[Amount]]*'Lookup Values'!$H$3,Tbl_Transactions[[#This Row],[Amount]]*'Lookup Values'!$H$2)</f>
        <v>39.502499999999998</v>
      </c>
    </row>
    <row r="909" spans="1:15" x14ac:dyDescent="0.25">
      <c r="A909" s="78">
        <v>908</v>
      </c>
      <c r="B909" s="79">
        <v>41024</v>
      </c>
      <c r="C909" s="78" t="str">
        <f>IF(Tbl_Transactions[[#This Row],[Category]]="Income","Income","Expense")</f>
        <v>Expense</v>
      </c>
      <c r="D909" s="80">
        <f>YEAR(Tbl_Transactions[[#This Row],[Transaction Date]])</f>
        <v>2012</v>
      </c>
      <c r="E909" s="80">
        <f>MONTH(Tbl_Transactions[[#This Row],[Transaction Date]])</f>
        <v>4</v>
      </c>
      <c r="F909" s="80" t="str">
        <f>VLOOKUP(Tbl_Transactions[[#This Row],[Month Num]],Tbl_Lookup_Month[],2)</f>
        <v>Apr</v>
      </c>
      <c r="G909" s="80">
        <f>DAY(Tbl_Transactions[[#This Row],[Transaction Date]])</f>
        <v>25</v>
      </c>
      <c r="H909" s="82">
        <f>WEEKDAY(Tbl_Transactions[[#This Row],[Transaction Date]])</f>
        <v>4</v>
      </c>
      <c r="I909" s="82" t="str">
        <f>VLOOKUP(Tbl_Transactions[[#This Row],[Weekday Num]], Tbl_Lookup_Weekday[], 2)</f>
        <v>Wed</v>
      </c>
      <c r="J909" s="78" t="s">
        <v>39</v>
      </c>
      <c r="K909" s="78" t="s">
        <v>40</v>
      </c>
      <c r="L909" s="78" t="s">
        <v>38</v>
      </c>
      <c r="M909" s="78" t="s">
        <v>23</v>
      </c>
      <c r="N909" s="81">
        <v>362</v>
      </c>
      <c r="O909" s="91">
        <f>IF(Tbl_Transactions[[#This Row],[Type]]="Income",Tbl_Transactions[[#This Row],[Amount]]*'Lookup Values'!$H$3,Tbl_Transactions[[#This Row],[Amount]]*'Lookup Values'!$H$2)</f>
        <v>31.222499999999997</v>
      </c>
    </row>
    <row r="910" spans="1:15" x14ac:dyDescent="0.25">
      <c r="A910" s="78">
        <v>909</v>
      </c>
      <c r="B910" s="79">
        <v>41024</v>
      </c>
      <c r="C910" s="78" t="str">
        <f>IF(Tbl_Transactions[[#This Row],[Category]]="Income","Income","Expense")</f>
        <v>Expense</v>
      </c>
      <c r="D910" s="80">
        <f>YEAR(Tbl_Transactions[[#This Row],[Transaction Date]])</f>
        <v>2012</v>
      </c>
      <c r="E910" s="80">
        <f>MONTH(Tbl_Transactions[[#This Row],[Transaction Date]])</f>
        <v>4</v>
      </c>
      <c r="F910" s="80" t="str">
        <f>VLOOKUP(Tbl_Transactions[[#This Row],[Month Num]],Tbl_Lookup_Month[],2)</f>
        <v>Apr</v>
      </c>
      <c r="G910" s="80">
        <f>DAY(Tbl_Transactions[[#This Row],[Transaction Date]])</f>
        <v>25</v>
      </c>
      <c r="H910" s="82">
        <f>WEEKDAY(Tbl_Transactions[[#This Row],[Transaction Date]])</f>
        <v>4</v>
      </c>
      <c r="I910" s="82" t="str">
        <f>VLOOKUP(Tbl_Transactions[[#This Row],[Weekday Num]], Tbl_Lookup_Weekday[], 2)</f>
        <v>Wed</v>
      </c>
      <c r="J910" s="78" t="s">
        <v>8</v>
      </c>
      <c r="K910" s="78" t="s">
        <v>22</v>
      </c>
      <c r="L910" s="78" t="s">
        <v>21</v>
      </c>
      <c r="M910" s="78" t="s">
        <v>23</v>
      </c>
      <c r="N910" s="81">
        <v>276</v>
      </c>
      <c r="O910" s="91">
        <f>IF(Tbl_Transactions[[#This Row],[Type]]="Income",Tbl_Transactions[[#This Row],[Amount]]*'Lookup Values'!$H$3,Tbl_Transactions[[#This Row],[Amount]]*'Lookup Values'!$H$2)</f>
        <v>23.805</v>
      </c>
    </row>
    <row r="911" spans="1:15" x14ac:dyDescent="0.25">
      <c r="A911" s="78">
        <v>910</v>
      </c>
      <c r="B911" s="79">
        <v>41028</v>
      </c>
      <c r="C911" s="78" t="str">
        <f>IF(Tbl_Transactions[[#This Row],[Category]]="Income","Income","Expense")</f>
        <v>Expense</v>
      </c>
      <c r="D911" s="80">
        <f>YEAR(Tbl_Transactions[[#This Row],[Transaction Date]])</f>
        <v>2012</v>
      </c>
      <c r="E911" s="80">
        <f>MONTH(Tbl_Transactions[[#This Row],[Transaction Date]])</f>
        <v>4</v>
      </c>
      <c r="F911" s="80" t="str">
        <f>VLOOKUP(Tbl_Transactions[[#This Row],[Month Num]],Tbl_Lookup_Month[],2)</f>
        <v>Apr</v>
      </c>
      <c r="G911" s="80">
        <f>DAY(Tbl_Transactions[[#This Row],[Transaction Date]])</f>
        <v>29</v>
      </c>
      <c r="H911" s="82">
        <f>WEEKDAY(Tbl_Transactions[[#This Row],[Transaction Date]])</f>
        <v>1</v>
      </c>
      <c r="I911" s="82" t="str">
        <f>VLOOKUP(Tbl_Transactions[[#This Row],[Weekday Num]], Tbl_Lookup_Weekday[], 2)</f>
        <v>Sun</v>
      </c>
      <c r="J911" s="78" t="s">
        <v>27</v>
      </c>
      <c r="K911" s="78" t="s">
        <v>28</v>
      </c>
      <c r="L911" s="78" t="s">
        <v>26</v>
      </c>
      <c r="M911" s="78" t="s">
        <v>20</v>
      </c>
      <c r="N911" s="81">
        <v>371</v>
      </c>
      <c r="O911" s="91">
        <f>IF(Tbl_Transactions[[#This Row],[Type]]="Income",Tbl_Transactions[[#This Row],[Amount]]*'Lookup Values'!$H$3,Tbl_Transactions[[#This Row],[Amount]]*'Lookup Values'!$H$2)</f>
        <v>31.998749999999998</v>
      </c>
    </row>
    <row r="912" spans="1:15" x14ac:dyDescent="0.25">
      <c r="A912" s="78">
        <v>911</v>
      </c>
      <c r="B912" s="79">
        <v>41028</v>
      </c>
      <c r="C912" s="78" t="str">
        <f>IF(Tbl_Transactions[[#This Row],[Category]]="Income","Income","Expense")</f>
        <v>Expense</v>
      </c>
      <c r="D912" s="80">
        <f>YEAR(Tbl_Transactions[[#This Row],[Transaction Date]])</f>
        <v>2012</v>
      </c>
      <c r="E912" s="80">
        <f>MONTH(Tbl_Transactions[[#This Row],[Transaction Date]])</f>
        <v>4</v>
      </c>
      <c r="F912" s="80" t="str">
        <f>VLOOKUP(Tbl_Transactions[[#This Row],[Month Num]],Tbl_Lookup_Month[],2)</f>
        <v>Apr</v>
      </c>
      <c r="G912" s="80">
        <f>DAY(Tbl_Transactions[[#This Row],[Transaction Date]])</f>
        <v>29</v>
      </c>
      <c r="H912" s="82">
        <f>WEEKDAY(Tbl_Transactions[[#This Row],[Transaction Date]])</f>
        <v>1</v>
      </c>
      <c r="I912" s="82" t="str">
        <f>VLOOKUP(Tbl_Transactions[[#This Row],[Weekday Num]], Tbl_Lookup_Weekday[], 2)</f>
        <v>Sun</v>
      </c>
      <c r="J912" s="78" t="s">
        <v>18</v>
      </c>
      <c r="K912" s="78" t="s">
        <v>19</v>
      </c>
      <c r="L912" s="78" t="s">
        <v>17</v>
      </c>
      <c r="M912" s="78" t="s">
        <v>10</v>
      </c>
      <c r="N912" s="81">
        <v>76</v>
      </c>
      <c r="O912" s="91">
        <f>IF(Tbl_Transactions[[#This Row],[Type]]="Income",Tbl_Transactions[[#This Row],[Amount]]*'Lookup Values'!$H$3,Tbl_Transactions[[#This Row],[Amount]]*'Lookup Values'!$H$2)</f>
        <v>6.5549999999999997</v>
      </c>
    </row>
    <row r="913" spans="1:15" x14ac:dyDescent="0.25">
      <c r="A913" s="78">
        <v>912</v>
      </c>
      <c r="B913" s="79">
        <v>41029</v>
      </c>
      <c r="C913" s="78" t="str">
        <f>IF(Tbl_Transactions[[#This Row],[Category]]="Income","Income","Expense")</f>
        <v>Expense</v>
      </c>
      <c r="D913" s="80">
        <f>YEAR(Tbl_Transactions[[#This Row],[Transaction Date]])</f>
        <v>2012</v>
      </c>
      <c r="E913" s="80">
        <f>MONTH(Tbl_Transactions[[#This Row],[Transaction Date]])</f>
        <v>4</v>
      </c>
      <c r="F913" s="80" t="str">
        <f>VLOOKUP(Tbl_Transactions[[#This Row],[Month Num]],Tbl_Lookup_Month[],2)</f>
        <v>Apr</v>
      </c>
      <c r="G913" s="80">
        <f>DAY(Tbl_Transactions[[#This Row],[Transaction Date]])</f>
        <v>30</v>
      </c>
      <c r="H913" s="82">
        <f>WEEKDAY(Tbl_Transactions[[#This Row],[Transaction Date]])</f>
        <v>2</v>
      </c>
      <c r="I913" s="82" t="str">
        <f>VLOOKUP(Tbl_Transactions[[#This Row],[Weekday Num]], Tbl_Lookup_Weekday[], 2)</f>
        <v>Mon</v>
      </c>
      <c r="J913" s="78" t="s">
        <v>12</v>
      </c>
      <c r="K913" s="78" t="s">
        <v>25</v>
      </c>
      <c r="L913" s="78" t="s">
        <v>24</v>
      </c>
      <c r="M913" s="78" t="s">
        <v>23</v>
      </c>
      <c r="N913" s="81">
        <v>81</v>
      </c>
      <c r="O913" s="91">
        <f>IF(Tbl_Transactions[[#This Row],[Type]]="Income",Tbl_Transactions[[#This Row],[Amount]]*'Lookup Values'!$H$3,Tbl_Transactions[[#This Row],[Amount]]*'Lookup Values'!$H$2)</f>
        <v>6.9862499999999992</v>
      </c>
    </row>
    <row r="914" spans="1:15" x14ac:dyDescent="0.25">
      <c r="A914" s="78">
        <v>913</v>
      </c>
      <c r="B914" s="79">
        <v>41029</v>
      </c>
      <c r="C914" s="78" t="str">
        <f>IF(Tbl_Transactions[[#This Row],[Category]]="Income","Income","Expense")</f>
        <v>Expense</v>
      </c>
      <c r="D914" s="80">
        <f>YEAR(Tbl_Transactions[[#This Row],[Transaction Date]])</f>
        <v>2012</v>
      </c>
      <c r="E914" s="80">
        <f>MONTH(Tbl_Transactions[[#This Row],[Transaction Date]])</f>
        <v>4</v>
      </c>
      <c r="F914" s="80" t="str">
        <f>VLOOKUP(Tbl_Transactions[[#This Row],[Month Num]],Tbl_Lookup_Month[],2)</f>
        <v>Apr</v>
      </c>
      <c r="G914" s="80">
        <f>DAY(Tbl_Transactions[[#This Row],[Transaction Date]])</f>
        <v>30</v>
      </c>
      <c r="H914" s="82">
        <f>WEEKDAY(Tbl_Transactions[[#This Row],[Transaction Date]])</f>
        <v>2</v>
      </c>
      <c r="I914" s="82" t="str">
        <f>VLOOKUP(Tbl_Transactions[[#This Row],[Weekday Num]], Tbl_Lookup_Weekday[], 2)</f>
        <v>Mon</v>
      </c>
      <c r="J914" s="78" t="s">
        <v>15</v>
      </c>
      <c r="K914" s="78" t="s">
        <v>16</v>
      </c>
      <c r="L914" s="78" t="s">
        <v>14</v>
      </c>
      <c r="M914" s="78" t="s">
        <v>23</v>
      </c>
      <c r="N914" s="81">
        <v>54</v>
      </c>
      <c r="O914" s="91">
        <f>IF(Tbl_Transactions[[#This Row],[Type]]="Income",Tbl_Transactions[[#This Row],[Amount]]*'Lookup Values'!$H$3,Tbl_Transactions[[#This Row],[Amount]]*'Lookup Values'!$H$2)</f>
        <v>4.6574999999999998</v>
      </c>
    </row>
    <row r="915" spans="1:15" x14ac:dyDescent="0.25">
      <c r="A915" s="78">
        <v>914</v>
      </c>
      <c r="B915" s="79">
        <v>41029</v>
      </c>
      <c r="C915" s="78" t="str">
        <f>IF(Tbl_Transactions[[#This Row],[Category]]="Income","Income","Expense")</f>
        <v>Income</v>
      </c>
      <c r="D915" s="80">
        <f>YEAR(Tbl_Transactions[[#This Row],[Transaction Date]])</f>
        <v>2012</v>
      </c>
      <c r="E915" s="80">
        <f>MONTH(Tbl_Transactions[[#This Row],[Transaction Date]])</f>
        <v>4</v>
      </c>
      <c r="F915" s="80" t="str">
        <f>VLOOKUP(Tbl_Transactions[[#This Row],[Month Num]],Tbl_Lookup_Month[],2)</f>
        <v>Apr</v>
      </c>
      <c r="G915" s="80">
        <f>DAY(Tbl_Transactions[[#This Row],[Transaction Date]])</f>
        <v>30</v>
      </c>
      <c r="H915" s="82">
        <f>WEEKDAY(Tbl_Transactions[[#This Row],[Transaction Date]])</f>
        <v>2</v>
      </c>
      <c r="I915" s="82" t="str">
        <f>VLOOKUP(Tbl_Transactions[[#This Row],[Weekday Num]], Tbl_Lookup_Weekday[], 2)</f>
        <v>Mon</v>
      </c>
      <c r="J915" s="78" t="s">
        <v>47</v>
      </c>
      <c r="K915" s="78" t="s">
        <v>78</v>
      </c>
      <c r="L915" s="78" t="s">
        <v>79</v>
      </c>
      <c r="M915" s="78" t="s">
        <v>10</v>
      </c>
      <c r="N915" s="81">
        <v>48</v>
      </c>
      <c r="O915" s="91">
        <f>IF(Tbl_Transactions[[#This Row],[Type]]="Income",Tbl_Transactions[[#This Row],[Amount]]*'Lookup Values'!$H$3,Tbl_Transactions[[#This Row],[Amount]]*'Lookup Values'!$H$2)</f>
        <v>18.240000000000002</v>
      </c>
    </row>
    <row r="916" spans="1:15" x14ac:dyDescent="0.25">
      <c r="A916" s="78">
        <v>915</v>
      </c>
      <c r="B916" s="79">
        <v>41030</v>
      </c>
      <c r="C916" s="78" t="str">
        <f>IF(Tbl_Transactions[[#This Row],[Category]]="Income","Income","Expense")</f>
        <v>Expense</v>
      </c>
      <c r="D916" s="80">
        <f>YEAR(Tbl_Transactions[[#This Row],[Transaction Date]])</f>
        <v>2012</v>
      </c>
      <c r="E916" s="80">
        <f>MONTH(Tbl_Transactions[[#This Row],[Transaction Date]])</f>
        <v>5</v>
      </c>
      <c r="F916" s="80" t="str">
        <f>VLOOKUP(Tbl_Transactions[[#This Row],[Month Num]],Tbl_Lookup_Month[],2)</f>
        <v>May</v>
      </c>
      <c r="G916" s="80">
        <f>DAY(Tbl_Transactions[[#This Row],[Transaction Date]])</f>
        <v>1</v>
      </c>
      <c r="H916" s="82">
        <f>WEEKDAY(Tbl_Transactions[[#This Row],[Transaction Date]])</f>
        <v>3</v>
      </c>
      <c r="I916" s="82" t="str">
        <f>VLOOKUP(Tbl_Transactions[[#This Row],[Weekday Num]], Tbl_Lookup_Weekday[], 2)</f>
        <v>Tue</v>
      </c>
      <c r="J916" s="78" t="s">
        <v>18</v>
      </c>
      <c r="K916" s="78" t="s">
        <v>19</v>
      </c>
      <c r="L916" s="78" t="s">
        <v>17</v>
      </c>
      <c r="M916" s="78" t="s">
        <v>10</v>
      </c>
      <c r="N916" s="81">
        <v>47</v>
      </c>
      <c r="O916" s="91">
        <f>IF(Tbl_Transactions[[#This Row],[Type]]="Income",Tbl_Transactions[[#This Row],[Amount]]*'Lookup Values'!$H$3,Tbl_Transactions[[#This Row],[Amount]]*'Lookup Values'!$H$2)</f>
        <v>4.05375</v>
      </c>
    </row>
    <row r="917" spans="1:15" x14ac:dyDescent="0.25">
      <c r="A917" s="78">
        <v>916</v>
      </c>
      <c r="B917" s="79">
        <v>41033</v>
      </c>
      <c r="C917" s="78" t="str">
        <f>IF(Tbl_Transactions[[#This Row],[Category]]="Income","Income","Expense")</f>
        <v>Expense</v>
      </c>
      <c r="D917" s="80">
        <f>YEAR(Tbl_Transactions[[#This Row],[Transaction Date]])</f>
        <v>2012</v>
      </c>
      <c r="E917" s="80">
        <f>MONTH(Tbl_Transactions[[#This Row],[Transaction Date]])</f>
        <v>5</v>
      </c>
      <c r="F917" s="80" t="str">
        <f>VLOOKUP(Tbl_Transactions[[#This Row],[Month Num]],Tbl_Lookup_Month[],2)</f>
        <v>May</v>
      </c>
      <c r="G917" s="80">
        <f>DAY(Tbl_Transactions[[#This Row],[Transaction Date]])</f>
        <v>4</v>
      </c>
      <c r="H917" s="82">
        <f>WEEKDAY(Tbl_Transactions[[#This Row],[Transaction Date]])</f>
        <v>6</v>
      </c>
      <c r="I917" s="82" t="str">
        <f>VLOOKUP(Tbl_Transactions[[#This Row],[Weekday Num]], Tbl_Lookup_Weekday[], 2)</f>
        <v>Fri</v>
      </c>
      <c r="J917" s="78" t="s">
        <v>8</v>
      </c>
      <c r="K917" s="78" t="s">
        <v>22</v>
      </c>
      <c r="L917" s="78" t="s">
        <v>21</v>
      </c>
      <c r="M917" s="78" t="s">
        <v>23</v>
      </c>
      <c r="N917" s="81">
        <v>408</v>
      </c>
      <c r="O917" s="91">
        <f>IF(Tbl_Transactions[[#This Row],[Type]]="Income",Tbl_Transactions[[#This Row],[Amount]]*'Lookup Values'!$H$3,Tbl_Transactions[[#This Row],[Amount]]*'Lookup Values'!$H$2)</f>
        <v>35.19</v>
      </c>
    </row>
    <row r="918" spans="1:15" x14ac:dyDescent="0.25">
      <c r="A918" s="78">
        <v>917</v>
      </c>
      <c r="B918" s="79">
        <v>41036</v>
      </c>
      <c r="C918" s="78" t="str">
        <f>IF(Tbl_Transactions[[#This Row],[Category]]="Income","Income","Expense")</f>
        <v>Expense</v>
      </c>
      <c r="D918" s="80">
        <f>YEAR(Tbl_Transactions[[#This Row],[Transaction Date]])</f>
        <v>2012</v>
      </c>
      <c r="E918" s="80">
        <f>MONTH(Tbl_Transactions[[#This Row],[Transaction Date]])</f>
        <v>5</v>
      </c>
      <c r="F918" s="80" t="str">
        <f>VLOOKUP(Tbl_Transactions[[#This Row],[Month Num]],Tbl_Lookup_Month[],2)</f>
        <v>May</v>
      </c>
      <c r="G918" s="80">
        <f>DAY(Tbl_Transactions[[#This Row],[Transaction Date]])</f>
        <v>7</v>
      </c>
      <c r="H918" s="82">
        <f>WEEKDAY(Tbl_Transactions[[#This Row],[Transaction Date]])</f>
        <v>2</v>
      </c>
      <c r="I918" s="82" t="str">
        <f>VLOOKUP(Tbl_Transactions[[#This Row],[Weekday Num]], Tbl_Lookup_Weekday[], 2)</f>
        <v>Mon</v>
      </c>
      <c r="J918" s="78" t="s">
        <v>8</v>
      </c>
      <c r="K918" s="78" t="s">
        <v>9</v>
      </c>
      <c r="L918" s="78" t="s">
        <v>7</v>
      </c>
      <c r="M918" s="78" t="s">
        <v>10</v>
      </c>
      <c r="N918" s="81">
        <v>327</v>
      </c>
      <c r="O918" s="91">
        <f>IF(Tbl_Transactions[[#This Row],[Type]]="Income",Tbl_Transactions[[#This Row],[Amount]]*'Lookup Values'!$H$3,Tbl_Transactions[[#This Row],[Amount]]*'Lookup Values'!$H$2)</f>
        <v>28.203749999999999</v>
      </c>
    </row>
    <row r="919" spans="1:15" x14ac:dyDescent="0.25">
      <c r="A919" s="78">
        <v>918</v>
      </c>
      <c r="B919" s="79">
        <v>41037</v>
      </c>
      <c r="C919" s="78" t="str">
        <f>IF(Tbl_Transactions[[#This Row],[Category]]="Income","Income","Expense")</f>
        <v>Expense</v>
      </c>
      <c r="D919" s="80">
        <f>YEAR(Tbl_Transactions[[#This Row],[Transaction Date]])</f>
        <v>2012</v>
      </c>
      <c r="E919" s="80">
        <f>MONTH(Tbl_Transactions[[#This Row],[Transaction Date]])</f>
        <v>5</v>
      </c>
      <c r="F919" s="80" t="str">
        <f>VLOOKUP(Tbl_Transactions[[#This Row],[Month Num]],Tbl_Lookup_Month[],2)</f>
        <v>May</v>
      </c>
      <c r="G919" s="80">
        <f>DAY(Tbl_Transactions[[#This Row],[Transaction Date]])</f>
        <v>8</v>
      </c>
      <c r="H919" s="82">
        <f>WEEKDAY(Tbl_Transactions[[#This Row],[Transaction Date]])</f>
        <v>3</v>
      </c>
      <c r="I919" s="82" t="str">
        <f>VLOOKUP(Tbl_Transactions[[#This Row],[Weekday Num]], Tbl_Lookup_Weekday[], 2)</f>
        <v>Tue</v>
      </c>
      <c r="J919" s="78" t="s">
        <v>12</v>
      </c>
      <c r="K919" s="78" t="s">
        <v>25</v>
      </c>
      <c r="L919" s="78" t="s">
        <v>24</v>
      </c>
      <c r="M919" s="78" t="s">
        <v>20</v>
      </c>
      <c r="N919" s="81">
        <v>268</v>
      </c>
      <c r="O919" s="91">
        <f>IF(Tbl_Transactions[[#This Row],[Type]]="Income",Tbl_Transactions[[#This Row],[Amount]]*'Lookup Values'!$H$3,Tbl_Transactions[[#This Row],[Amount]]*'Lookup Values'!$H$2)</f>
        <v>23.114999999999998</v>
      </c>
    </row>
    <row r="920" spans="1:15" x14ac:dyDescent="0.25">
      <c r="A920" s="78">
        <v>919</v>
      </c>
      <c r="B920" s="79">
        <v>41038</v>
      </c>
      <c r="C920" s="78" t="str">
        <f>IF(Tbl_Transactions[[#This Row],[Category]]="Income","Income","Expense")</f>
        <v>Income</v>
      </c>
      <c r="D920" s="80">
        <f>YEAR(Tbl_Transactions[[#This Row],[Transaction Date]])</f>
        <v>2012</v>
      </c>
      <c r="E920" s="80">
        <f>MONTH(Tbl_Transactions[[#This Row],[Transaction Date]])</f>
        <v>5</v>
      </c>
      <c r="F920" s="80" t="str">
        <f>VLOOKUP(Tbl_Transactions[[#This Row],[Month Num]],Tbl_Lookup_Month[],2)</f>
        <v>May</v>
      </c>
      <c r="G920" s="80">
        <f>DAY(Tbl_Transactions[[#This Row],[Transaction Date]])</f>
        <v>9</v>
      </c>
      <c r="H920" s="82">
        <f>WEEKDAY(Tbl_Transactions[[#This Row],[Transaction Date]])</f>
        <v>4</v>
      </c>
      <c r="I920" s="82" t="str">
        <f>VLOOKUP(Tbl_Transactions[[#This Row],[Weekday Num]], Tbl_Lookup_Weekday[], 2)</f>
        <v>Wed</v>
      </c>
      <c r="J920" s="78" t="s">
        <v>47</v>
      </c>
      <c r="K920" s="78" t="s">
        <v>78</v>
      </c>
      <c r="L920" s="78" t="s">
        <v>79</v>
      </c>
      <c r="M920" s="78" t="s">
        <v>10</v>
      </c>
      <c r="N920" s="81">
        <v>87</v>
      </c>
      <c r="O920" s="91">
        <f>IF(Tbl_Transactions[[#This Row],[Type]]="Income",Tbl_Transactions[[#This Row],[Amount]]*'Lookup Values'!$H$3,Tbl_Transactions[[#This Row],[Amount]]*'Lookup Values'!$H$2)</f>
        <v>33.06</v>
      </c>
    </row>
    <row r="921" spans="1:15" x14ac:dyDescent="0.25">
      <c r="A921" s="78">
        <v>920</v>
      </c>
      <c r="B921" s="79">
        <v>41039</v>
      </c>
      <c r="C921" s="78" t="str">
        <f>IF(Tbl_Transactions[[#This Row],[Category]]="Income","Income","Expense")</f>
        <v>Expense</v>
      </c>
      <c r="D921" s="80">
        <f>YEAR(Tbl_Transactions[[#This Row],[Transaction Date]])</f>
        <v>2012</v>
      </c>
      <c r="E921" s="80">
        <f>MONTH(Tbl_Transactions[[#This Row],[Transaction Date]])</f>
        <v>5</v>
      </c>
      <c r="F921" s="80" t="str">
        <f>VLOOKUP(Tbl_Transactions[[#This Row],[Month Num]],Tbl_Lookup_Month[],2)</f>
        <v>May</v>
      </c>
      <c r="G921" s="80">
        <f>DAY(Tbl_Transactions[[#This Row],[Transaction Date]])</f>
        <v>10</v>
      </c>
      <c r="H921" s="82">
        <f>WEEKDAY(Tbl_Transactions[[#This Row],[Transaction Date]])</f>
        <v>5</v>
      </c>
      <c r="I921" s="82" t="str">
        <f>VLOOKUP(Tbl_Transactions[[#This Row],[Weekday Num]], Tbl_Lookup_Weekday[], 2)</f>
        <v>Thu</v>
      </c>
      <c r="J921" s="78" t="s">
        <v>12</v>
      </c>
      <c r="K921" s="78" t="s">
        <v>25</v>
      </c>
      <c r="L921" s="78" t="s">
        <v>24</v>
      </c>
      <c r="M921" s="78" t="s">
        <v>10</v>
      </c>
      <c r="N921" s="81">
        <v>87</v>
      </c>
      <c r="O921" s="91">
        <f>IF(Tbl_Transactions[[#This Row],[Type]]="Income",Tbl_Transactions[[#This Row],[Amount]]*'Lookup Values'!$H$3,Tbl_Transactions[[#This Row],[Amount]]*'Lookup Values'!$H$2)</f>
        <v>7.5037499999999993</v>
      </c>
    </row>
    <row r="922" spans="1:15" x14ac:dyDescent="0.25">
      <c r="A922" s="78">
        <v>921</v>
      </c>
      <c r="B922" s="79">
        <v>41041</v>
      </c>
      <c r="C922" s="78" t="str">
        <f>IF(Tbl_Transactions[[#This Row],[Category]]="Income","Income","Expense")</f>
        <v>Expense</v>
      </c>
      <c r="D922" s="80">
        <f>YEAR(Tbl_Transactions[[#This Row],[Transaction Date]])</f>
        <v>2012</v>
      </c>
      <c r="E922" s="80">
        <f>MONTH(Tbl_Transactions[[#This Row],[Transaction Date]])</f>
        <v>5</v>
      </c>
      <c r="F922" s="80" t="str">
        <f>VLOOKUP(Tbl_Transactions[[#This Row],[Month Num]],Tbl_Lookup_Month[],2)</f>
        <v>May</v>
      </c>
      <c r="G922" s="80">
        <f>DAY(Tbl_Transactions[[#This Row],[Transaction Date]])</f>
        <v>12</v>
      </c>
      <c r="H922" s="82">
        <f>WEEKDAY(Tbl_Transactions[[#This Row],[Transaction Date]])</f>
        <v>7</v>
      </c>
      <c r="I922" s="82" t="str">
        <f>VLOOKUP(Tbl_Transactions[[#This Row],[Weekday Num]], Tbl_Lookup_Weekday[], 2)</f>
        <v>Sat</v>
      </c>
      <c r="J922" s="78" t="s">
        <v>39</v>
      </c>
      <c r="K922" s="78" t="s">
        <v>40</v>
      </c>
      <c r="L922" s="78" t="s">
        <v>38</v>
      </c>
      <c r="M922" s="78" t="s">
        <v>10</v>
      </c>
      <c r="N922" s="81">
        <v>278</v>
      </c>
      <c r="O922" s="91">
        <f>IF(Tbl_Transactions[[#This Row],[Type]]="Income",Tbl_Transactions[[#This Row],[Amount]]*'Lookup Values'!$H$3,Tbl_Transactions[[#This Row],[Amount]]*'Lookup Values'!$H$2)</f>
        <v>23.977499999999999</v>
      </c>
    </row>
    <row r="923" spans="1:15" x14ac:dyDescent="0.25">
      <c r="A923" s="78">
        <v>922</v>
      </c>
      <c r="B923" s="79">
        <v>41043</v>
      </c>
      <c r="C923" s="78" t="str">
        <f>IF(Tbl_Transactions[[#This Row],[Category]]="Income","Income","Expense")</f>
        <v>Expense</v>
      </c>
      <c r="D923" s="80">
        <f>YEAR(Tbl_Transactions[[#This Row],[Transaction Date]])</f>
        <v>2012</v>
      </c>
      <c r="E923" s="80">
        <f>MONTH(Tbl_Transactions[[#This Row],[Transaction Date]])</f>
        <v>5</v>
      </c>
      <c r="F923" s="80" t="str">
        <f>VLOOKUP(Tbl_Transactions[[#This Row],[Month Num]],Tbl_Lookup_Month[],2)</f>
        <v>May</v>
      </c>
      <c r="G923" s="80">
        <f>DAY(Tbl_Transactions[[#This Row],[Transaction Date]])</f>
        <v>14</v>
      </c>
      <c r="H923" s="82">
        <f>WEEKDAY(Tbl_Transactions[[#This Row],[Transaction Date]])</f>
        <v>2</v>
      </c>
      <c r="I923" s="82" t="str">
        <f>VLOOKUP(Tbl_Transactions[[#This Row],[Weekday Num]], Tbl_Lookup_Weekday[], 2)</f>
        <v>Mon</v>
      </c>
      <c r="J923" s="78" t="s">
        <v>32</v>
      </c>
      <c r="K923" s="78" t="s">
        <v>33</v>
      </c>
      <c r="L923" s="78" t="s">
        <v>31</v>
      </c>
      <c r="M923" s="78" t="s">
        <v>20</v>
      </c>
      <c r="N923" s="81">
        <v>343</v>
      </c>
      <c r="O923" s="91">
        <f>IF(Tbl_Transactions[[#This Row],[Type]]="Income",Tbl_Transactions[[#This Row],[Amount]]*'Lookup Values'!$H$3,Tbl_Transactions[[#This Row],[Amount]]*'Lookup Values'!$H$2)</f>
        <v>29.583749999999998</v>
      </c>
    </row>
    <row r="924" spans="1:15" x14ac:dyDescent="0.25">
      <c r="A924" s="78">
        <v>923</v>
      </c>
      <c r="B924" s="79">
        <v>41047</v>
      </c>
      <c r="C924" s="78" t="str">
        <f>IF(Tbl_Transactions[[#This Row],[Category]]="Income","Income","Expense")</f>
        <v>Expense</v>
      </c>
      <c r="D924" s="80">
        <f>YEAR(Tbl_Transactions[[#This Row],[Transaction Date]])</f>
        <v>2012</v>
      </c>
      <c r="E924" s="80">
        <f>MONTH(Tbl_Transactions[[#This Row],[Transaction Date]])</f>
        <v>5</v>
      </c>
      <c r="F924" s="80" t="str">
        <f>VLOOKUP(Tbl_Transactions[[#This Row],[Month Num]],Tbl_Lookup_Month[],2)</f>
        <v>May</v>
      </c>
      <c r="G924" s="80">
        <f>DAY(Tbl_Transactions[[#This Row],[Transaction Date]])</f>
        <v>18</v>
      </c>
      <c r="H924" s="82">
        <f>WEEKDAY(Tbl_Transactions[[#This Row],[Transaction Date]])</f>
        <v>6</v>
      </c>
      <c r="I924" s="82" t="str">
        <f>VLOOKUP(Tbl_Transactions[[#This Row],[Weekday Num]], Tbl_Lookup_Weekday[], 2)</f>
        <v>Fri</v>
      </c>
      <c r="J924" s="78" t="s">
        <v>32</v>
      </c>
      <c r="K924" s="78" t="s">
        <v>33</v>
      </c>
      <c r="L924" s="78" t="s">
        <v>31</v>
      </c>
      <c r="M924" s="78" t="s">
        <v>20</v>
      </c>
      <c r="N924" s="81">
        <v>345</v>
      </c>
      <c r="O924" s="91">
        <f>IF(Tbl_Transactions[[#This Row],[Type]]="Income",Tbl_Transactions[[#This Row],[Amount]]*'Lookup Values'!$H$3,Tbl_Transactions[[#This Row],[Amount]]*'Lookup Values'!$H$2)</f>
        <v>29.756249999999998</v>
      </c>
    </row>
    <row r="925" spans="1:15" x14ac:dyDescent="0.25">
      <c r="A925" s="78">
        <v>924</v>
      </c>
      <c r="B925" s="79">
        <v>41051</v>
      </c>
      <c r="C925" s="78" t="str">
        <f>IF(Tbl_Transactions[[#This Row],[Category]]="Income","Income","Expense")</f>
        <v>Income</v>
      </c>
      <c r="D925" s="80">
        <f>YEAR(Tbl_Transactions[[#This Row],[Transaction Date]])</f>
        <v>2012</v>
      </c>
      <c r="E925" s="80">
        <f>MONTH(Tbl_Transactions[[#This Row],[Transaction Date]])</f>
        <v>5</v>
      </c>
      <c r="F925" s="80" t="str">
        <f>VLOOKUP(Tbl_Transactions[[#This Row],[Month Num]],Tbl_Lookup_Month[],2)</f>
        <v>May</v>
      </c>
      <c r="G925" s="80">
        <f>DAY(Tbl_Transactions[[#This Row],[Transaction Date]])</f>
        <v>22</v>
      </c>
      <c r="H925" s="82">
        <f>WEEKDAY(Tbl_Transactions[[#This Row],[Transaction Date]])</f>
        <v>3</v>
      </c>
      <c r="I925" s="82" t="str">
        <f>VLOOKUP(Tbl_Transactions[[#This Row],[Weekday Num]], Tbl_Lookup_Weekday[], 2)</f>
        <v>Tue</v>
      </c>
      <c r="J925" s="78" t="s">
        <v>47</v>
      </c>
      <c r="K925" s="78" t="s">
        <v>78</v>
      </c>
      <c r="L925" s="78" t="s">
        <v>79</v>
      </c>
      <c r="M925" s="78" t="s">
        <v>20</v>
      </c>
      <c r="N925" s="81">
        <v>154</v>
      </c>
      <c r="O925" s="91">
        <f>IF(Tbl_Transactions[[#This Row],[Type]]="Income",Tbl_Transactions[[#This Row],[Amount]]*'Lookup Values'!$H$3,Tbl_Transactions[[#This Row],[Amount]]*'Lookup Values'!$H$2)</f>
        <v>58.52</v>
      </c>
    </row>
    <row r="926" spans="1:15" x14ac:dyDescent="0.25">
      <c r="A926" s="78">
        <v>925</v>
      </c>
      <c r="B926" s="79">
        <v>41055</v>
      </c>
      <c r="C926" s="78" t="str">
        <f>IF(Tbl_Transactions[[#This Row],[Category]]="Income","Income","Expense")</f>
        <v>Expense</v>
      </c>
      <c r="D926" s="80">
        <f>YEAR(Tbl_Transactions[[#This Row],[Transaction Date]])</f>
        <v>2012</v>
      </c>
      <c r="E926" s="80">
        <f>MONTH(Tbl_Transactions[[#This Row],[Transaction Date]])</f>
        <v>5</v>
      </c>
      <c r="F926" s="80" t="str">
        <f>VLOOKUP(Tbl_Transactions[[#This Row],[Month Num]],Tbl_Lookup_Month[],2)</f>
        <v>May</v>
      </c>
      <c r="G926" s="80">
        <f>DAY(Tbl_Transactions[[#This Row],[Transaction Date]])</f>
        <v>26</v>
      </c>
      <c r="H926" s="82">
        <f>WEEKDAY(Tbl_Transactions[[#This Row],[Transaction Date]])</f>
        <v>7</v>
      </c>
      <c r="I926" s="82" t="str">
        <f>VLOOKUP(Tbl_Transactions[[#This Row],[Weekday Num]], Tbl_Lookup_Weekday[], 2)</f>
        <v>Sat</v>
      </c>
      <c r="J926" s="78" t="s">
        <v>12</v>
      </c>
      <c r="K926" s="78" t="s">
        <v>25</v>
      </c>
      <c r="L926" s="78" t="s">
        <v>24</v>
      </c>
      <c r="M926" s="78" t="s">
        <v>20</v>
      </c>
      <c r="N926" s="81">
        <v>164</v>
      </c>
      <c r="O926" s="91">
        <f>IF(Tbl_Transactions[[#This Row],[Type]]="Income",Tbl_Transactions[[#This Row],[Amount]]*'Lookup Values'!$H$3,Tbl_Transactions[[#This Row],[Amount]]*'Lookup Values'!$H$2)</f>
        <v>14.145</v>
      </c>
    </row>
    <row r="927" spans="1:15" x14ac:dyDescent="0.25">
      <c r="A927" s="78">
        <v>926</v>
      </c>
      <c r="B927" s="79">
        <v>41058</v>
      </c>
      <c r="C927" s="78" t="str">
        <f>IF(Tbl_Transactions[[#This Row],[Category]]="Income","Income","Expense")</f>
        <v>Expense</v>
      </c>
      <c r="D927" s="80">
        <f>YEAR(Tbl_Transactions[[#This Row],[Transaction Date]])</f>
        <v>2012</v>
      </c>
      <c r="E927" s="80">
        <f>MONTH(Tbl_Transactions[[#This Row],[Transaction Date]])</f>
        <v>5</v>
      </c>
      <c r="F927" s="80" t="str">
        <f>VLOOKUP(Tbl_Transactions[[#This Row],[Month Num]],Tbl_Lookup_Month[],2)</f>
        <v>May</v>
      </c>
      <c r="G927" s="80">
        <f>DAY(Tbl_Transactions[[#This Row],[Transaction Date]])</f>
        <v>29</v>
      </c>
      <c r="H927" s="82">
        <f>WEEKDAY(Tbl_Transactions[[#This Row],[Transaction Date]])</f>
        <v>3</v>
      </c>
      <c r="I927" s="82" t="str">
        <f>VLOOKUP(Tbl_Transactions[[#This Row],[Weekday Num]], Tbl_Lookup_Weekday[], 2)</f>
        <v>Tue</v>
      </c>
      <c r="J927" s="78" t="s">
        <v>8</v>
      </c>
      <c r="K927" s="78" t="s">
        <v>9</v>
      </c>
      <c r="L927" s="78" t="s">
        <v>7</v>
      </c>
      <c r="M927" s="78" t="s">
        <v>20</v>
      </c>
      <c r="N927" s="81">
        <v>198</v>
      </c>
      <c r="O927" s="91">
        <f>IF(Tbl_Transactions[[#This Row],[Type]]="Income",Tbl_Transactions[[#This Row],[Amount]]*'Lookup Values'!$H$3,Tbl_Transactions[[#This Row],[Amount]]*'Lookup Values'!$H$2)</f>
        <v>17.077499999999997</v>
      </c>
    </row>
    <row r="928" spans="1:15" x14ac:dyDescent="0.25">
      <c r="A928" s="78">
        <v>927</v>
      </c>
      <c r="B928" s="79">
        <v>41062</v>
      </c>
      <c r="C928" s="78" t="str">
        <f>IF(Tbl_Transactions[[#This Row],[Category]]="Income","Income","Expense")</f>
        <v>Expense</v>
      </c>
      <c r="D928" s="80">
        <f>YEAR(Tbl_Transactions[[#This Row],[Transaction Date]])</f>
        <v>2012</v>
      </c>
      <c r="E928" s="80">
        <f>MONTH(Tbl_Transactions[[#This Row],[Transaction Date]])</f>
        <v>6</v>
      </c>
      <c r="F928" s="80" t="str">
        <f>VLOOKUP(Tbl_Transactions[[#This Row],[Month Num]],Tbl_Lookup_Month[],2)</f>
        <v>Jun</v>
      </c>
      <c r="G928" s="80">
        <f>DAY(Tbl_Transactions[[#This Row],[Transaction Date]])</f>
        <v>2</v>
      </c>
      <c r="H928" s="82">
        <f>WEEKDAY(Tbl_Transactions[[#This Row],[Transaction Date]])</f>
        <v>7</v>
      </c>
      <c r="I928" s="82" t="str">
        <f>VLOOKUP(Tbl_Transactions[[#This Row],[Weekday Num]], Tbl_Lookup_Weekday[], 2)</f>
        <v>Sat</v>
      </c>
      <c r="J928" s="78" t="s">
        <v>15</v>
      </c>
      <c r="K928" s="78" t="s">
        <v>16</v>
      </c>
      <c r="L928" s="78" t="s">
        <v>14</v>
      </c>
      <c r="M928" s="78" t="s">
        <v>20</v>
      </c>
      <c r="N928" s="81">
        <v>430</v>
      </c>
      <c r="O928" s="91">
        <f>IF(Tbl_Transactions[[#This Row],[Type]]="Income",Tbl_Transactions[[#This Row],[Amount]]*'Lookup Values'!$H$3,Tbl_Transactions[[#This Row],[Amount]]*'Lookup Values'!$H$2)</f>
        <v>37.087499999999999</v>
      </c>
    </row>
    <row r="929" spans="1:15" x14ac:dyDescent="0.25">
      <c r="A929" s="78">
        <v>928</v>
      </c>
      <c r="B929" s="79">
        <v>41064</v>
      </c>
      <c r="C929" s="78" t="str">
        <f>IF(Tbl_Transactions[[#This Row],[Category]]="Income","Income","Expense")</f>
        <v>Expense</v>
      </c>
      <c r="D929" s="80">
        <f>YEAR(Tbl_Transactions[[#This Row],[Transaction Date]])</f>
        <v>2012</v>
      </c>
      <c r="E929" s="80">
        <f>MONTH(Tbl_Transactions[[#This Row],[Transaction Date]])</f>
        <v>6</v>
      </c>
      <c r="F929" s="80" t="str">
        <f>VLOOKUP(Tbl_Transactions[[#This Row],[Month Num]],Tbl_Lookup_Month[],2)</f>
        <v>Jun</v>
      </c>
      <c r="G929" s="80">
        <f>DAY(Tbl_Transactions[[#This Row],[Transaction Date]])</f>
        <v>4</v>
      </c>
      <c r="H929" s="82">
        <f>WEEKDAY(Tbl_Transactions[[#This Row],[Transaction Date]])</f>
        <v>2</v>
      </c>
      <c r="I929" s="82" t="str">
        <f>VLOOKUP(Tbl_Transactions[[#This Row],[Weekday Num]], Tbl_Lookup_Weekday[], 2)</f>
        <v>Mon</v>
      </c>
      <c r="J929" s="78" t="s">
        <v>8</v>
      </c>
      <c r="K929" s="78" t="s">
        <v>9</v>
      </c>
      <c r="L929" s="78" t="s">
        <v>7</v>
      </c>
      <c r="M929" s="78" t="s">
        <v>20</v>
      </c>
      <c r="N929" s="81">
        <v>102</v>
      </c>
      <c r="O929" s="91">
        <f>IF(Tbl_Transactions[[#This Row],[Type]]="Income",Tbl_Transactions[[#This Row],[Amount]]*'Lookup Values'!$H$3,Tbl_Transactions[[#This Row],[Amount]]*'Lookup Values'!$H$2)</f>
        <v>8.7974999999999994</v>
      </c>
    </row>
    <row r="930" spans="1:15" x14ac:dyDescent="0.25">
      <c r="A930" s="78">
        <v>929</v>
      </c>
      <c r="B930" s="79">
        <v>41064</v>
      </c>
      <c r="C930" s="78" t="str">
        <f>IF(Tbl_Transactions[[#This Row],[Category]]="Income","Income","Expense")</f>
        <v>Income</v>
      </c>
      <c r="D930" s="80">
        <f>YEAR(Tbl_Transactions[[#This Row],[Transaction Date]])</f>
        <v>2012</v>
      </c>
      <c r="E930" s="80">
        <f>MONTH(Tbl_Transactions[[#This Row],[Transaction Date]])</f>
        <v>6</v>
      </c>
      <c r="F930" s="80" t="str">
        <f>VLOOKUP(Tbl_Transactions[[#This Row],[Month Num]],Tbl_Lookup_Month[],2)</f>
        <v>Jun</v>
      </c>
      <c r="G930" s="80">
        <f>DAY(Tbl_Transactions[[#This Row],[Transaction Date]])</f>
        <v>4</v>
      </c>
      <c r="H930" s="82">
        <f>WEEKDAY(Tbl_Transactions[[#This Row],[Transaction Date]])</f>
        <v>2</v>
      </c>
      <c r="I930" s="82" t="str">
        <f>VLOOKUP(Tbl_Transactions[[#This Row],[Weekday Num]], Tbl_Lookup_Weekday[], 2)</f>
        <v>Mon</v>
      </c>
      <c r="J930" s="78" t="s">
        <v>47</v>
      </c>
      <c r="K930" s="78" t="s">
        <v>80</v>
      </c>
      <c r="L930" s="78" t="s">
        <v>81</v>
      </c>
      <c r="M930" s="78" t="s">
        <v>10</v>
      </c>
      <c r="N930" s="81">
        <v>310</v>
      </c>
      <c r="O930" s="91">
        <f>IF(Tbl_Transactions[[#This Row],[Type]]="Income",Tbl_Transactions[[#This Row],[Amount]]*'Lookup Values'!$H$3,Tbl_Transactions[[#This Row],[Amount]]*'Lookup Values'!$H$2)</f>
        <v>117.8</v>
      </c>
    </row>
    <row r="931" spans="1:15" x14ac:dyDescent="0.25">
      <c r="A931" s="78">
        <v>930</v>
      </c>
      <c r="B931" s="79">
        <v>41065</v>
      </c>
      <c r="C931" s="78" t="str">
        <f>IF(Tbl_Transactions[[#This Row],[Category]]="Income","Income","Expense")</f>
        <v>Expense</v>
      </c>
      <c r="D931" s="80">
        <f>YEAR(Tbl_Transactions[[#This Row],[Transaction Date]])</f>
        <v>2012</v>
      </c>
      <c r="E931" s="80">
        <f>MONTH(Tbl_Transactions[[#This Row],[Transaction Date]])</f>
        <v>6</v>
      </c>
      <c r="F931" s="80" t="str">
        <f>VLOOKUP(Tbl_Transactions[[#This Row],[Month Num]],Tbl_Lookup_Month[],2)</f>
        <v>Jun</v>
      </c>
      <c r="G931" s="80">
        <f>DAY(Tbl_Transactions[[#This Row],[Transaction Date]])</f>
        <v>5</v>
      </c>
      <c r="H931" s="82">
        <f>WEEKDAY(Tbl_Transactions[[#This Row],[Transaction Date]])</f>
        <v>3</v>
      </c>
      <c r="I931" s="82" t="str">
        <f>VLOOKUP(Tbl_Transactions[[#This Row],[Weekday Num]], Tbl_Lookup_Weekday[], 2)</f>
        <v>Tue</v>
      </c>
      <c r="J931" s="78" t="s">
        <v>18</v>
      </c>
      <c r="K931" s="78" t="s">
        <v>19</v>
      </c>
      <c r="L931" s="78" t="s">
        <v>17</v>
      </c>
      <c r="M931" s="78" t="s">
        <v>23</v>
      </c>
      <c r="N931" s="81">
        <v>127</v>
      </c>
      <c r="O931" s="91">
        <f>IF(Tbl_Transactions[[#This Row],[Type]]="Income",Tbl_Transactions[[#This Row],[Amount]]*'Lookup Values'!$H$3,Tbl_Transactions[[#This Row],[Amount]]*'Lookup Values'!$H$2)</f>
        <v>10.953749999999999</v>
      </c>
    </row>
    <row r="932" spans="1:15" x14ac:dyDescent="0.25">
      <c r="A932" s="78">
        <v>931</v>
      </c>
      <c r="B932" s="79">
        <v>41067</v>
      </c>
      <c r="C932" s="78" t="str">
        <f>IF(Tbl_Transactions[[#This Row],[Category]]="Income","Income","Expense")</f>
        <v>Expense</v>
      </c>
      <c r="D932" s="80">
        <f>YEAR(Tbl_Transactions[[#This Row],[Transaction Date]])</f>
        <v>2012</v>
      </c>
      <c r="E932" s="80">
        <f>MONTH(Tbl_Transactions[[#This Row],[Transaction Date]])</f>
        <v>6</v>
      </c>
      <c r="F932" s="80" t="str">
        <f>VLOOKUP(Tbl_Transactions[[#This Row],[Month Num]],Tbl_Lookup_Month[],2)</f>
        <v>Jun</v>
      </c>
      <c r="G932" s="80">
        <f>DAY(Tbl_Transactions[[#This Row],[Transaction Date]])</f>
        <v>7</v>
      </c>
      <c r="H932" s="82">
        <f>WEEKDAY(Tbl_Transactions[[#This Row],[Transaction Date]])</f>
        <v>5</v>
      </c>
      <c r="I932" s="82" t="str">
        <f>VLOOKUP(Tbl_Transactions[[#This Row],[Weekday Num]], Tbl_Lookup_Weekday[], 2)</f>
        <v>Thu</v>
      </c>
      <c r="J932" s="78" t="s">
        <v>15</v>
      </c>
      <c r="K932" s="78" t="s">
        <v>35</v>
      </c>
      <c r="L932" s="78" t="s">
        <v>34</v>
      </c>
      <c r="M932" s="78" t="s">
        <v>23</v>
      </c>
      <c r="N932" s="81">
        <v>12</v>
      </c>
      <c r="O932" s="91">
        <f>IF(Tbl_Transactions[[#This Row],[Type]]="Income",Tbl_Transactions[[#This Row],[Amount]]*'Lookup Values'!$H$3,Tbl_Transactions[[#This Row],[Amount]]*'Lookup Values'!$H$2)</f>
        <v>1.0349999999999999</v>
      </c>
    </row>
    <row r="933" spans="1:15" x14ac:dyDescent="0.25">
      <c r="A933" s="78">
        <v>932</v>
      </c>
      <c r="B933" s="79">
        <v>41068</v>
      </c>
      <c r="C933" s="78" t="str">
        <f>IF(Tbl_Transactions[[#This Row],[Category]]="Income","Income","Expense")</f>
        <v>Expense</v>
      </c>
      <c r="D933" s="80">
        <f>YEAR(Tbl_Transactions[[#This Row],[Transaction Date]])</f>
        <v>2012</v>
      </c>
      <c r="E933" s="80">
        <f>MONTH(Tbl_Transactions[[#This Row],[Transaction Date]])</f>
        <v>6</v>
      </c>
      <c r="F933" s="80" t="str">
        <f>VLOOKUP(Tbl_Transactions[[#This Row],[Month Num]],Tbl_Lookup_Month[],2)</f>
        <v>Jun</v>
      </c>
      <c r="G933" s="80">
        <f>DAY(Tbl_Transactions[[#This Row],[Transaction Date]])</f>
        <v>8</v>
      </c>
      <c r="H933" s="82">
        <f>WEEKDAY(Tbl_Transactions[[#This Row],[Transaction Date]])</f>
        <v>6</v>
      </c>
      <c r="I933" s="82" t="str">
        <f>VLOOKUP(Tbl_Transactions[[#This Row],[Weekday Num]], Tbl_Lookup_Weekday[], 2)</f>
        <v>Fri</v>
      </c>
      <c r="J933" s="78" t="s">
        <v>12</v>
      </c>
      <c r="K933" s="78" t="s">
        <v>25</v>
      </c>
      <c r="L933" s="78" t="s">
        <v>24</v>
      </c>
      <c r="M933" s="78" t="s">
        <v>23</v>
      </c>
      <c r="N933" s="81">
        <v>217</v>
      </c>
      <c r="O933" s="91">
        <f>IF(Tbl_Transactions[[#This Row],[Type]]="Income",Tbl_Transactions[[#This Row],[Amount]]*'Lookup Values'!$H$3,Tbl_Transactions[[#This Row],[Amount]]*'Lookup Values'!$H$2)</f>
        <v>18.716249999999999</v>
      </c>
    </row>
    <row r="934" spans="1:15" x14ac:dyDescent="0.25">
      <c r="A934" s="78">
        <v>933</v>
      </c>
      <c r="B934" s="79">
        <v>41069</v>
      </c>
      <c r="C934" s="78" t="str">
        <f>IF(Tbl_Transactions[[#This Row],[Category]]="Income","Income","Expense")</f>
        <v>Expense</v>
      </c>
      <c r="D934" s="80">
        <f>YEAR(Tbl_Transactions[[#This Row],[Transaction Date]])</f>
        <v>2012</v>
      </c>
      <c r="E934" s="80">
        <f>MONTH(Tbl_Transactions[[#This Row],[Transaction Date]])</f>
        <v>6</v>
      </c>
      <c r="F934" s="80" t="str">
        <f>VLOOKUP(Tbl_Transactions[[#This Row],[Month Num]],Tbl_Lookup_Month[],2)</f>
        <v>Jun</v>
      </c>
      <c r="G934" s="80">
        <f>DAY(Tbl_Transactions[[#This Row],[Transaction Date]])</f>
        <v>9</v>
      </c>
      <c r="H934" s="82">
        <f>WEEKDAY(Tbl_Transactions[[#This Row],[Transaction Date]])</f>
        <v>7</v>
      </c>
      <c r="I934" s="82" t="str">
        <f>VLOOKUP(Tbl_Transactions[[#This Row],[Weekday Num]], Tbl_Lookup_Weekday[], 2)</f>
        <v>Sat</v>
      </c>
      <c r="J934" s="78" t="s">
        <v>42</v>
      </c>
      <c r="K934" s="78" t="s">
        <v>43</v>
      </c>
      <c r="L934" s="78" t="s">
        <v>41</v>
      </c>
      <c r="M934" s="78" t="s">
        <v>20</v>
      </c>
      <c r="N934" s="81">
        <v>465</v>
      </c>
      <c r="O934" s="91">
        <f>IF(Tbl_Transactions[[#This Row],[Type]]="Income",Tbl_Transactions[[#This Row],[Amount]]*'Lookup Values'!$H$3,Tbl_Transactions[[#This Row],[Amount]]*'Lookup Values'!$H$2)</f>
        <v>40.106249999999996</v>
      </c>
    </row>
    <row r="935" spans="1:15" x14ac:dyDescent="0.25">
      <c r="A935" s="78">
        <v>934</v>
      </c>
      <c r="B935" s="79">
        <v>41070</v>
      </c>
      <c r="C935" s="78" t="str">
        <f>IF(Tbl_Transactions[[#This Row],[Category]]="Income","Income","Expense")</f>
        <v>Expense</v>
      </c>
      <c r="D935" s="80">
        <f>YEAR(Tbl_Transactions[[#This Row],[Transaction Date]])</f>
        <v>2012</v>
      </c>
      <c r="E935" s="80">
        <f>MONTH(Tbl_Transactions[[#This Row],[Transaction Date]])</f>
        <v>6</v>
      </c>
      <c r="F935" s="80" t="str">
        <f>VLOOKUP(Tbl_Transactions[[#This Row],[Month Num]],Tbl_Lookup_Month[],2)</f>
        <v>Jun</v>
      </c>
      <c r="G935" s="80">
        <f>DAY(Tbl_Transactions[[#This Row],[Transaction Date]])</f>
        <v>10</v>
      </c>
      <c r="H935" s="82">
        <f>WEEKDAY(Tbl_Transactions[[#This Row],[Transaction Date]])</f>
        <v>1</v>
      </c>
      <c r="I935" s="82" t="str">
        <f>VLOOKUP(Tbl_Transactions[[#This Row],[Weekday Num]], Tbl_Lookup_Weekday[], 2)</f>
        <v>Sun</v>
      </c>
      <c r="J935" s="78" t="s">
        <v>18</v>
      </c>
      <c r="K935" s="78" t="s">
        <v>30</v>
      </c>
      <c r="L935" s="78" t="s">
        <v>29</v>
      </c>
      <c r="M935" s="78" t="s">
        <v>20</v>
      </c>
      <c r="N935" s="81">
        <v>169</v>
      </c>
      <c r="O935" s="91">
        <f>IF(Tbl_Transactions[[#This Row],[Type]]="Income",Tbl_Transactions[[#This Row],[Amount]]*'Lookup Values'!$H$3,Tbl_Transactions[[#This Row],[Amount]]*'Lookup Values'!$H$2)</f>
        <v>14.576249999999998</v>
      </c>
    </row>
    <row r="936" spans="1:15" x14ac:dyDescent="0.25">
      <c r="A936" s="78">
        <v>935</v>
      </c>
      <c r="B936" s="79">
        <v>41071</v>
      </c>
      <c r="C936" s="78" t="str">
        <f>IF(Tbl_Transactions[[#This Row],[Category]]="Income","Income","Expense")</f>
        <v>Expense</v>
      </c>
      <c r="D936" s="80">
        <f>YEAR(Tbl_Transactions[[#This Row],[Transaction Date]])</f>
        <v>2012</v>
      </c>
      <c r="E936" s="80">
        <f>MONTH(Tbl_Transactions[[#This Row],[Transaction Date]])</f>
        <v>6</v>
      </c>
      <c r="F936" s="80" t="str">
        <f>VLOOKUP(Tbl_Transactions[[#This Row],[Month Num]],Tbl_Lookup_Month[],2)</f>
        <v>Jun</v>
      </c>
      <c r="G936" s="80">
        <f>DAY(Tbl_Transactions[[#This Row],[Transaction Date]])</f>
        <v>11</v>
      </c>
      <c r="H936" s="82">
        <f>WEEKDAY(Tbl_Transactions[[#This Row],[Transaction Date]])</f>
        <v>2</v>
      </c>
      <c r="I936" s="82" t="str">
        <f>VLOOKUP(Tbl_Transactions[[#This Row],[Weekday Num]], Tbl_Lookup_Weekday[], 2)</f>
        <v>Mon</v>
      </c>
      <c r="J936" s="78" t="s">
        <v>12</v>
      </c>
      <c r="K936" s="78" t="s">
        <v>37</v>
      </c>
      <c r="L936" s="78" t="s">
        <v>36</v>
      </c>
      <c r="M936" s="78" t="s">
        <v>20</v>
      </c>
      <c r="N936" s="81">
        <v>248</v>
      </c>
      <c r="O936" s="91">
        <f>IF(Tbl_Transactions[[#This Row],[Type]]="Income",Tbl_Transactions[[#This Row],[Amount]]*'Lookup Values'!$H$3,Tbl_Transactions[[#This Row],[Amount]]*'Lookup Values'!$H$2)</f>
        <v>21.389999999999997</v>
      </c>
    </row>
    <row r="937" spans="1:15" x14ac:dyDescent="0.25">
      <c r="A937" s="78">
        <v>936</v>
      </c>
      <c r="B937" s="79">
        <v>41073</v>
      </c>
      <c r="C937" s="78" t="str">
        <f>IF(Tbl_Transactions[[#This Row],[Category]]="Income","Income","Expense")</f>
        <v>Expense</v>
      </c>
      <c r="D937" s="80">
        <f>YEAR(Tbl_Transactions[[#This Row],[Transaction Date]])</f>
        <v>2012</v>
      </c>
      <c r="E937" s="80">
        <f>MONTH(Tbl_Transactions[[#This Row],[Transaction Date]])</f>
        <v>6</v>
      </c>
      <c r="F937" s="80" t="str">
        <f>VLOOKUP(Tbl_Transactions[[#This Row],[Month Num]],Tbl_Lookup_Month[],2)</f>
        <v>Jun</v>
      </c>
      <c r="G937" s="80">
        <f>DAY(Tbl_Transactions[[#This Row],[Transaction Date]])</f>
        <v>13</v>
      </c>
      <c r="H937" s="82">
        <f>WEEKDAY(Tbl_Transactions[[#This Row],[Transaction Date]])</f>
        <v>4</v>
      </c>
      <c r="I937" s="82" t="str">
        <f>VLOOKUP(Tbl_Transactions[[#This Row],[Weekday Num]], Tbl_Lookup_Weekday[], 2)</f>
        <v>Wed</v>
      </c>
      <c r="J937" s="78" t="s">
        <v>27</v>
      </c>
      <c r="K937" s="78" t="s">
        <v>28</v>
      </c>
      <c r="L937" s="78" t="s">
        <v>26</v>
      </c>
      <c r="M937" s="78" t="s">
        <v>10</v>
      </c>
      <c r="N937" s="81">
        <v>433</v>
      </c>
      <c r="O937" s="91">
        <f>IF(Tbl_Transactions[[#This Row],[Type]]="Income",Tbl_Transactions[[#This Row],[Amount]]*'Lookup Values'!$H$3,Tbl_Transactions[[#This Row],[Amount]]*'Lookup Values'!$H$2)</f>
        <v>37.346249999999998</v>
      </c>
    </row>
    <row r="938" spans="1:15" x14ac:dyDescent="0.25">
      <c r="A938" s="78">
        <v>937</v>
      </c>
      <c r="B938" s="79">
        <v>41079</v>
      </c>
      <c r="C938" s="78" t="str">
        <f>IF(Tbl_Transactions[[#This Row],[Category]]="Income","Income","Expense")</f>
        <v>Income</v>
      </c>
      <c r="D938" s="80">
        <f>YEAR(Tbl_Transactions[[#This Row],[Transaction Date]])</f>
        <v>2012</v>
      </c>
      <c r="E938" s="80">
        <f>MONTH(Tbl_Transactions[[#This Row],[Transaction Date]])</f>
        <v>6</v>
      </c>
      <c r="F938" s="80" t="str">
        <f>VLOOKUP(Tbl_Transactions[[#This Row],[Month Num]],Tbl_Lookup_Month[],2)</f>
        <v>Jun</v>
      </c>
      <c r="G938" s="80">
        <f>DAY(Tbl_Transactions[[#This Row],[Transaction Date]])</f>
        <v>19</v>
      </c>
      <c r="H938" s="82">
        <f>WEEKDAY(Tbl_Transactions[[#This Row],[Transaction Date]])</f>
        <v>3</v>
      </c>
      <c r="I938" s="82" t="str">
        <f>VLOOKUP(Tbl_Transactions[[#This Row],[Weekday Num]], Tbl_Lookup_Weekday[], 2)</f>
        <v>Tue</v>
      </c>
      <c r="J938" s="78" t="s">
        <v>47</v>
      </c>
      <c r="K938" s="78" t="s">
        <v>78</v>
      </c>
      <c r="L938" s="78" t="s">
        <v>79</v>
      </c>
      <c r="M938" s="78" t="s">
        <v>10</v>
      </c>
      <c r="N938" s="81">
        <v>315</v>
      </c>
      <c r="O938" s="91">
        <f>IF(Tbl_Transactions[[#This Row],[Type]]="Income",Tbl_Transactions[[#This Row],[Amount]]*'Lookup Values'!$H$3,Tbl_Transactions[[#This Row],[Amount]]*'Lookup Values'!$H$2)</f>
        <v>119.7</v>
      </c>
    </row>
    <row r="939" spans="1:15" x14ac:dyDescent="0.25">
      <c r="A939" s="78">
        <v>938</v>
      </c>
      <c r="B939" s="79">
        <v>41080</v>
      </c>
      <c r="C939" s="78" t="str">
        <f>IF(Tbl_Transactions[[#This Row],[Category]]="Income","Income","Expense")</f>
        <v>Expense</v>
      </c>
      <c r="D939" s="80">
        <f>YEAR(Tbl_Transactions[[#This Row],[Transaction Date]])</f>
        <v>2012</v>
      </c>
      <c r="E939" s="80">
        <f>MONTH(Tbl_Transactions[[#This Row],[Transaction Date]])</f>
        <v>6</v>
      </c>
      <c r="F939" s="80" t="str">
        <f>VLOOKUP(Tbl_Transactions[[#This Row],[Month Num]],Tbl_Lookup_Month[],2)</f>
        <v>Jun</v>
      </c>
      <c r="G939" s="80">
        <f>DAY(Tbl_Transactions[[#This Row],[Transaction Date]])</f>
        <v>20</v>
      </c>
      <c r="H939" s="82">
        <f>WEEKDAY(Tbl_Transactions[[#This Row],[Transaction Date]])</f>
        <v>4</v>
      </c>
      <c r="I939" s="82" t="str">
        <f>VLOOKUP(Tbl_Transactions[[#This Row],[Weekday Num]], Tbl_Lookup_Weekday[], 2)</f>
        <v>Wed</v>
      </c>
      <c r="J939" s="78" t="s">
        <v>12</v>
      </c>
      <c r="K939" s="78" t="s">
        <v>25</v>
      </c>
      <c r="L939" s="78" t="s">
        <v>24</v>
      </c>
      <c r="M939" s="78" t="s">
        <v>10</v>
      </c>
      <c r="N939" s="81">
        <v>242</v>
      </c>
      <c r="O939" s="91">
        <f>IF(Tbl_Transactions[[#This Row],[Type]]="Income",Tbl_Transactions[[#This Row],[Amount]]*'Lookup Values'!$H$3,Tbl_Transactions[[#This Row],[Amount]]*'Lookup Values'!$H$2)</f>
        <v>20.872499999999999</v>
      </c>
    </row>
    <row r="940" spans="1:15" x14ac:dyDescent="0.25">
      <c r="A940" s="78">
        <v>939</v>
      </c>
      <c r="B940" s="79">
        <v>41081</v>
      </c>
      <c r="C940" s="78" t="str">
        <f>IF(Tbl_Transactions[[#This Row],[Category]]="Income","Income","Expense")</f>
        <v>Expense</v>
      </c>
      <c r="D940" s="80">
        <f>YEAR(Tbl_Transactions[[#This Row],[Transaction Date]])</f>
        <v>2012</v>
      </c>
      <c r="E940" s="80">
        <f>MONTH(Tbl_Transactions[[#This Row],[Transaction Date]])</f>
        <v>6</v>
      </c>
      <c r="F940" s="80" t="str">
        <f>VLOOKUP(Tbl_Transactions[[#This Row],[Month Num]],Tbl_Lookup_Month[],2)</f>
        <v>Jun</v>
      </c>
      <c r="G940" s="80">
        <f>DAY(Tbl_Transactions[[#This Row],[Transaction Date]])</f>
        <v>21</v>
      </c>
      <c r="H940" s="82">
        <f>WEEKDAY(Tbl_Transactions[[#This Row],[Transaction Date]])</f>
        <v>5</v>
      </c>
      <c r="I940" s="82" t="str">
        <f>VLOOKUP(Tbl_Transactions[[#This Row],[Weekday Num]], Tbl_Lookup_Weekday[], 2)</f>
        <v>Thu</v>
      </c>
      <c r="J940" s="78" t="s">
        <v>8</v>
      </c>
      <c r="K940" s="78" t="s">
        <v>9</v>
      </c>
      <c r="L940" s="78" t="s">
        <v>7</v>
      </c>
      <c r="M940" s="78" t="s">
        <v>10</v>
      </c>
      <c r="N940" s="81">
        <v>278</v>
      </c>
      <c r="O940" s="91">
        <f>IF(Tbl_Transactions[[#This Row],[Type]]="Income",Tbl_Transactions[[#This Row],[Amount]]*'Lookup Values'!$H$3,Tbl_Transactions[[#This Row],[Amount]]*'Lookup Values'!$H$2)</f>
        <v>23.977499999999999</v>
      </c>
    </row>
    <row r="941" spans="1:15" x14ac:dyDescent="0.25">
      <c r="A941" s="78">
        <v>940</v>
      </c>
      <c r="B941" s="79">
        <v>41082</v>
      </c>
      <c r="C941" s="78" t="str">
        <f>IF(Tbl_Transactions[[#This Row],[Category]]="Income","Income","Expense")</f>
        <v>Income</v>
      </c>
      <c r="D941" s="80">
        <f>YEAR(Tbl_Transactions[[#This Row],[Transaction Date]])</f>
        <v>2012</v>
      </c>
      <c r="E941" s="80">
        <f>MONTH(Tbl_Transactions[[#This Row],[Transaction Date]])</f>
        <v>6</v>
      </c>
      <c r="F941" s="80" t="str">
        <f>VLOOKUP(Tbl_Transactions[[#This Row],[Month Num]],Tbl_Lookup_Month[],2)</f>
        <v>Jun</v>
      </c>
      <c r="G941" s="80">
        <f>DAY(Tbl_Transactions[[#This Row],[Transaction Date]])</f>
        <v>22</v>
      </c>
      <c r="H941" s="82">
        <f>WEEKDAY(Tbl_Transactions[[#This Row],[Transaction Date]])</f>
        <v>6</v>
      </c>
      <c r="I941" s="82" t="str">
        <f>VLOOKUP(Tbl_Transactions[[#This Row],[Weekday Num]], Tbl_Lookup_Weekday[], 2)</f>
        <v>Fri</v>
      </c>
      <c r="J941" s="78" t="s">
        <v>47</v>
      </c>
      <c r="K941" s="78" t="s">
        <v>76</v>
      </c>
      <c r="L941" s="78" t="s">
        <v>77</v>
      </c>
      <c r="M941" s="78" t="s">
        <v>23</v>
      </c>
      <c r="N941" s="81">
        <v>184</v>
      </c>
      <c r="O941" s="91">
        <f>IF(Tbl_Transactions[[#This Row],[Type]]="Income",Tbl_Transactions[[#This Row],[Amount]]*'Lookup Values'!$H$3,Tbl_Transactions[[#This Row],[Amount]]*'Lookup Values'!$H$2)</f>
        <v>69.92</v>
      </c>
    </row>
    <row r="942" spans="1:15" x14ac:dyDescent="0.25">
      <c r="A942" s="78">
        <v>941</v>
      </c>
      <c r="B942" s="79">
        <v>41083</v>
      </c>
      <c r="C942" s="78" t="str">
        <f>IF(Tbl_Transactions[[#This Row],[Category]]="Income","Income","Expense")</f>
        <v>Expense</v>
      </c>
      <c r="D942" s="80">
        <f>YEAR(Tbl_Transactions[[#This Row],[Transaction Date]])</f>
        <v>2012</v>
      </c>
      <c r="E942" s="80">
        <f>MONTH(Tbl_Transactions[[#This Row],[Transaction Date]])</f>
        <v>6</v>
      </c>
      <c r="F942" s="80" t="str">
        <f>VLOOKUP(Tbl_Transactions[[#This Row],[Month Num]],Tbl_Lookup_Month[],2)</f>
        <v>Jun</v>
      </c>
      <c r="G942" s="80">
        <f>DAY(Tbl_Transactions[[#This Row],[Transaction Date]])</f>
        <v>23</v>
      </c>
      <c r="H942" s="82">
        <f>WEEKDAY(Tbl_Transactions[[#This Row],[Transaction Date]])</f>
        <v>7</v>
      </c>
      <c r="I942" s="82" t="str">
        <f>VLOOKUP(Tbl_Transactions[[#This Row],[Weekday Num]], Tbl_Lookup_Weekday[], 2)</f>
        <v>Sat</v>
      </c>
      <c r="J942" s="78" t="s">
        <v>15</v>
      </c>
      <c r="K942" s="78" t="s">
        <v>16</v>
      </c>
      <c r="L942" s="78" t="s">
        <v>14</v>
      </c>
      <c r="M942" s="78" t="s">
        <v>10</v>
      </c>
      <c r="N942" s="81">
        <v>304</v>
      </c>
      <c r="O942" s="91">
        <f>IF(Tbl_Transactions[[#This Row],[Type]]="Income",Tbl_Transactions[[#This Row],[Amount]]*'Lookup Values'!$H$3,Tbl_Transactions[[#This Row],[Amount]]*'Lookup Values'!$H$2)</f>
        <v>26.22</v>
      </c>
    </row>
    <row r="943" spans="1:15" x14ac:dyDescent="0.25">
      <c r="A943" s="78">
        <v>942</v>
      </c>
      <c r="B943" s="79">
        <v>41084</v>
      </c>
      <c r="C943" s="78" t="str">
        <f>IF(Tbl_Transactions[[#This Row],[Category]]="Income","Income","Expense")</f>
        <v>Expense</v>
      </c>
      <c r="D943" s="80">
        <f>YEAR(Tbl_Transactions[[#This Row],[Transaction Date]])</f>
        <v>2012</v>
      </c>
      <c r="E943" s="80">
        <f>MONTH(Tbl_Transactions[[#This Row],[Transaction Date]])</f>
        <v>6</v>
      </c>
      <c r="F943" s="80" t="str">
        <f>VLOOKUP(Tbl_Transactions[[#This Row],[Month Num]],Tbl_Lookup_Month[],2)</f>
        <v>Jun</v>
      </c>
      <c r="G943" s="80">
        <f>DAY(Tbl_Transactions[[#This Row],[Transaction Date]])</f>
        <v>24</v>
      </c>
      <c r="H943" s="82">
        <f>WEEKDAY(Tbl_Transactions[[#This Row],[Transaction Date]])</f>
        <v>1</v>
      </c>
      <c r="I943" s="82" t="str">
        <f>VLOOKUP(Tbl_Transactions[[#This Row],[Weekday Num]], Tbl_Lookup_Weekday[], 2)</f>
        <v>Sun</v>
      </c>
      <c r="J943" s="78" t="s">
        <v>42</v>
      </c>
      <c r="K943" s="78" t="s">
        <v>43</v>
      </c>
      <c r="L943" s="78" t="s">
        <v>41</v>
      </c>
      <c r="M943" s="78" t="s">
        <v>23</v>
      </c>
      <c r="N943" s="81">
        <v>248</v>
      </c>
      <c r="O943" s="91">
        <f>IF(Tbl_Transactions[[#This Row],[Type]]="Income",Tbl_Transactions[[#This Row],[Amount]]*'Lookup Values'!$H$3,Tbl_Transactions[[#This Row],[Amount]]*'Lookup Values'!$H$2)</f>
        <v>21.389999999999997</v>
      </c>
    </row>
    <row r="944" spans="1:15" x14ac:dyDescent="0.25">
      <c r="A944" s="78">
        <v>943</v>
      </c>
      <c r="B944" s="79">
        <v>41085</v>
      </c>
      <c r="C944" s="78" t="str">
        <f>IF(Tbl_Transactions[[#This Row],[Category]]="Income","Income","Expense")</f>
        <v>Income</v>
      </c>
      <c r="D944" s="80">
        <f>YEAR(Tbl_Transactions[[#This Row],[Transaction Date]])</f>
        <v>2012</v>
      </c>
      <c r="E944" s="80">
        <f>MONTH(Tbl_Transactions[[#This Row],[Transaction Date]])</f>
        <v>6</v>
      </c>
      <c r="F944" s="80" t="str">
        <f>VLOOKUP(Tbl_Transactions[[#This Row],[Month Num]],Tbl_Lookup_Month[],2)</f>
        <v>Jun</v>
      </c>
      <c r="G944" s="80">
        <f>DAY(Tbl_Transactions[[#This Row],[Transaction Date]])</f>
        <v>25</v>
      </c>
      <c r="H944" s="82">
        <f>WEEKDAY(Tbl_Transactions[[#This Row],[Transaction Date]])</f>
        <v>2</v>
      </c>
      <c r="I944" s="82" t="str">
        <f>VLOOKUP(Tbl_Transactions[[#This Row],[Weekday Num]], Tbl_Lookup_Weekday[], 2)</f>
        <v>Mon</v>
      </c>
      <c r="J944" s="78" t="s">
        <v>47</v>
      </c>
      <c r="K944" s="78" t="s">
        <v>76</v>
      </c>
      <c r="L944" s="78" t="s">
        <v>77</v>
      </c>
      <c r="M944" s="78" t="s">
        <v>20</v>
      </c>
      <c r="N944" s="81">
        <v>263</v>
      </c>
      <c r="O944" s="91">
        <f>IF(Tbl_Transactions[[#This Row],[Type]]="Income",Tbl_Transactions[[#This Row],[Amount]]*'Lookup Values'!$H$3,Tbl_Transactions[[#This Row],[Amount]]*'Lookup Values'!$H$2)</f>
        <v>99.94</v>
      </c>
    </row>
    <row r="945" spans="1:15" x14ac:dyDescent="0.25">
      <c r="A945" s="78">
        <v>944</v>
      </c>
      <c r="B945" s="79">
        <v>41085</v>
      </c>
      <c r="C945" s="78" t="str">
        <f>IF(Tbl_Transactions[[#This Row],[Category]]="Income","Income","Expense")</f>
        <v>Expense</v>
      </c>
      <c r="D945" s="80">
        <f>YEAR(Tbl_Transactions[[#This Row],[Transaction Date]])</f>
        <v>2012</v>
      </c>
      <c r="E945" s="80">
        <f>MONTH(Tbl_Transactions[[#This Row],[Transaction Date]])</f>
        <v>6</v>
      </c>
      <c r="F945" s="80" t="str">
        <f>VLOOKUP(Tbl_Transactions[[#This Row],[Month Num]],Tbl_Lookup_Month[],2)</f>
        <v>Jun</v>
      </c>
      <c r="G945" s="80">
        <f>DAY(Tbl_Transactions[[#This Row],[Transaction Date]])</f>
        <v>25</v>
      </c>
      <c r="H945" s="82">
        <f>WEEKDAY(Tbl_Transactions[[#This Row],[Transaction Date]])</f>
        <v>2</v>
      </c>
      <c r="I945" s="82" t="str">
        <f>VLOOKUP(Tbl_Transactions[[#This Row],[Weekday Num]], Tbl_Lookup_Weekday[], 2)</f>
        <v>Mon</v>
      </c>
      <c r="J945" s="78" t="s">
        <v>8</v>
      </c>
      <c r="K945" s="78" t="s">
        <v>9</v>
      </c>
      <c r="L945" s="78" t="s">
        <v>7</v>
      </c>
      <c r="M945" s="78" t="s">
        <v>23</v>
      </c>
      <c r="N945" s="81">
        <v>201</v>
      </c>
      <c r="O945" s="91">
        <f>IF(Tbl_Transactions[[#This Row],[Type]]="Income",Tbl_Transactions[[#This Row],[Amount]]*'Lookup Values'!$H$3,Tbl_Transactions[[#This Row],[Amount]]*'Lookup Values'!$H$2)</f>
        <v>17.33625</v>
      </c>
    </row>
    <row r="946" spans="1:15" x14ac:dyDescent="0.25">
      <c r="A946" s="78">
        <v>945</v>
      </c>
      <c r="B946" s="79">
        <v>41086</v>
      </c>
      <c r="C946" s="78" t="str">
        <f>IF(Tbl_Transactions[[#This Row],[Category]]="Income","Income","Expense")</f>
        <v>Income</v>
      </c>
      <c r="D946" s="80">
        <f>YEAR(Tbl_Transactions[[#This Row],[Transaction Date]])</f>
        <v>2012</v>
      </c>
      <c r="E946" s="80">
        <f>MONTH(Tbl_Transactions[[#This Row],[Transaction Date]])</f>
        <v>6</v>
      </c>
      <c r="F946" s="80" t="str">
        <f>VLOOKUP(Tbl_Transactions[[#This Row],[Month Num]],Tbl_Lookup_Month[],2)</f>
        <v>Jun</v>
      </c>
      <c r="G946" s="80">
        <f>DAY(Tbl_Transactions[[#This Row],[Transaction Date]])</f>
        <v>26</v>
      </c>
      <c r="H946" s="82">
        <f>WEEKDAY(Tbl_Transactions[[#This Row],[Transaction Date]])</f>
        <v>3</v>
      </c>
      <c r="I946" s="82" t="str">
        <f>VLOOKUP(Tbl_Transactions[[#This Row],[Weekday Num]], Tbl_Lookup_Weekday[], 2)</f>
        <v>Tue</v>
      </c>
      <c r="J946" s="78" t="s">
        <v>47</v>
      </c>
      <c r="K946" s="78" t="s">
        <v>78</v>
      </c>
      <c r="L946" s="78" t="s">
        <v>79</v>
      </c>
      <c r="M946" s="78" t="s">
        <v>10</v>
      </c>
      <c r="N946" s="81">
        <v>133</v>
      </c>
      <c r="O946" s="91">
        <f>IF(Tbl_Transactions[[#This Row],[Type]]="Income",Tbl_Transactions[[#This Row],[Amount]]*'Lookup Values'!$H$3,Tbl_Transactions[[#This Row],[Amount]]*'Lookup Values'!$H$2)</f>
        <v>50.54</v>
      </c>
    </row>
    <row r="947" spans="1:15" x14ac:dyDescent="0.25">
      <c r="A947" s="78">
        <v>946</v>
      </c>
      <c r="B947" s="79">
        <v>41087</v>
      </c>
      <c r="C947" s="78" t="str">
        <f>IF(Tbl_Transactions[[#This Row],[Category]]="Income","Income","Expense")</f>
        <v>Expense</v>
      </c>
      <c r="D947" s="80">
        <f>YEAR(Tbl_Transactions[[#This Row],[Transaction Date]])</f>
        <v>2012</v>
      </c>
      <c r="E947" s="80">
        <f>MONTH(Tbl_Transactions[[#This Row],[Transaction Date]])</f>
        <v>6</v>
      </c>
      <c r="F947" s="80" t="str">
        <f>VLOOKUP(Tbl_Transactions[[#This Row],[Month Num]],Tbl_Lookup_Month[],2)</f>
        <v>Jun</v>
      </c>
      <c r="G947" s="80">
        <f>DAY(Tbl_Transactions[[#This Row],[Transaction Date]])</f>
        <v>27</v>
      </c>
      <c r="H947" s="82">
        <f>WEEKDAY(Tbl_Transactions[[#This Row],[Transaction Date]])</f>
        <v>4</v>
      </c>
      <c r="I947" s="82" t="str">
        <f>VLOOKUP(Tbl_Transactions[[#This Row],[Weekday Num]], Tbl_Lookup_Weekday[], 2)</f>
        <v>Wed</v>
      </c>
      <c r="J947" s="78" t="s">
        <v>15</v>
      </c>
      <c r="K947" s="78" t="s">
        <v>16</v>
      </c>
      <c r="L947" s="78" t="s">
        <v>14</v>
      </c>
      <c r="M947" s="78" t="s">
        <v>20</v>
      </c>
      <c r="N947" s="81">
        <v>227</v>
      </c>
      <c r="O947" s="91">
        <f>IF(Tbl_Transactions[[#This Row],[Type]]="Income",Tbl_Transactions[[#This Row],[Amount]]*'Lookup Values'!$H$3,Tbl_Transactions[[#This Row],[Amount]]*'Lookup Values'!$H$2)</f>
        <v>19.578749999999999</v>
      </c>
    </row>
    <row r="948" spans="1:15" x14ac:dyDescent="0.25">
      <c r="A948" s="78">
        <v>947</v>
      </c>
      <c r="B948" s="79">
        <v>41089</v>
      </c>
      <c r="C948" s="78" t="str">
        <f>IF(Tbl_Transactions[[#This Row],[Category]]="Income","Income","Expense")</f>
        <v>Expense</v>
      </c>
      <c r="D948" s="80">
        <f>YEAR(Tbl_Transactions[[#This Row],[Transaction Date]])</f>
        <v>2012</v>
      </c>
      <c r="E948" s="80">
        <f>MONTH(Tbl_Transactions[[#This Row],[Transaction Date]])</f>
        <v>6</v>
      </c>
      <c r="F948" s="80" t="str">
        <f>VLOOKUP(Tbl_Transactions[[#This Row],[Month Num]],Tbl_Lookup_Month[],2)</f>
        <v>Jun</v>
      </c>
      <c r="G948" s="80">
        <f>DAY(Tbl_Transactions[[#This Row],[Transaction Date]])</f>
        <v>29</v>
      </c>
      <c r="H948" s="82">
        <f>WEEKDAY(Tbl_Transactions[[#This Row],[Transaction Date]])</f>
        <v>6</v>
      </c>
      <c r="I948" s="82" t="str">
        <f>VLOOKUP(Tbl_Transactions[[#This Row],[Weekday Num]], Tbl_Lookup_Weekday[], 2)</f>
        <v>Fri</v>
      </c>
      <c r="J948" s="78" t="s">
        <v>42</v>
      </c>
      <c r="K948" s="78" t="s">
        <v>43</v>
      </c>
      <c r="L948" s="78" t="s">
        <v>41</v>
      </c>
      <c r="M948" s="78" t="s">
        <v>10</v>
      </c>
      <c r="N948" s="81">
        <v>464</v>
      </c>
      <c r="O948" s="91">
        <f>IF(Tbl_Transactions[[#This Row],[Type]]="Income",Tbl_Transactions[[#This Row],[Amount]]*'Lookup Values'!$H$3,Tbl_Transactions[[#This Row],[Amount]]*'Lookup Values'!$H$2)</f>
        <v>40.019999999999996</v>
      </c>
    </row>
    <row r="949" spans="1:15" x14ac:dyDescent="0.25">
      <c r="A949" s="78">
        <v>948</v>
      </c>
      <c r="B949" s="79">
        <v>41091</v>
      </c>
      <c r="C949" s="78" t="str">
        <f>IF(Tbl_Transactions[[#This Row],[Category]]="Income","Income","Expense")</f>
        <v>Expense</v>
      </c>
      <c r="D949" s="80">
        <f>YEAR(Tbl_Transactions[[#This Row],[Transaction Date]])</f>
        <v>2012</v>
      </c>
      <c r="E949" s="80">
        <f>MONTH(Tbl_Transactions[[#This Row],[Transaction Date]])</f>
        <v>7</v>
      </c>
      <c r="F949" s="80" t="str">
        <f>VLOOKUP(Tbl_Transactions[[#This Row],[Month Num]],Tbl_Lookup_Month[],2)</f>
        <v>Jul</v>
      </c>
      <c r="G949" s="80">
        <f>DAY(Tbl_Transactions[[#This Row],[Transaction Date]])</f>
        <v>1</v>
      </c>
      <c r="H949" s="82">
        <f>WEEKDAY(Tbl_Transactions[[#This Row],[Transaction Date]])</f>
        <v>1</v>
      </c>
      <c r="I949" s="82" t="str">
        <f>VLOOKUP(Tbl_Transactions[[#This Row],[Weekday Num]], Tbl_Lookup_Weekday[], 2)</f>
        <v>Sun</v>
      </c>
      <c r="J949" s="78" t="s">
        <v>12</v>
      </c>
      <c r="K949" s="78" t="s">
        <v>25</v>
      </c>
      <c r="L949" s="78" t="s">
        <v>24</v>
      </c>
      <c r="M949" s="78" t="s">
        <v>23</v>
      </c>
      <c r="N949" s="81">
        <v>286</v>
      </c>
      <c r="O949" s="91">
        <f>IF(Tbl_Transactions[[#This Row],[Type]]="Income",Tbl_Transactions[[#This Row],[Amount]]*'Lookup Values'!$H$3,Tbl_Transactions[[#This Row],[Amount]]*'Lookup Values'!$H$2)</f>
        <v>24.667499999999997</v>
      </c>
    </row>
    <row r="950" spans="1:15" x14ac:dyDescent="0.25">
      <c r="A950" s="78">
        <v>949</v>
      </c>
      <c r="B950" s="79">
        <v>41092</v>
      </c>
      <c r="C950" s="78" t="str">
        <f>IF(Tbl_Transactions[[#This Row],[Category]]="Income","Income","Expense")</f>
        <v>Expense</v>
      </c>
      <c r="D950" s="80">
        <f>YEAR(Tbl_Transactions[[#This Row],[Transaction Date]])</f>
        <v>2012</v>
      </c>
      <c r="E950" s="80">
        <f>MONTH(Tbl_Transactions[[#This Row],[Transaction Date]])</f>
        <v>7</v>
      </c>
      <c r="F950" s="80" t="str">
        <f>VLOOKUP(Tbl_Transactions[[#This Row],[Month Num]],Tbl_Lookup_Month[],2)</f>
        <v>Jul</v>
      </c>
      <c r="G950" s="80">
        <f>DAY(Tbl_Transactions[[#This Row],[Transaction Date]])</f>
        <v>2</v>
      </c>
      <c r="H950" s="82">
        <f>WEEKDAY(Tbl_Transactions[[#This Row],[Transaction Date]])</f>
        <v>2</v>
      </c>
      <c r="I950" s="82" t="str">
        <f>VLOOKUP(Tbl_Transactions[[#This Row],[Weekday Num]], Tbl_Lookup_Weekday[], 2)</f>
        <v>Mon</v>
      </c>
      <c r="J950" s="78" t="s">
        <v>42</v>
      </c>
      <c r="K950" s="78" t="s">
        <v>43</v>
      </c>
      <c r="L950" s="78" t="s">
        <v>41</v>
      </c>
      <c r="M950" s="78" t="s">
        <v>23</v>
      </c>
      <c r="N950" s="81">
        <v>133</v>
      </c>
      <c r="O950" s="91">
        <f>IF(Tbl_Transactions[[#This Row],[Type]]="Income",Tbl_Transactions[[#This Row],[Amount]]*'Lookup Values'!$H$3,Tbl_Transactions[[#This Row],[Amount]]*'Lookup Values'!$H$2)</f>
        <v>11.47125</v>
      </c>
    </row>
    <row r="951" spans="1:15" x14ac:dyDescent="0.25">
      <c r="A951" s="78">
        <v>950</v>
      </c>
      <c r="B951" s="79">
        <v>41093</v>
      </c>
      <c r="C951" s="78" t="str">
        <f>IF(Tbl_Transactions[[#This Row],[Category]]="Income","Income","Expense")</f>
        <v>Expense</v>
      </c>
      <c r="D951" s="80">
        <f>YEAR(Tbl_Transactions[[#This Row],[Transaction Date]])</f>
        <v>2012</v>
      </c>
      <c r="E951" s="80">
        <f>MONTH(Tbl_Transactions[[#This Row],[Transaction Date]])</f>
        <v>7</v>
      </c>
      <c r="F951" s="80" t="str">
        <f>VLOOKUP(Tbl_Transactions[[#This Row],[Month Num]],Tbl_Lookup_Month[],2)</f>
        <v>Jul</v>
      </c>
      <c r="G951" s="80">
        <f>DAY(Tbl_Transactions[[#This Row],[Transaction Date]])</f>
        <v>3</v>
      </c>
      <c r="H951" s="82">
        <f>WEEKDAY(Tbl_Transactions[[#This Row],[Transaction Date]])</f>
        <v>3</v>
      </c>
      <c r="I951" s="82" t="str">
        <f>VLOOKUP(Tbl_Transactions[[#This Row],[Weekday Num]], Tbl_Lookup_Weekday[], 2)</f>
        <v>Tue</v>
      </c>
      <c r="J951" s="78" t="s">
        <v>18</v>
      </c>
      <c r="K951" s="78" t="s">
        <v>30</v>
      </c>
      <c r="L951" s="78" t="s">
        <v>29</v>
      </c>
      <c r="M951" s="78" t="s">
        <v>23</v>
      </c>
      <c r="N951" s="81">
        <v>351</v>
      </c>
      <c r="O951" s="91">
        <f>IF(Tbl_Transactions[[#This Row],[Type]]="Income",Tbl_Transactions[[#This Row],[Amount]]*'Lookup Values'!$H$3,Tbl_Transactions[[#This Row],[Amount]]*'Lookup Values'!$H$2)</f>
        <v>30.273749999999996</v>
      </c>
    </row>
    <row r="952" spans="1:15" x14ac:dyDescent="0.25">
      <c r="A952" s="78">
        <v>951</v>
      </c>
      <c r="B952" s="79">
        <v>41098</v>
      </c>
      <c r="C952" s="78" t="str">
        <f>IF(Tbl_Transactions[[#This Row],[Category]]="Income","Income","Expense")</f>
        <v>Expense</v>
      </c>
      <c r="D952" s="80">
        <f>YEAR(Tbl_Transactions[[#This Row],[Transaction Date]])</f>
        <v>2012</v>
      </c>
      <c r="E952" s="80">
        <f>MONTH(Tbl_Transactions[[#This Row],[Transaction Date]])</f>
        <v>7</v>
      </c>
      <c r="F952" s="80" t="str">
        <f>VLOOKUP(Tbl_Transactions[[#This Row],[Month Num]],Tbl_Lookup_Month[],2)</f>
        <v>Jul</v>
      </c>
      <c r="G952" s="80">
        <f>DAY(Tbl_Transactions[[#This Row],[Transaction Date]])</f>
        <v>8</v>
      </c>
      <c r="H952" s="82">
        <f>WEEKDAY(Tbl_Transactions[[#This Row],[Transaction Date]])</f>
        <v>1</v>
      </c>
      <c r="I952" s="82" t="str">
        <f>VLOOKUP(Tbl_Transactions[[#This Row],[Weekday Num]], Tbl_Lookup_Weekday[], 2)</f>
        <v>Sun</v>
      </c>
      <c r="J952" s="78" t="s">
        <v>27</v>
      </c>
      <c r="K952" s="78" t="s">
        <v>28</v>
      </c>
      <c r="L952" s="78" t="s">
        <v>26</v>
      </c>
      <c r="M952" s="78" t="s">
        <v>10</v>
      </c>
      <c r="N952" s="81">
        <v>184</v>
      </c>
      <c r="O952" s="91">
        <f>IF(Tbl_Transactions[[#This Row],[Type]]="Income",Tbl_Transactions[[#This Row],[Amount]]*'Lookup Values'!$H$3,Tbl_Transactions[[#This Row],[Amount]]*'Lookup Values'!$H$2)</f>
        <v>15.87</v>
      </c>
    </row>
    <row r="953" spans="1:15" x14ac:dyDescent="0.25">
      <c r="A953" s="78">
        <v>952</v>
      </c>
      <c r="B953" s="79">
        <v>41099</v>
      </c>
      <c r="C953" s="78" t="str">
        <f>IF(Tbl_Transactions[[#This Row],[Category]]="Income","Income","Expense")</f>
        <v>Expense</v>
      </c>
      <c r="D953" s="80">
        <f>YEAR(Tbl_Transactions[[#This Row],[Transaction Date]])</f>
        <v>2012</v>
      </c>
      <c r="E953" s="80">
        <f>MONTH(Tbl_Transactions[[#This Row],[Transaction Date]])</f>
        <v>7</v>
      </c>
      <c r="F953" s="80" t="str">
        <f>VLOOKUP(Tbl_Transactions[[#This Row],[Month Num]],Tbl_Lookup_Month[],2)</f>
        <v>Jul</v>
      </c>
      <c r="G953" s="80">
        <f>DAY(Tbl_Transactions[[#This Row],[Transaction Date]])</f>
        <v>9</v>
      </c>
      <c r="H953" s="82">
        <f>WEEKDAY(Tbl_Transactions[[#This Row],[Transaction Date]])</f>
        <v>2</v>
      </c>
      <c r="I953" s="82" t="str">
        <f>VLOOKUP(Tbl_Transactions[[#This Row],[Weekday Num]], Tbl_Lookup_Weekday[], 2)</f>
        <v>Mon</v>
      </c>
      <c r="J953" s="78" t="s">
        <v>12</v>
      </c>
      <c r="K953" s="78" t="s">
        <v>13</v>
      </c>
      <c r="L953" s="78" t="s">
        <v>11</v>
      </c>
      <c r="M953" s="78" t="s">
        <v>23</v>
      </c>
      <c r="N953" s="81">
        <v>76</v>
      </c>
      <c r="O953" s="91">
        <f>IF(Tbl_Transactions[[#This Row],[Type]]="Income",Tbl_Transactions[[#This Row],[Amount]]*'Lookup Values'!$H$3,Tbl_Transactions[[#This Row],[Amount]]*'Lookup Values'!$H$2)</f>
        <v>6.5549999999999997</v>
      </c>
    </row>
    <row r="954" spans="1:15" x14ac:dyDescent="0.25">
      <c r="A954" s="78">
        <v>953</v>
      </c>
      <c r="B954" s="79">
        <v>41099</v>
      </c>
      <c r="C954" s="78" t="str">
        <f>IF(Tbl_Transactions[[#This Row],[Category]]="Income","Income","Expense")</f>
        <v>Expense</v>
      </c>
      <c r="D954" s="80">
        <f>YEAR(Tbl_Transactions[[#This Row],[Transaction Date]])</f>
        <v>2012</v>
      </c>
      <c r="E954" s="80">
        <f>MONTH(Tbl_Transactions[[#This Row],[Transaction Date]])</f>
        <v>7</v>
      </c>
      <c r="F954" s="80" t="str">
        <f>VLOOKUP(Tbl_Transactions[[#This Row],[Month Num]],Tbl_Lookup_Month[],2)</f>
        <v>Jul</v>
      </c>
      <c r="G954" s="80">
        <f>DAY(Tbl_Transactions[[#This Row],[Transaction Date]])</f>
        <v>9</v>
      </c>
      <c r="H954" s="82">
        <f>WEEKDAY(Tbl_Transactions[[#This Row],[Transaction Date]])</f>
        <v>2</v>
      </c>
      <c r="I954" s="82" t="str">
        <f>VLOOKUP(Tbl_Transactions[[#This Row],[Weekday Num]], Tbl_Lookup_Weekday[], 2)</f>
        <v>Mon</v>
      </c>
      <c r="J954" s="78" t="s">
        <v>12</v>
      </c>
      <c r="K954" s="78" t="s">
        <v>13</v>
      </c>
      <c r="L954" s="78" t="s">
        <v>11</v>
      </c>
      <c r="M954" s="78" t="s">
        <v>20</v>
      </c>
      <c r="N954" s="81">
        <v>54</v>
      </c>
      <c r="O954" s="91">
        <f>IF(Tbl_Transactions[[#This Row],[Type]]="Income",Tbl_Transactions[[#This Row],[Amount]]*'Lookup Values'!$H$3,Tbl_Transactions[[#This Row],[Amount]]*'Lookup Values'!$H$2)</f>
        <v>4.6574999999999998</v>
      </c>
    </row>
    <row r="955" spans="1:15" x14ac:dyDescent="0.25">
      <c r="A955" s="78">
        <v>954</v>
      </c>
      <c r="B955" s="79">
        <v>41100</v>
      </c>
      <c r="C955" s="78" t="str">
        <f>IF(Tbl_Transactions[[#This Row],[Category]]="Income","Income","Expense")</f>
        <v>Expense</v>
      </c>
      <c r="D955" s="80">
        <f>YEAR(Tbl_Transactions[[#This Row],[Transaction Date]])</f>
        <v>2012</v>
      </c>
      <c r="E955" s="80">
        <f>MONTH(Tbl_Transactions[[#This Row],[Transaction Date]])</f>
        <v>7</v>
      </c>
      <c r="F955" s="80" t="str">
        <f>VLOOKUP(Tbl_Transactions[[#This Row],[Month Num]],Tbl_Lookup_Month[],2)</f>
        <v>Jul</v>
      </c>
      <c r="G955" s="80">
        <f>DAY(Tbl_Transactions[[#This Row],[Transaction Date]])</f>
        <v>10</v>
      </c>
      <c r="H955" s="82">
        <f>WEEKDAY(Tbl_Transactions[[#This Row],[Transaction Date]])</f>
        <v>3</v>
      </c>
      <c r="I955" s="82" t="str">
        <f>VLOOKUP(Tbl_Transactions[[#This Row],[Weekday Num]], Tbl_Lookup_Weekday[], 2)</f>
        <v>Tue</v>
      </c>
      <c r="J955" s="78" t="s">
        <v>27</v>
      </c>
      <c r="K955" s="78" t="s">
        <v>28</v>
      </c>
      <c r="L955" s="78" t="s">
        <v>26</v>
      </c>
      <c r="M955" s="78" t="s">
        <v>10</v>
      </c>
      <c r="N955" s="81">
        <v>47</v>
      </c>
      <c r="O955" s="91">
        <f>IF(Tbl_Transactions[[#This Row],[Type]]="Income",Tbl_Transactions[[#This Row],[Amount]]*'Lookup Values'!$H$3,Tbl_Transactions[[#This Row],[Amount]]*'Lookup Values'!$H$2)</f>
        <v>4.05375</v>
      </c>
    </row>
    <row r="956" spans="1:15" x14ac:dyDescent="0.25">
      <c r="A956" s="78">
        <v>955</v>
      </c>
      <c r="B956" s="79">
        <v>41102</v>
      </c>
      <c r="C956" s="78" t="str">
        <f>IF(Tbl_Transactions[[#This Row],[Category]]="Income","Income","Expense")</f>
        <v>Expense</v>
      </c>
      <c r="D956" s="80">
        <f>YEAR(Tbl_Transactions[[#This Row],[Transaction Date]])</f>
        <v>2012</v>
      </c>
      <c r="E956" s="80">
        <f>MONTH(Tbl_Transactions[[#This Row],[Transaction Date]])</f>
        <v>7</v>
      </c>
      <c r="F956" s="80" t="str">
        <f>VLOOKUP(Tbl_Transactions[[#This Row],[Month Num]],Tbl_Lookup_Month[],2)</f>
        <v>Jul</v>
      </c>
      <c r="G956" s="80">
        <f>DAY(Tbl_Transactions[[#This Row],[Transaction Date]])</f>
        <v>12</v>
      </c>
      <c r="H956" s="82">
        <f>WEEKDAY(Tbl_Transactions[[#This Row],[Transaction Date]])</f>
        <v>5</v>
      </c>
      <c r="I956" s="82" t="str">
        <f>VLOOKUP(Tbl_Transactions[[#This Row],[Weekday Num]], Tbl_Lookup_Weekday[], 2)</f>
        <v>Thu</v>
      </c>
      <c r="J956" s="78" t="s">
        <v>27</v>
      </c>
      <c r="K956" s="78" t="s">
        <v>28</v>
      </c>
      <c r="L956" s="78" t="s">
        <v>26</v>
      </c>
      <c r="M956" s="78" t="s">
        <v>10</v>
      </c>
      <c r="N956" s="81">
        <v>25</v>
      </c>
      <c r="O956" s="91">
        <f>IF(Tbl_Transactions[[#This Row],[Type]]="Income",Tbl_Transactions[[#This Row],[Amount]]*'Lookup Values'!$H$3,Tbl_Transactions[[#This Row],[Amount]]*'Lookup Values'!$H$2)</f>
        <v>2.15625</v>
      </c>
    </row>
    <row r="957" spans="1:15" x14ac:dyDescent="0.25">
      <c r="A957" s="78">
        <v>956</v>
      </c>
      <c r="B957" s="79">
        <v>41105</v>
      </c>
      <c r="C957" s="78" t="str">
        <f>IF(Tbl_Transactions[[#This Row],[Category]]="Income","Income","Expense")</f>
        <v>Income</v>
      </c>
      <c r="D957" s="80">
        <f>YEAR(Tbl_Transactions[[#This Row],[Transaction Date]])</f>
        <v>2012</v>
      </c>
      <c r="E957" s="80">
        <f>MONTH(Tbl_Transactions[[#This Row],[Transaction Date]])</f>
        <v>7</v>
      </c>
      <c r="F957" s="80" t="str">
        <f>VLOOKUP(Tbl_Transactions[[#This Row],[Month Num]],Tbl_Lookup_Month[],2)</f>
        <v>Jul</v>
      </c>
      <c r="G957" s="80">
        <f>DAY(Tbl_Transactions[[#This Row],[Transaction Date]])</f>
        <v>15</v>
      </c>
      <c r="H957" s="82">
        <f>WEEKDAY(Tbl_Transactions[[#This Row],[Transaction Date]])</f>
        <v>1</v>
      </c>
      <c r="I957" s="82" t="str">
        <f>VLOOKUP(Tbl_Transactions[[#This Row],[Weekday Num]], Tbl_Lookup_Weekday[], 2)</f>
        <v>Sun</v>
      </c>
      <c r="J957" s="78" t="s">
        <v>47</v>
      </c>
      <c r="K957" s="78" t="s">
        <v>80</v>
      </c>
      <c r="L957" s="78" t="s">
        <v>81</v>
      </c>
      <c r="M957" s="78" t="s">
        <v>10</v>
      </c>
      <c r="N957" s="81">
        <v>76</v>
      </c>
      <c r="O957" s="91">
        <f>IF(Tbl_Transactions[[#This Row],[Type]]="Income",Tbl_Transactions[[#This Row],[Amount]]*'Lookup Values'!$H$3,Tbl_Transactions[[#This Row],[Amount]]*'Lookup Values'!$H$2)</f>
        <v>28.88</v>
      </c>
    </row>
    <row r="958" spans="1:15" x14ac:dyDescent="0.25">
      <c r="A958" s="78">
        <v>957</v>
      </c>
      <c r="B958" s="79">
        <v>41108</v>
      </c>
      <c r="C958" s="78" t="str">
        <f>IF(Tbl_Transactions[[#This Row],[Category]]="Income","Income","Expense")</f>
        <v>Expense</v>
      </c>
      <c r="D958" s="80">
        <f>YEAR(Tbl_Transactions[[#This Row],[Transaction Date]])</f>
        <v>2012</v>
      </c>
      <c r="E958" s="80">
        <f>MONTH(Tbl_Transactions[[#This Row],[Transaction Date]])</f>
        <v>7</v>
      </c>
      <c r="F958" s="80" t="str">
        <f>VLOOKUP(Tbl_Transactions[[#This Row],[Month Num]],Tbl_Lookup_Month[],2)</f>
        <v>Jul</v>
      </c>
      <c r="G958" s="80">
        <f>DAY(Tbl_Transactions[[#This Row],[Transaction Date]])</f>
        <v>18</v>
      </c>
      <c r="H958" s="82">
        <f>WEEKDAY(Tbl_Transactions[[#This Row],[Transaction Date]])</f>
        <v>4</v>
      </c>
      <c r="I958" s="82" t="str">
        <f>VLOOKUP(Tbl_Transactions[[#This Row],[Weekday Num]], Tbl_Lookup_Weekday[], 2)</f>
        <v>Wed</v>
      </c>
      <c r="J958" s="78" t="s">
        <v>15</v>
      </c>
      <c r="K958" s="78" t="s">
        <v>16</v>
      </c>
      <c r="L958" s="78" t="s">
        <v>14</v>
      </c>
      <c r="M958" s="78" t="s">
        <v>23</v>
      </c>
      <c r="N958" s="81">
        <v>146</v>
      </c>
      <c r="O958" s="91">
        <f>IF(Tbl_Transactions[[#This Row],[Type]]="Income",Tbl_Transactions[[#This Row],[Amount]]*'Lookup Values'!$H$3,Tbl_Transactions[[#This Row],[Amount]]*'Lookup Values'!$H$2)</f>
        <v>12.592499999999999</v>
      </c>
    </row>
    <row r="959" spans="1:15" x14ac:dyDescent="0.25">
      <c r="A959" s="78">
        <v>958</v>
      </c>
      <c r="B959" s="79">
        <v>41109</v>
      </c>
      <c r="C959" s="78" t="str">
        <f>IF(Tbl_Transactions[[#This Row],[Category]]="Income","Income","Expense")</f>
        <v>Expense</v>
      </c>
      <c r="D959" s="80">
        <f>YEAR(Tbl_Transactions[[#This Row],[Transaction Date]])</f>
        <v>2012</v>
      </c>
      <c r="E959" s="80">
        <f>MONTH(Tbl_Transactions[[#This Row],[Transaction Date]])</f>
        <v>7</v>
      </c>
      <c r="F959" s="80" t="str">
        <f>VLOOKUP(Tbl_Transactions[[#This Row],[Month Num]],Tbl_Lookup_Month[],2)</f>
        <v>Jul</v>
      </c>
      <c r="G959" s="80">
        <f>DAY(Tbl_Transactions[[#This Row],[Transaction Date]])</f>
        <v>19</v>
      </c>
      <c r="H959" s="82">
        <f>WEEKDAY(Tbl_Transactions[[#This Row],[Transaction Date]])</f>
        <v>5</v>
      </c>
      <c r="I959" s="82" t="str">
        <f>VLOOKUP(Tbl_Transactions[[#This Row],[Weekday Num]], Tbl_Lookup_Weekday[], 2)</f>
        <v>Thu</v>
      </c>
      <c r="J959" s="78" t="s">
        <v>32</v>
      </c>
      <c r="K959" s="78" t="s">
        <v>33</v>
      </c>
      <c r="L959" s="78" t="s">
        <v>31</v>
      </c>
      <c r="M959" s="78" t="s">
        <v>10</v>
      </c>
      <c r="N959" s="81">
        <v>141</v>
      </c>
      <c r="O959" s="91">
        <f>IF(Tbl_Transactions[[#This Row],[Type]]="Income",Tbl_Transactions[[#This Row],[Amount]]*'Lookup Values'!$H$3,Tbl_Transactions[[#This Row],[Amount]]*'Lookup Values'!$H$2)</f>
        <v>12.161249999999999</v>
      </c>
    </row>
    <row r="960" spans="1:15" x14ac:dyDescent="0.25">
      <c r="A960" s="78">
        <v>959</v>
      </c>
      <c r="B960" s="79">
        <v>41109</v>
      </c>
      <c r="C960" s="78" t="str">
        <f>IF(Tbl_Transactions[[#This Row],[Category]]="Income","Income","Expense")</f>
        <v>Expense</v>
      </c>
      <c r="D960" s="80">
        <f>YEAR(Tbl_Transactions[[#This Row],[Transaction Date]])</f>
        <v>2012</v>
      </c>
      <c r="E960" s="80">
        <f>MONTH(Tbl_Transactions[[#This Row],[Transaction Date]])</f>
        <v>7</v>
      </c>
      <c r="F960" s="80" t="str">
        <f>VLOOKUP(Tbl_Transactions[[#This Row],[Month Num]],Tbl_Lookup_Month[],2)</f>
        <v>Jul</v>
      </c>
      <c r="G960" s="80">
        <f>DAY(Tbl_Transactions[[#This Row],[Transaction Date]])</f>
        <v>19</v>
      </c>
      <c r="H960" s="82">
        <f>WEEKDAY(Tbl_Transactions[[#This Row],[Transaction Date]])</f>
        <v>5</v>
      </c>
      <c r="I960" s="82" t="str">
        <f>VLOOKUP(Tbl_Transactions[[#This Row],[Weekday Num]], Tbl_Lookup_Weekday[], 2)</f>
        <v>Thu</v>
      </c>
      <c r="J960" s="78" t="s">
        <v>8</v>
      </c>
      <c r="K960" s="78" t="s">
        <v>22</v>
      </c>
      <c r="L960" s="78" t="s">
        <v>21</v>
      </c>
      <c r="M960" s="78" t="s">
        <v>23</v>
      </c>
      <c r="N960" s="81">
        <v>356</v>
      </c>
      <c r="O960" s="91">
        <f>IF(Tbl_Transactions[[#This Row],[Type]]="Income",Tbl_Transactions[[#This Row],[Amount]]*'Lookup Values'!$H$3,Tbl_Transactions[[#This Row],[Amount]]*'Lookup Values'!$H$2)</f>
        <v>30.704999999999998</v>
      </c>
    </row>
    <row r="961" spans="1:15" x14ac:dyDescent="0.25">
      <c r="A961" s="78">
        <v>960</v>
      </c>
      <c r="B961" s="79">
        <v>41109</v>
      </c>
      <c r="C961" s="78" t="str">
        <f>IF(Tbl_Transactions[[#This Row],[Category]]="Income","Income","Expense")</f>
        <v>Expense</v>
      </c>
      <c r="D961" s="80">
        <f>YEAR(Tbl_Transactions[[#This Row],[Transaction Date]])</f>
        <v>2012</v>
      </c>
      <c r="E961" s="80">
        <f>MONTH(Tbl_Transactions[[#This Row],[Transaction Date]])</f>
        <v>7</v>
      </c>
      <c r="F961" s="80" t="str">
        <f>VLOOKUP(Tbl_Transactions[[#This Row],[Month Num]],Tbl_Lookup_Month[],2)</f>
        <v>Jul</v>
      </c>
      <c r="G961" s="80">
        <f>DAY(Tbl_Transactions[[#This Row],[Transaction Date]])</f>
        <v>19</v>
      </c>
      <c r="H961" s="82">
        <f>WEEKDAY(Tbl_Transactions[[#This Row],[Transaction Date]])</f>
        <v>5</v>
      </c>
      <c r="I961" s="82" t="str">
        <f>VLOOKUP(Tbl_Transactions[[#This Row],[Weekday Num]], Tbl_Lookup_Weekday[], 2)</f>
        <v>Thu</v>
      </c>
      <c r="J961" s="78" t="s">
        <v>8</v>
      </c>
      <c r="K961" s="78" t="s">
        <v>22</v>
      </c>
      <c r="L961" s="78" t="s">
        <v>21</v>
      </c>
      <c r="M961" s="78" t="s">
        <v>23</v>
      </c>
      <c r="N961" s="81">
        <v>125</v>
      </c>
      <c r="O961" s="91">
        <f>IF(Tbl_Transactions[[#This Row],[Type]]="Income",Tbl_Transactions[[#This Row],[Amount]]*'Lookup Values'!$H$3,Tbl_Transactions[[#This Row],[Amount]]*'Lookup Values'!$H$2)</f>
        <v>10.78125</v>
      </c>
    </row>
    <row r="962" spans="1:15" x14ac:dyDescent="0.25">
      <c r="A962" s="78">
        <v>961</v>
      </c>
      <c r="B962" s="79">
        <v>41115</v>
      </c>
      <c r="C962" s="78" t="str">
        <f>IF(Tbl_Transactions[[#This Row],[Category]]="Income","Income","Expense")</f>
        <v>Income</v>
      </c>
      <c r="D962" s="80">
        <f>YEAR(Tbl_Transactions[[#This Row],[Transaction Date]])</f>
        <v>2012</v>
      </c>
      <c r="E962" s="80">
        <f>MONTH(Tbl_Transactions[[#This Row],[Transaction Date]])</f>
        <v>7</v>
      </c>
      <c r="F962" s="80" t="str">
        <f>VLOOKUP(Tbl_Transactions[[#This Row],[Month Num]],Tbl_Lookup_Month[],2)</f>
        <v>Jul</v>
      </c>
      <c r="G962" s="80">
        <f>DAY(Tbl_Transactions[[#This Row],[Transaction Date]])</f>
        <v>25</v>
      </c>
      <c r="H962" s="82">
        <f>WEEKDAY(Tbl_Transactions[[#This Row],[Transaction Date]])</f>
        <v>4</v>
      </c>
      <c r="I962" s="82" t="str">
        <f>VLOOKUP(Tbl_Transactions[[#This Row],[Weekday Num]], Tbl_Lookup_Weekday[], 2)</f>
        <v>Wed</v>
      </c>
      <c r="J962" s="78" t="s">
        <v>47</v>
      </c>
      <c r="K962" s="78" t="s">
        <v>78</v>
      </c>
      <c r="L962" s="78" t="s">
        <v>79</v>
      </c>
      <c r="M962" s="78" t="s">
        <v>23</v>
      </c>
      <c r="N962" s="81">
        <v>50</v>
      </c>
      <c r="O962" s="91">
        <f>IF(Tbl_Transactions[[#This Row],[Type]]="Income",Tbl_Transactions[[#This Row],[Amount]]*'Lookup Values'!$H$3,Tbl_Transactions[[#This Row],[Amount]]*'Lookup Values'!$H$2)</f>
        <v>19</v>
      </c>
    </row>
    <row r="963" spans="1:15" x14ac:dyDescent="0.25">
      <c r="A963" s="78">
        <v>962</v>
      </c>
      <c r="B963" s="79">
        <v>41115</v>
      </c>
      <c r="C963" s="78" t="str">
        <f>IF(Tbl_Transactions[[#This Row],[Category]]="Income","Income","Expense")</f>
        <v>Expense</v>
      </c>
      <c r="D963" s="80">
        <f>YEAR(Tbl_Transactions[[#This Row],[Transaction Date]])</f>
        <v>2012</v>
      </c>
      <c r="E963" s="80">
        <f>MONTH(Tbl_Transactions[[#This Row],[Transaction Date]])</f>
        <v>7</v>
      </c>
      <c r="F963" s="80" t="str">
        <f>VLOOKUP(Tbl_Transactions[[#This Row],[Month Num]],Tbl_Lookup_Month[],2)</f>
        <v>Jul</v>
      </c>
      <c r="G963" s="80">
        <f>DAY(Tbl_Transactions[[#This Row],[Transaction Date]])</f>
        <v>25</v>
      </c>
      <c r="H963" s="82">
        <f>WEEKDAY(Tbl_Transactions[[#This Row],[Transaction Date]])</f>
        <v>4</v>
      </c>
      <c r="I963" s="82" t="str">
        <f>VLOOKUP(Tbl_Transactions[[#This Row],[Weekday Num]], Tbl_Lookup_Weekday[], 2)</f>
        <v>Wed</v>
      </c>
      <c r="J963" s="78" t="s">
        <v>18</v>
      </c>
      <c r="K963" s="78" t="s">
        <v>30</v>
      </c>
      <c r="L963" s="78" t="s">
        <v>29</v>
      </c>
      <c r="M963" s="78" t="s">
        <v>10</v>
      </c>
      <c r="N963" s="81">
        <v>260</v>
      </c>
      <c r="O963" s="91">
        <f>IF(Tbl_Transactions[[#This Row],[Type]]="Income",Tbl_Transactions[[#This Row],[Amount]]*'Lookup Values'!$H$3,Tbl_Transactions[[#This Row],[Amount]]*'Lookup Values'!$H$2)</f>
        <v>22.424999999999997</v>
      </c>
    </row>
    <row r="964" spans="1:15" x14ac:dyDescent="0.25">
      <c r="A964" s="78">
        <v>963</v>
      </c>
      <c r="B964" s="79">
        <v>41116</v>
      </c>
      <c r="C964" s="78" t="str">
        <f>IF(Tbl_Transactions[[#This Row],[Category]]="Income","Income","Expense")</f>
        <v>Income</v>
      </c>
      <c r="D964" s="80">
        <f>YEAR(Tbl_Transactions[[#This Row],[Transaction Date]])</f>
        <v>2012</v>
      </c>
      <c r="E964" s="80">
        <f>MONTH(Tbl_Transactions[[#This Row],[Transaction Date]])</f>
        <v>7</v>
      </c>
      <c r="F964" s="80" t="str">
        <f>VLOOKUP(Tbl_Transactions[[#This Row],[Month Num]],Tbl_Lookup_Month[],2)</f>
        <v>Jul</v>
      </c>
      <c r="G964" s="80">
        <f>DAY(Tbl_Transactions[[#This Row],[Transaction Date]])</f>
        <v>26</v>
      </c>
      <c r="H964" s="82">
        <f>WEEKDAY(Tbl_Transactions[[#This Row],[Transaction Date]])</f>
        <v>5</v>
      </c>
      <c r="I964" s="82" t="str">
        <f>VLOOKUP(Tbl_Transactions[[#This Row],[Weekday Num]], Tbl_Lookup_Weekday[], 2)</f>
        <v>Thu</v>
      </c>
      <c r="J964" s="78" t="s">
        <v>47</v>
      </c>
      <c r="K964" s="78" t="s">
        <v>80</v>
      </c>
      <c r="L964" s="78" t="s">
        <v>81</v>
      </c>
      <c r="M964" s="78" t="s">
        <v>10</v>
      </c>
      <c r="N964" s="81">
        <v>424</v>
      </c>
      <c r="O964" s="91">
        <f>IF(Tbl_Transactions[[#This Row],[Type]]="Income",Tbl_Transactions[[#This Row],[Amount]]*'Lookup Values'!$H$3,Tbl_Transactions[[#This Row],[Amount]]*'Lookup Values'!$H$2)</f>
        <v>161.12</v>
      </c>
    </row>
    <row r="965" spans="1:15" x14ac:dyDescent="0.25">
      <c r="A965" s="78">
        <v>964</v>
      </c>
      <c r="B965" s="79">
        <v>41116</v>
      </c>
      <c r="C965" s="78" t="str">
        <f>IF(Tbl_Transactions[[#This Row],[Category]]="Income","Income","Expense")</f>
        <v>Expense</v>
      </c>
      <c r="D965" s="80">
        <f>YEAR(Tbl_Transactions[[#This Row],[Transaction Date]])</f>
        <v>2012</v>
      </c>
      <c r="E965" s="80">
        <f>MONTH(Tbl_Transactions[[#This Row],[Transaction Date]])</f>
        <v>7</v>
      </c>
      <c r="F965" s="80" t="str">
        <f>VLOOKUP(Tbl_Transactions[[#This Row],[Month Num]],Tbl_Lookup_Month[],2)</f>
        <v>Jul</v>
      </c>
      <c r="G965" s="80">
        <f>DAY(Tbl_Transactions[[#This Row],[Transaction Date]])</f>
        <v>26</v>
      </c>
      <c r="H965" s="82">
        <f>WEEKDAY(Tbl_Transactions[[#This Row],[Transaction Date]])</f>
        <v>5</v>
      </c>
      <c r="I965" s="82" t="str">
        <f>VLOOKUP(Tbl_Transactions[[#This Row],[Weekday Num]], Tbl_Lookup_Weekday[], 2)</f>
        <v>Thu</v>
      </c>
      <c r="J965" s="78" t="s">
        <v>18</v>
      </c>
      <c r="K965" s="78" t="s">
        <v>30</v>
      </c>
      <c r="L965" s="78" t="s">
        <v>29</v>
      </c>
      <c r="M965" s="78" t="s">
        <v>23</v>
      </c>
      <c r="N965" s="81">
        <v>45</v>
      </c>
      <c r="O965" s="91">
        <f>IF(Tbl_Transactions[[#This Row],[Type]]="Income",Tbl_Transactions[[#This Row],[Amount]]*'Lookup Values'!$H$3,Tbl_Transactions[[#This Row],[Amount]]*'Lookup Values'!$H$2)</f>
        <v>3.8812499999999996</v>
      </c>
    </row>
    <row r="966" spans="1:15" x14ac:dyDescent="0.25">
      <c r="A966" s="78">
        <v>965</v>
      </c>
      <c r="B966" s="79">
        <v>41119</v>
      </c>
      <c r="C966" s="78" t="str">
        <f>IF(Tbl_Transactions[[#This Row],[Category]]="Income","Income","Expense")</f>
        <v>Expense</v>
      </c>
      <c r="D966" s="80">
        <f>YEAR(Tbl_Transactions[[#This Row],[Transaction Date]])</f>
        <v>2012</v>
      </c>
      <c r="E966" s="80">
        <f>MONTH(Tbl_Transactions[[#This Row],[Transaction Date]])</f>
        <v>7</v>
      </c>
      <c r="F966" s="80" t="str">
        <f>VLOOKUP(Tbl_Transactions[[#This Row],[Month Num]],Tbl_Lookup_Month[],2)</f>
        <v>Jul</v>
      </c>
      <c r="G966" s="80">
        <f>DAY(Tbl_Transactions[[#This Row],[Transaction Date]])</f>
        <v>29</v>
      </c>
      <c r="H966" s="82">
        <f>WEEKDAY(Tbl_Transactions[[#This Row],[Transaction Date]])</f>
        <v>1</v>
      </c>
      <c r="I966" s="82" t="str">
        <f>VLOOKUP(Tbl_Transactions[[#This Row],[Weekday Num]], Tbl_Lookup_Weekday[], 2)</f>
        <v>Sun</v>
      </c>
      <c r="J966" s="78" t="s">
        <v>8</v>
      </c>
      <c r="K966" s="78" t="s">
        <v>22</v>
      </c>
      <c r="L966" s="78" t="s">
        <v>21</v>
      </c>
      <c r="M966" s="78" t="s">
        <v>10</v>
      </c>
      <c r="N966" s="81">
        <v>341</v>
      </c>
      <c r="O966" s="91">
        <f>IF(Tbl_Transactions[[#This Row],[Type]]="Income",Tbl_Transactions[[#This Row],[Amount]]*'Lookup Values'!$H$3,Tbl_Transactions[[#This Row],[Amount]]*'Lookup Values'!$H$2)</f>
        <v>29.411249999999999</v>
      </c>
    </row>
    <row r="967" spans="1:15" x14ac:dyDescent="0.25">
      <c r="A967" s="78">
        <v>966</v>
      </c>
      <c r="B967" s="79">
        <v>41120</v>
      </c>
      <c r="C967" s="78" t="str">
        <f>IF(Tbl_Transactions[[#This Row],[Category]]="Income","Income","Expense")</f>
        <v>Expense</v>
      </c>
      <c r="D967" s="80">
        <f>YEAR(Tbl_Transactions[[#This Row],[Transaction Date]])</f>
        <v>2012</v>
      </c>
      <c r="E967" s="80">
        <f>MONTH(Tbl_Transactions[[#This Row],[Transaction Date]])</f>
        <v>7</v>
      </c>
      <c r="F967" s="80" t="str">
        <f>VLOOKUP(Tbl_Transactions[[#This Row],[Month Num]],Tbl_Lookup_Month[],2)</f>
        <v>Jul</v>
      </c>
      <c r="G967" s="80">
        <f>DAY(Tbl_Transactions[[#This Row],[Transaction Date]])</f>
        <v>30</v>
      </c>
      <c r="H967" s="82">
        <f>WEEKDAY(Tbl_Transactions[[#This Row],[Transaction Date]])</f>
        <v>2</v>
      </c>
      <c r="I967" s="82" t="str">
        <f>VLOOKUP(Tbl_Transactions[[#This Row],[Weekday Num]], Tbl_Lookup_Weekday[], 2)</f>
        <v>Mon</v>
      </c>
      <c r="J967" s="78" t="s">
        <v>15</v>
      </c>
      <c r="K967" s="78" t="s">
        <v>35</v>
      </c>
      <c r="L967" s="78" t="s">
        <v>34</v>
      </c>
      <c r="M967" s="78" t="s">
        <v>20</v>
      </c>
      <c r="N967" s="81">
        <v>482</v>
      </c>
      <c r="O967" s="91">
        <f>IF(Tbl_Transactions[[#This Row],[Type]]="Income",Tbl_Transactions[[#This Row],[Amount]]*'Lookup Values'!$H$3,Tbl_Transactions[[#This Row],[Amount]]*'Lookup Values'!$H$2)</f>
        <v>41.572499999999998</v>
      </c>
    </row>
    <row r="968" spans="1:15" x14ac:dyDescent="0.25">
      <c r="A968" s="78">
        <v>967</v>
      </c>
      <c r="B968" s="79">
        <v>41133</v>
      </c>
      <c r="C968" s="78" t="str">
        <f>IF(Tbl_Transactions[[#This Row],[Category]]="Income","Income","Expense")</f>
        <v>Expense</v>
      </c>
      <c r="D968" s="80">
        <f>YEAR(Tbl_Transactions[[#This Row],[Transaction Date]])</f>
        <v>2012</v>
      </c>
      <c r="E968" s="80">
        <f>MONTH(Tbl_Transactions[[#This Row],[Transaction Date]])</f>
        <v>8</v>
      </c>
      <c r="F968" s="80" t="str">
        <f>VLOOKUP(Tbl_Transactions[[#This Row],[Month Num]],Tbl_Lookup_Month[],2)</f>
        <v>Aug</v>
      </c>
      <c r="G968" s="80">
        <f>DAY(Tbl_Transactions[[#This Row],[Transaction Date]])</f>
        <v>12</v>
      </c>
      <c r="H968" s="82">
        <f>WEEKDAY(Tbl_Transactions[[#This Row],[Transaction Date]])</f>
        <v>1</v>
      </c>
      <c r="I968" s="82" t="str">
        <f>VLOOKUP(Tbl_Transactions[[#This Row],[Weekday Num]], Tbl_Lookup_Weekday[], 2)</f>
        <v>Sun</v>
      </c>
      <c r="J968" s="78" t="s">
        <v>15</v>
      </c>
      <c r="K968" s="78" t="s">
        <v>16</v>
      </c>
      <c r="L968" s="78" t="s">
        <v>14</v>
      </c>
      <c r="M968" s="78" t="s">
        <v>10</v>
      </c>
      <c r="N968" s="81">
        <v>427</v>
      </c>
      <c r="O968" s="91">
        <f>IF(Tbl_Transactions[[#This Row],[Type]]="Income",Tbl_Transactions[[#This Row],[Amount]]*'Lookup Values'!$H$3,Tbl_Transactions[[#This Row],[Amount]]*'Lookup Values'!$H$2)</f>
        <v>36.828749999999999</v>
      </c>
    </row>
    <row r="969" spans="1:15" x14ac:dyDescent="0.25">
      <c r="A969" s="78">
        <v>968</v>
      </c>
      <c r="B969" s="79">
        <v>41136</v>
      </c>
      <c r="C969" s="78" t="str">
        <f>IF(Tbl_Transactions[[#This Row],[Category]]="Income","Income","Expense")</f>
        <v>Expense</v>
      </c>
      <c r="D969" s="80">
        <f>YEAR(Tbl_Transactions[[#This Row],[Transaction Date]])</f>
        <v>2012</v>
      </c>
      <c r="E969" s="80">
        <f>MONTH(Tbl_Transactions[[#This Row],[Transaction Date]])</f>
        <v>8</v>
      </c>
      <c r="F969" s="80" t="str">
        <f>VLOOKUP(Tbl_Transactions[[#This Row],[Month Num]],Tbl_Lookup_Month[],2)</f>
        <v>Aug</v>
      </c>
      <c r="G969" s="80">
        <f>DAY(Tbl_Transactions[[#This Row],[Transaction Date]])</f>
        <v>15</v>
      </c>
      <c r="H969" s="82">
        <f>WEEKDAY(Tbl_Transactions[[#This Row],[Transaction Date]])</f>
        <v>4</v>
      </c>
      <c r="I969" s="82" t="str">
        <f>VLOOKUP(Tbl_Transactions[[#This Row],[Weekday Num]], Tbl_Lookup_Weekday[], 2)</f>
        <v>Wed</v>
      </c>
      <c r="J969" s="78" t="s">
        <v>39</v>
      </c>
      <c r="K969" s="78" t="s">
        <v>40</v>
      </c>
      <c r="L969" s="78" t="s">
        <v>38</v>
      </c>
      <c r="M969" s="78" t="s">
        <v>10</v>
      </c>
      <c r="N969" s="81">
        <v>77</v>
      </c>
      <c r="O969" s="91">
        <f>IF(Tbl_Transactions[[#This Row],[Type]]="Income",Tbl_Transactions[[#This Row],[Amount]]*'Lookup Values'!$H$3,Tbl_Transactions[[#This Row],[Amount]]*'Lookup Values'!$H$2)</f>
        <v>6.6412499999999994</v>
      </c>
    </row>
    <row r="970" spans="1:15" x14ac:dyDescent="0.25">
      <c r="A970" s="78">
        <v>969</v>
      </c>
      <c r="B970" s="79">
        <v>41137</v>
      </c>
      <c r="C970" s="78" t="str">
        <f>IF(Tbl_Transactions[[#This Row],[Category]]="Income","Income","Expense")</f>
        <v>Expense</v>
      </c>
      <c r="D970" s="80">
        <f>YEAR(Tbl_Transactions[[#This Row],[Transaction Date]])</f>
        <v>2012</v>
      </c>
      <c r="E970" s="80">
        <f>MONTH(Tbl_Transactions[[#This Row],[Transaction Date]])</f>
        <v>8</v>
      </c>
      <c r="F970" s="80" t="str">
        <f>VLOOKUP(Tbl_Transactions[[#This Row],[Month Num]],Tbl_Lookup_Month[],2)</f>
        <v>Aug</v>
      </c>
      <c r="G970" s="80">
        <f>DAY(Tbl_Transactions[[#This Row],[Transaction Date]])</f>
        <v>16</v>
      </c>
      <c r="H970" s="82">
        <f>WEEKDAY(Tbl_Transactions[[#This Row],[Transaction Date]])</f>
        <v>5</v>
      </c>
      <c r="I970" s="82" t="str">
        <f>VLOOKUP(Tbl_Transactions[[#This Row],[Weekday Num]], Tbl_Lookup_Weekday[], 2)</f>
        <v>Thu</v>
      </c>
      <c r="J970" s="78" t="s">
        <v>12</v>
      </c>
      <c r="K970" s="78" t="s">
        <v>25</v>
      </c>
      <c r="L970" s="78" t="s">
        <v>24</v>
      </c>
      <c r="M970" s="78" t="s">
        <v>20</v>
      </c>
      <c r="N970" s="81">
        <v>127</v>
      </c>
      <c r="O970" s="91">
        <f>IF(Tbl_Transactions[[#This Row],[Type]]="Income",Tbl_Transactions[[#This Row],[Amount]]*'Lookup Values'!$H$3,Tbl_Transactions[[#This Row],[Amount]]*'Lookup Values'!$H$2)</f>
        <v>10.953749999999999</v>
      </c>
    </row>
    <row r="971" spans="1:15" x14ac:dyDescent="0.25">
      <c r="A971" s="78">
        <v>970</v>
      </c>
      <c r="B971" s="79">
        <v>41141</v>
      </c>
      <c r="C971" s="78" t="str">
        <f>IF(Tbl_Transactions[[#This Row],[Category]]="Income","Income","Expense")</f>
        <v>Income</v>
      </c>
      <c r="D971" s="80">
        <f>YEAR(Tbl_Transactions[[#This Row],[Transaction Date]])</f>
        <v>2012</v>
      </c>
      <c r="E971" s="80">
        <f>MONTH(Tbl_Transactions[[#This Row],[Transaction Date]])</f>
        <v>8</v>
      </c>
      <c r="F971" s="80" t="str">
        <f>VLOOKUP(Tbl_Transactions[[#This Row],[Month Num]],Tbl_Lookup_Month[],2)</f>
        <v>Aug</v>
      </c>
      <c r="G971" s="80">
        <f>DAY(Tbl_Transactions[[#This Row],[Transaction Date]])</f>
        <v>20</v>
      </c>
      <c r="H971" s="82">
        <f>WEEKDAY(Tbl_Transactions[[#This Row],[Transaction Date]])</f>
        <v>2</v>
      </c>
      <c r="I971" s="82" t="str">
        <f>VLOOKUP(Tbl_Transactions[[#This Row],[Weekday Num]], Tbl_Lookup_Weekday[], 2)</f>
        <v>Mon</v>
      </c>
      <c r="J971" s="78" t="s">
        <v>47</v>
      </c>
      <c r="K971" s="78" t="s">
        <v>78</v>
      </c>
      <c r="L971" s="78" t="s">
        <v>79</v>
      </c>
      <c r="M971" s="78" t="s">
        <v>23</v>
      </c>
      <c r="N971" s="81">
        <v>379</v>
      </c>
      <c r="O971" s="91">
        <f>IF(Tbl_Transactions[[#This Row],[Type]]="Income",Tbl_Transactions[[#This Row],[Amount]]*'Lookup Values'!$H$3,Tbl_Transactions[[#This Row],[Amount]]*'Lookup Values'!$H$2)</f>
        <v>144.02000000000001</v>
      </c>
    </row>
    <row r="972" spans="1:15" x14ac:dyDescent="0.25">
      <c r="A972" s="78">
        <v>971</v>
      </c>
      <c r="B972" s="79">
        <v>41142</v>
      </c>
      <c r="C972" s="78" t="str">
        <f>IF(Tbl_Transactions[[#This Row],[Category]]="Income","Income","Expense")</f>
        <v>Income</v>
      </c>
      <c r="D972" s="80">
        <f>YEAR(Tbl_Transactions[[#This Row],[Transaction Date]])</f>
        <v>2012</v>
      </c>
      <c r="E972" s="80">
        <f>MONTH(Tbl_Transactions[[#This Row],[Transaction Date]])</f>
        <v>8</v>
      </c>
      <c r="F972" s="80" t="str">
        <f>VLOOKUP(Tbl_Transactions[[#This Row],[Month Num]],Tbl_Lookup_Month[],2)</f>
        <v>Aug</v>
      </c>
      <c r="G972" s="80">
        <f>DAY(Tbl_Transactions[[#This Row],[Transaction Date]])</f>
        <v>21</v>
      </c>
      <c r="H972" s="82">
        <f>WEEKDAY(Tbl_Transactions[[#This Row],[Transaction Date]])</f>
        <v>3</v>
      </c>
      <c r="I972" s="82" t="str">
        <f>VLOOKUP(Tbl_Transactions[[#This Row],[Weekday Num]], Tbl_Lookup_Weekday[], 2)</f>
        <v>Tue</v>
      </c>
      <c r="J972" s="78" t="s">
        <v>47</v>
      </c>
      <c r="K972" s="78" t="s">
        <v>76</v>
      </c>
      <c r="L972" s="78" t="s">
        <v>77</v>
      </c>
      <c r="M972" s="78" t="s">
        <v>10</v>
      </c>
      <c r="N972" s="81">
        <v>255</v>
      </c>
      <c r="O972" s="91">
        <f>IF(Tbl_Transactions[[#This Row],[Type]]="Income",Tbl_Transactions[[#This Row],[Amount]]*'Lookup Values'!$H$3,Tbl_Transactions[[#This Row],[Amount]]*'Lookup Values'!$H$2)</f>
        <v>96.9</v>
      </c>
    </row>
    <row r="973" spans="1:15" x14ac:dyDescent="0.25">
      <c r="A973" s="78">
        <v>972</v>
      </c>
      <c r="B973" s="79">
        <v>41142</v>
      </c>
      <c r="C973" s="78" t="str">
        <f>IF(Tbl_Transactions[[#This Row],[Category]]="Income","Income","Expense")</f>
        <v>Expense</v>
      </c>
      <c r="D973" s="80">
        <f>YEAR(Tbl_Transactions[[#This Row],[Transaction Date]])</f>
        <v>2012</v>
      </c>
      <c r="E973" s="80">
        <f>MONTH(Tbl_Transactions[[#This Row],[Transaction Date]])</f>
        <v>8</v>
      </c>
      <c r="F973" s="80" t="str">
        <f>VLOOKUP(Tbl_Transactions[[#This Row],[Month Num]],Tbl_Lookup_Month[],2)</f>
        <v>Aug</v>
      </c>
      <c r="G973" s="80">
        <f>DAY(Tbl_Transactions[[#This Row],[Transaction Date]])</f>
        <v>21</v>
      </c>
      <c r="H973" s="82">
        <f>WEEKDAY(Tbl_Transactions[[#This Row],[Transaction Date]])</f>
        <v>3</v>
      </c>
      <c r="I973" s="82" t="str">
        <f>VLOOKUP(Tbl_Transactions[[#This Row],[Weekday Num]], Tbl_Lookup_Weekday[], 2)</f>
        <v>Tue</v>
      </c>
      <c r="J973" s="78" t="s">
        <v>15</v>
      </c>
      <c r="K973" s="78" t="s">
        <v>35</v>
      </c>
      <c r="L973" s="78" t="s">
        <v>34</v>
      </c>
      <c r="M973" s="78" t="s">
        <v>23</v>
      </c>
      <c r="N973" s="81">
        <v>20</v>
      </c>
      <c r="O973" s="91">
        <f>IF(Tbl_Transactions[[#This Row],[Type]]="Income",Tbl_Transactions[[#This Row],[Amount]]*'Lookup Values'!$H$3,Tbl_Transactions[[#This Row],[Amount]]*'Lookup Values'!$H$2)</f>
        <v>1.7249999999999999</v>
      </c>
    </row>
    <row r="974" spans="1:15" x14ac:dyDescent="0.25">
      <c r="A974" s="78">
        <v>973</v>
      </c>
      <c r="B974" s="79">
        <v>41143</v>
      </c>
      <c r="C974" s="78" t="str">
        <f>IF(Tbl_Transactions[[#This Row],[Category]]="Income","Income","Expense")</f>
        <v>Expense</v>
      </c>
      <c r="D974" s="80">
        <f>YEAR(Tbl_Transactions[[#This Row],[Transaction Date]])</f>
        <v>2012</v>
      </c>
      <c r="E974" s="80">
        <f>MONTH(Tbl_Transactions[[#This Row],[Transaction Date]])</f>
        <v>8</v>
      </c>
      <c r="F974" s="80" t="str">
        <f>VLOOKUP(Tbl_Transactions[[#This Row],[Month Num]],Tbl_Lookup_Month[],2)</f>
        <v>Aug</v>
      </c>
      <c r="G974" s="80">
        <f>DAY(Tbl_Transactions[[#This Row],[Transaction Date]])</f>
        <v>22</v>
      </c>
      <c r="H974" s="82">
        <f>WEEKDAY(Tbl_Transactions[[#This Row],[Transaction Date]])</f>
        <v>4</v>
      </c>
      <c r="I974" s="82" t="str">
        <f>VLOOKUP(Tbl_Transactions[[#This Row],[Weekday Num]], Tbl_Lookup_Weekday[], 2)</f>
        <v>Wed</v>
      </c>
      <c r="J974" s="78" t="s">
        <v>27</v>
      </c>
      <c r="K974" s="78" t="s">
        <v>28</v>
      </c>
      <c r="L974" s="78" t="s">
        <v>26</v>
      </c>
      <c r="M974" s="78" t="s">
        <v>10</v>
      </c>
      <c r="N974" s="81">
        <v>95</v>
      </c>
      <c r="O974" s="91">
        <f>IF(Tbl_Transactions[[#This Row],[Type]]="Income",Tbl_Transactions[[#This Row],[Amount]]*'Lookup Values'!$H$3,Tbl_Transactions[[#This Row],[Amount]]*'Lookup Values'!$H$2)</f>
        <v>8.1937499999999996</v>
      </c>
    </row>
    <row r="975" spans="1:15" x14ac:dyDescent="0.25">
      <c r="A975" s="78">
        <v>974</v>
      </c>
      <c r="B975" s="79">
        <v>41144</v>
      </c>
      <c r="C975" s="78" t="str">
        <f>IF(Tbl_Transactions[[#This Row],[Category]]="Income","Income","Expense")</f>
        <v>Expense</v>
      </c>
      <c r="D975" s="80">
        <f>YEAR(Tbl_Transactions[[#This Row],[Transaction Date]])</f>
        <v>2012</v>
      </c>
      <c r="E975" s="80">
        <f>MONTH(Tbl_Transactions[[#This Row],[Transaction Date]])</f>
        <v>8</v>
      </c>
      <c r="F975" s="80" t="str">
        <f>VLOOKUP(Tbl_Transactions[[#This Row],[Month Num]],Tbl_Lookup_Month[],2)</f>
        <v>Aug</v>
      </c>
      <c r="G975" s="80">
        <f>DAY(Tbl_Transactions[[#This Row],[Transaction Date]])</f>
        <v>23</v>
      </c>
      <c r="H975" s="82">
        <f>WEEKDAY(Tbl_Transactions[[#This Row],[Transaction Date]])</f>
        <v>5</v>
      </c>
      <c r="I975" s="82" t="str">
        <f>VLOOKUP(Tbl_Transactions[[#This Row],[Weekday Num]], Tbl_Lookup_Weekday[], 2)</f>
        <v>Thu</v>
      </c>
      <c r="J975" s="78" t="s">
        <v>8</v>
      </c>
      <c r="K975" s="78" t="s">
        <v>22</v>
      </c>
      <c r="L975" s="78" t="s">
        <v>21</v>
      </c>
      <c r="M975" s="78" t="s">
        <v>20</v>
      </c>
      <c r="N975" s="81">
        <v>115</v>
      </c>
      <c r="O975" s="91">
        <f>IF(Tbl_Transactions[[#This Row],[Type]]="Income",Tbl_Transactions[[#This Row],[Amount]]*'Lookup Values'!$H$3,Tbl_Transactions[[#This Row],[Amount]]*'Lookup Values'!$H$2)</f>
        <v>9.9187499999999993</v>
      </c>
    </row>
    <row r="976" spans="1:15" x14ac:dyDescent="0.25">
      <c r="A976" s="78">
        <v>975</v>
      </c>
      <c r="B976" s="79">
        <v>41146</v>
      </c>
      <c r="C976" s="78" t="str">
        <f>IF(Tbl_Transactions[[#This Row],[Category]]="Income","Income","Expense")</f>
        <v>Expense</v>
      </c>
      <c r="D976" s="80">
        <f>YEAR(Tbl_Transactions[[#This Row],[Transaction Date]])</f>
        <v>2012</v>
      </c>
      <c r="E976" s="80">
        <f>MONTH(Tbl_Transactions[[#This Row],[Transaction Date]])</f>
        <v>8</v>
      </c>
      <c r="F976" s="80" t="str">
        <f>VLOOKUP(Tbl_Transactions[[#This Row],[Month Num]],Tbl_Lookup_Month[],2)</f>
        <v>Aug</v>
      </c>
      <c r="G976" s="80">
        <f>DAY(Tbl_Transactions[[#This Row],[Transaction Date]])</f>
        <v>25</v>
      </c>
      <c r="H976" s="82">
        <f>WEEKDAY(Tbl_Transactions[[#This Row],[Transaction Date]])</f>
        <v>7</v>
      </c>
      <c r="I976" s="82" t="str">
        <f>VLOOKUP(Tbl_Transactions[[#This Row],[Weekday Num]], Tbl_Lookup_Weekday[], 2)</f>
        <v>Sat</v>
      </c>
      <c r="J976" s="78" t="s">
        <v>15</v>
      </c>
      <c r="K976" s="78" t="s">
        <v>16</v>
      </c>
      <c r="L976" s="78" t="s">
        <v>14</v>
      </c>
      <c r="M976" s="78" t="s">
        <v>20</v>
      </c>
      <c r="N976" s="81">
        <v>458</v>
      </c>
      <c r="O976" s="91">
        <f>IF(Tbl_Transactions[[#This Row],[Type]]="Income",Tbl_Transactions[[#This Row],[Amount]]*'Lookup Values'!$H$3,Tbl_Transactions[[#This Row],[Amount]]*'Lookup Values'!$H$2)</f>
        <v>39.502499999999998</v>
      </c>
    </row>
    <row r="977" spans="1:15" x14ac:dyDescent="0.25">
      <c r="A977" s="78">
        <v>976</v>
      </c>
      <c r="B977" s="79">
        <v>41147</v>
      </c>
      <c r="C977" s="78" t="str">
        <f>IF(Tbl_Transactions[[#This Row],[Category]]="Income","Income","Expense")</f>
        <v>Income</v>
      </c>
      <c r="D977" s="80">
        <f>YEAR(Tbl_Transactions[[#This Row],[Transaction Date]])</f>
        <v>2012</v>
      </c>
      <c r="E977" s="80">
        <f>MONTH(Tbl_Transactions[[#This Row],[Transaction Date]])</f>
        <v>8</v>
      </c>
      <c r="F977" s="80" t="str">
        <f>VLOOKUP(Tbl_Transactions[[#This Row],[Month Num]],Tbl_Lookup_Month[],2)</f>
        <v>Aug</v>
      </c>
      <c r="G977" s="80">
        <f>DAY(Tbl_Transactions[[#This Row],[Transaction Date]])</f>
        <v>26</v>
      </c>
      <c r="H977" s="82">
        <f>WEEKDAY(Tbl_Transactions[[#This Row],[Transaction Date]])</f>
        <v>1</v>
      </c>
      <c r="I977" s="82" t="str">
        <f>VLOOKUP(Tbl_Transactions[[#This Row],[Weekday Num]], Tbl_Lookup_Weekday[], 2)</f>
        <v>Sun</v>
      </c>
      <c r="J977" s="78" t="s">
        <v>47</v>
      </c>
      <c r="K977" s="78" t="s">
        <v>80</v>
      </c>
      <c r="L977" s="78" t="s">
        <v>81</v>
      </c>
      <c r="M977" s="78" t="s">
        <v>20</v>
      </c>
      <c r="N977" s="81">
        <v>427</v>
      </c>
      <c r="O977" s="91">
        <f>IF(Tbl_Transactions[[#This Row],[Type]]="Income",Tbl_Transactions[[#This Row],[Amount]]*'Lookup Values'!$H$3,Tbl_Transactions[[#This Row],[Amount]]*'Lookup Values'!$H$2)</f>
        <v>162.26</v>
      </c>
    </row>
    <row r="978" spans="1:15" x14ac:dyDescent="0.25">
      <c r="A978" s="78">
        <v>977</v>
      </c>
      <c r="B978" s="79">
        <v>41147</v>
      </c>
      <c r="C978" s="78" t="str">
        <f>IF(Tbl_Transactions[[#This Row],[Category]]="Income","Income","Expense")</f>
        <v>Expense</v>
      </c>
      <c r="D978" s="80">
        <f>YEAR(Tbl_Transactions[[#This Row],[Transaction Date]])</f>
        <v>2012</v>
      </c>
      <c r="E978" s="80">
        <f>MONTH(Tbl_Transactions[[#This Row],[Transaction Date]])</f>
        <v>8</v>
      </c>
      <c r="F978" s="80" t="str">
        <f>VLOOKUP(Tbl_Transactions[[#This Row],[Month Num]],Tbl_Lookup_Month[],2)</f>
        <v>Aug</v>
      </c>
      <c r="G978" s="80">
        <f>DAY(Tbl_Transactions[[#This Row],[Transaction Date]])</f>
        <v>26</v>
      </c>
      <c r="H978" s="82">
        <f>WEEKDAY(Tbl_Transactions[[#This Row],[Transaction Date]])</f>
        <v>1</v>
      </c>
      <c r="I978" s="82" t="str">
        <f>VLOOKUP(Tbl_Transactions[[#This Row],[Weekday Num]], Tbl_Lookup_Weekday[], 2)</f>
        <v>Sun</v>
      </c>
      <c r="J978" s="78" t="s">
        <v>32</v>
      </c>
      <c r="K978" s="78" t="s">
        <v>33</v>
      </c>
      <c r="L978" s="78" t="s">
        <v>31</v>
      </c>
      <c r="M978" s="78" t="s">
        <v>10</v>
      </c>
      <c r="N978" s="81">
        <v>163</v>
      </c>
      <c r="O978" s="91">
        <f>IF(Tbl_Transactions[[#This Row],[Type]]="Income",Tbl_Transactions[[#This Row],[Amount]]*'Lookup Values'!$H$3,Tbl_Transactions[[#This Row],[Amount]]*'Lookup Values'!$H$2)</f>
        <v>14.058749999999998</v>
      </c>
    </row>
    <row r="979" spans="1:15" x14ac:dyDescent="0.25">
      <c r="A979" s="78">
        <v>978</v>
      </c>
      <c r="B979" s="79">
        <v>41148</v>
      </c>
      <c r="C979" s="78" t="str">
        <f>IF(Tbl_Transactions[[#This Row],[Category]]="Income","Income","Expense")</f>
        <v>Expense</v>
      </c>
      <c r="D979" s="80">
        <f>YEAR(Tbl_Transactions[[#This Row],[Transaction Date]])</f>
        <v>2012</v>
      </c>
      <c r="E979" s="80">
        <f>MONTH(Tbl_Transactions[[#This Row],[Transaction Date]])</f>
        <v>8</v>
      </c>
      <c r="F979" s="80" t="str">
        <f>VLOOKUP(Tbl_Transactions[[#This Row],[Month Num]],Tbl_Lookup_Month[],2)</f>
        <v>Aug</v>
      </c>
      <c r="G979" s="80">
        <f>DAY(Tbl_Transactions[[#This Row],[Transaction Date]])</f>
        <v>27</v>
      </c>
      <c r="H979" s="82">
        <f>WEEKDAY(Tbl_Transactions[[#This Row],[Transaction Date]])</f>
        <v>2</v>
      </c>
      <c r="I979" s="82" t="str">
        <f>VLOOKUP(Tbl_Transactions[[#This Row],[Weekday Num]], Tbl_Lookup_Weekday[], 2)</f>
        <v>Mon</v>
      </c>
      <c r="J979" s="78" t="s">
        <v>15</v>
      </c>
      <c r="K979" s="78" t="s">
        <v>35</v>
      </c>
      <c r="L979" s="78" t="s">
        <v>34</v>
      </c>
      <c r="M979" s="78" t="s">
        <v>23</v>
      </c>
      <c r="N979" s="81">
        <v>77</v>
      </c>
      <c r="O979" s="91">
        <f>IF(Tbl_Transactions[[#This Row],[Type]]="Income",Tbl_Transactions[[#This Row],[Amount]]*'Lookup Values'!$H$3,Tbl_Transactions[[#This Row],[Amount]]*'Lookup Values'!$H$2)</f>
        <v>6.6412499999999994</v>
      </c>
    </row>
    <row r="980" spans="1:15" x14ac:dyDescent="0.25">
      <c r="A980" s="78">
        <v>979</v>
      </c>
      <c r="B980" s="79">
        <v>41152</v>
      </c>
      <c r="C980" s="78" t="str">
        <f>IF(Tbl_Transactions[[#This Row],[Category]]="Income","Income","Expense")</f>
        <v>Income</v>
      </c>
      <c r="D980" s="80">
        <f>YEAR(Tbl_Transactions[[#This Row],[Transaction Date]])</f>
        <v>2012</v>
      </c>
      <c r="E980" s="80">
        <f>MONTH(Tbl_Transactions[[#This Row],[Transaction Date]])</f>
        <v>8</v>
      </c>
      <c r="F980" s="80" t="str">
        <f>VLOOKUP(Tbl_Transactions[[#This Row],[Month Num]],Tbl_Lookup_Month[],2)</f>
        <v>Aug</v>
      </c>
      <c r="G980" s="80">
        <f>DAY(Tbl_Transactions[[#This Row],[Transaction Date]])</f>
        <v>31</v>
      </c>
      <c r="H980" s="82">
        <f>WEEKDAY(Tbl_Transactions[[#This Row],[Transaction Date]])</f>
        <v>6</v>
      </c>
      <c r="I980" s="82" t="str">
        <f>VLOOKUP(Tbl_Transactions[[#This Row],[Weekday Num]], Tbl_Lookup_Weekday[], 2)</f>
        <v>Fri</v>
      </c>
      <c r="J980" s="78" t="s">
        <v>47</v>
      </c>
      <c r="K980" s="78" t="s">
        <v>78</v>
      </c>
      <c r="L980" s="78" t="s">
        <v>79</v>
      </c>
      <c r="M980" s="78" t="s">
        <v>10</v>
      </c>
      <c r="N980" s="81">
        <v>225</v>
      </c>
      <c r="O980" s="91">
        <f>IF(Tbl_Transactions[[#This Row],[Type]]="Income",Tbl_Transactions[[#This Row],[Amount]]*'Lookup Values'!$H$3,Tbl_Transactions[[#This Row],[Amount]]*'Lookup Values'!$H$2)</f>
        <v>85.5</v>
      </c>
    </row>
    <row r="981" spans="1:15" x14ac:dyDescent="0.25">
      <c r="A981" s="78">
        <v>980</v>
      </c>
      <c r="B981" s="79">
        <v>41154</v>
      </c>
      <c r="C981" s="78" t="str">
        <f>IF(Tbl_Transactions[[#This Row],[Category]]="Income","Income","Expense")</f>
        <v>Expense</v>
      </c>
      <c r="D981" s="80">
        <f>YEAR(Tbl_Transactions[[#This Row],[Transaction Date]])</f>
        <v>2012</v>
      </c>
      <c r="E981" s="80">
        <f>MONTH(Tbl_Transactions[[#This Row],[Transaction Date]])</f>
        <v>9</v>
      </c>
      <c r="F981" s="80" t="str">
        <f>VLOOKUP(Tbl_Transactions[[#This Row],[Month Num]],Tbl_Lookup_Month[],2)</f>
        <v>Sep</v>
      </c>
      <c r="G981" s="80">
        <f>DAY(Tbl_Transactions[[#This Row],[Transaction Date]])</f>
        <v>2</v>
      </c>
      <c r="H981" s="82">
        <f>WEEKDAY(Tbl_Transactions[[#This Row],[Transaction Date]])</f>
        <v>1</v>
      </c>
      <c r="I981" s="82" t="str">
        <f>VLOOKUP(Tbl_Transactions[[#This Row],[Weekday Num]], Tbl_Lookup_Weekday[], 2)</f>
        <v>Sun</v>
      </c>
      <c r="J981" s="78" t="s">
        <v>15</v>
      </c>
      <c r="K981" s="78" t="s">
        <v>16</v>
      </c>
      <c r="L981" s="78" t="s">
        <v>14</v>
      </c>
      <c r="M981" s="78" t="s">
        <v>10</v>
      </c>
      <c r="N981" s="81">
        <v>59</v>
      </c>
      <c r="O981" s="91">
        <f>IF(Tbl_Transactions[[#This Row],[Type]]="Income",Tbl_Transactions[[#This Row],[Amount]]*'Lookup Values'!$H$3,Tbl_Transactions[[#This Row],[Amount]]*'Lookup Values'!$H$2)</f>
        <v>5.0887499999999992</v>
      </c>
    </row>
    <row r="982" spans="1:15" x14ac:dyDescent="0.25">
      <c r="A982" s="78">
        <v>981</v>
      </c>
      <c r="B982" s="79">
        <v>41155</v>
      </c>
      <c r="C982" s="78" t="str">
        <f>IF(Tbl_Transactions[[#This Row],[Category]]="Income","Income","Expense")</f>
        <v>Expense</v>
      </c>
      <c r="D982" s="80">
        <f>YEAR(Tbl_Transactions[[#This Row],[Transaction Date]])</f>
        <v>2012</v>
      </c>
      <c r="E982" s="80">
        <f>MONTH(Tbl_Transactions[[#This Row],[Transaction Date]])</f>
        <v>9</v>
      </c>
      <c r="F982" s="80" t="str">
        <f>VLOOKUP(Tbl_Transactions[[#This Row],[Month Num]],Tbl_Lookup_Month[],2)</f>
        <v>Sep</v>
      </c>
      <c r="G982" s="80">
        <f>DAY(Tbl_Transactions[[#This Row],[Transaction Date]])</f>
        <v>3</v>
      </c>
      <c r="H982" s="82">
        <f>WEEKDAY(Tbl_Transactions[[#This Row],[Transaction Date]])</f>
        <v>2</v>
      </c>
      <c r="I982" s="82" t="str">
        <f>VLOOKUP(Tbl_Transactions[[#This Row],[Weekday Num]], Tbl_Lookup_Weekday[], 2)</f>
        <v>Mon</v>
      </c>
      <c r="J982" s="78" t="s">
        <v>15</v>
      </c>
      <c r="K982" s="78" t="s">
        <v>35</v>
      </c>
      <c r="L982" s="78" t="s">
        <v>34</v>
      </c>
      <c r="M982" s="78" t="s">
        <v>10</v>
      </c>
      <c r="N982" s="81">
        <v>451</v>
      </c>
      <c r="O982" s="91">
        <f>IF(Tbl_Transactions[[#This Row],[Type]]="Income",Tbl_Transactions[[#This Row],[Amount]]*'Lookup Values'!$H$3,Tbl_Transactions[[#This Row],[Amount]]*'Lookup Values'!$H$2)</f>
        <v>38.89875</v>
      </c>
    </row>
    <row r="983" spans="1:15" x14ac:dyDescent="0.25">
      <c r="A983" s="78">
        <v>982</v>
      </c>
      <c r="B983" s="79">
        <v>41156</v>
      </c>
      <c r="C983" s="78" t="str">
        <f>IF(Tbl_Transactions[[#This Row],[Category]]="Income","Income","Expense")</f>
        <v>Expense</v>
      </c>
      <c r="D983" s="80">
        <f>YEAR(Tbl_Transactions[[#This Row],[Transaction Date]])</f>
        <v>2012</v>
      </c>
      <c r="E983" s="80">
        <f>MONTH(Tbl_Transactions[[#This Row],[Transaction Date]])</f>
        <v>9</v>
      </c>
      <c r="F983" s="80" t="str">
        <f>VLOOKUP(Tbl_Transactions[[#This Row],[Month Num]],Tbl_Lookup_Month[],2)</f>
        <v>Sep</v>
      </c>
      <c r="G983" s="80">
        <f>DAY(Tbl_Transactions[[#This Row],[Transaction Date]])</f>
        <v>4</v>
      </c>
      <c r="H983" s="82">
        <f>WEEKDAY(Tbl_Transactions[[#This Row],[Transaction Date]])</f>
        <v>3</v>
      </c>
      <c r="I983" s="82" t="str">
        <f>VLOOKUP(Tbl_Transactions[[#This Row],[Weekday Num]], Tbl_Lookup_Weekday[], 2)</f>
        <v>Tue</v>
      </c>
      <c r="J983" s="78" t="s">
        <v>18</v>
      </c>
      <c r="K983" s="78" t="s">
        <v>19</v>
      </c>
      <c r="L983" s="78" t="s">
        <v>17</v>
      </c>
      <c r="M983" s="78" t="s">
        <v>20</v>
      </c>
      <c r="N983" s="81">
        <v>158</v>
      </c>
      <c r="O983" s="91">
        <f>IF(Tbl_Transactions[[#This Row],[Type]]="Income",Tbl_Transactions[[#This Row],[Amount]]*'Lookup Values'!$H$3,Tbl_Transactions[[#This Row],[Amount]]*'Lookup Values'!$H$2)</f>
        <v>13.6275</v>
      </c>
    </row>
    <row r="984" spans="1:15" x14ac:dyDescent="0.25">
      <c r="A984" s="78">
        <v>983</v>
      </c>
      <c r="B984" s="79">
        <v>41156</v>
      </c>
      <c r="C984" s="78" t="str">
        <f>IF(Tbl_Transactions[[#This Row],[Category]]="Income","Income","Expense")</f>
        <v>Expense</v>
      </c>
      <c r="D984" s="80">
        <f>YEAR(Tbl_Transactions[[#This Row],[Transaction Date]])</f>
        <v>2012</v>
      </c>
      <c r="E984" s="80">
        <f>MONTH(Tbl_Transactions[[#This Row],[Transaction Date]])</f>
        <v>9</v>
      </c>
      <c r="F984" s="80" t="str">
        <f>VLOOKUP(Tbl_Transactions[[#This Row],[Month Num]],Tbl_Lookup_Month[],2)</f>
        <v>Sep</v>
      </c>
      <c r="G984" s="80">
        <f>DAY(Tbl_Transactions[[#This Row],[Transaction Date]])</f>
        <v>4</v>
      </c>
      <c r="H984" s="82">
        <f>WEEKDAY(Tbl_Transactions[[#This Row],[Transaction Date]])</f>
        <v>3</v>
      </c>
      <c r="I984" s="82" t="str">
        <f>VLOOKUP(Tbl_Transactions[[#This Row],[Weekday Num]], Tbl_Lookup_Weekday[], 2)</f>
        <v>Tue</v>
      </c>
      <c r="J984" s="78" t="s">
        <v>32</v>
      </c>
      <c r="K984" s="78" t="s">
        <v>33</v>
      </c>
      <c r="L984" s="78" t="s">
        <v>31</v>
      </c>
      <c r="M984" s="78" t="s">
        <v>20</v>
      </c>
      <c r="N984" s="81">
        <v>193</v>
      </c>
      <c r="O984" s="91">
        <f>IF(Tbl_Transactions[[#This Row],[Type]]="Income",Tbl_Transactions[[#This Row],[Amount]]*'Lookup Values'!$H$3,Tbl_Transactions[[#This Row],[Amount]]*'Lookup Values'!$H$2)</f>
        <v>16.646249999999998</v>
      </c>
    </row>
    <row r="985" spans="1:15" x14ac:dyDescent="0.25">
      <c r="A985" s="78">
        <v>984</v>
      </c>
      <c r="B985" s="79">
        <v>41156</v>
      </c>
      <c r="C985" s="78" t="str">
        <f>IF(Tbl_Transactions[[#This Row],[Category]]="Income","Income","Expense")</f>
        <v>Expense</v>
      </c>
      <c r="D985" s="80">
        <f>YEAR(Tbl_Transactions[[#This Row],[Transaction Date]])</f>
        <v>2012</v>
      </c>
      <c r="E985" s="80">
        <f>MONTH(Tbl_Transactions[[#This Row],[Transaction Date]])</f>
        <v>9</v>
      </c>
      <c r="F985" s="80" t="str">
        <f>VLOOKUP(Tbl_Transactions[[#This Row],[Month Num]],Tbl_Lookup_Month[],2)</f>
        <v>Sep</v>
      </c>
      <c r="G985" s="80">
        <f>DAY(Tbl_Transactions[[#This Row],[Transaction Date]])</f>
        <v>4</v>
      </c>
      <c r="H985" s="82">
        <f>WEEKDAY(Tbl_Transactions[[#This Row],[Transaction Date]])</f>
        <v>3</v>
      </c>
      <c r="I985" s="82" t="str">
        <f>VLOOKUP(Tbl_Transactions[[#This Row],[Weekday Num]], Tbl_Lookup_Weekday[], 2)</f>
        <v>Tue</v>
      </c>
      <c r="J985" s="78" t="s">
        <v>27</v>
      </c>
      <c r="K985" s="78" t="s">
        <v>28</v>
      </c>
      <c r="L985" s="78" t="s">
        <v>26</v>
      </c>
      <c r="M985" s="78" t="s">
        <v>23</v>
      </c>
      <c r="N985" s="81">
        <v>120</v>
      </c>
      <c r="O985" s="91">
        <f>IF(Tbl_Transactions[[#This Row],[Type]]="Income",Tbl_Transactions[[#This Row],[Amount]]*'Lookup Values'!$H$3,Tbl_Transactions[[#This Row],[Amount]]*'Lookup Values'!$H$2)</f>
        <v>10.35</v>
      </c>
    </row>
    <row r="986" spans="1:15" x14ac:dyDescent="0.25">
      <c r="A986" s="78">
        <v>985</v>
      </c>
      <c r="B986" s="79">
        <v>41160</v>
      </c>
      <c r="C986" s="78" t="str">
        <f>IF(Tbl_Transactions[[#This Row],[Category]]="Income","Income","Expense")</f>
        <v>Expense</v>
      </c>
      <c r="D986" s="80">
        <f>YEAR(Tbl_Transactions[[#This Row],[Transaction Date]])</f>
        <v>2012</v>
      </c>
      <c r="E986" s="80">
        <f>MONTH(Tbl_Transactions[[#This Row],[Transaction Date]])</f>
        <v>9</v>
      </c>
      <c r="F986" s="80" t="str">
        <f>VLOOKUP(Tbl_Transactions[[#This Row],[Month Num]],Tbl_Lookup_Month[],2)</f>
        <v>Sep</v>
      </c>
      <c r="G986" s="80">
        <f>DAY(Tbl_Transactions[[#This Row],[Transaction Date]])</f>
        <v>8</v>
      </c>
      <c r="H986" s="82">
        <f>WEEKDAY(Tbl_Transactions[[#This Row],[Transaction Date]])</f>
        <v>7</v>
      </c>
      <c r="I986" s="82" t="str">
        <f>VLOOKUP(Tbl_Transactions[[#This Row],[Weekday Num]], Tbl_Lookup_Weekday[], 2)</f>
        <v>Sat</v>
      </c>
      <c r="J986" s="78" t="s">
        <v>8</v>
      </c>
      <c r="K986" s="78" t="s">
        <v>22</v>
      </c>
      <c r="L986" s="78" t="s">
        <v>21</v>
      </c>
      <c r="M986" s="78" t="s">
        <v>20</v>
      </c>
      <c r="N986" s="81">
        <v>468</v>
      </c>
      <c r="O986" s="91">
        <f>IF(Tbl_Transactions[[#This Row],[Type]]="Income",Tbl_Transactions[[#This Row],[Amount]]*'Lookup Values'!$H$3,Tbl_Transactions[[#This Row],[Amount]]*'Lookup Values'!$H$2)</f>
        <v>40.364999999999995</v>
      </c>
    </row>
    <row r="987" spans="1:15" x14ac:dyDescent="0.25">
      <c r="A987" s="78">
        <v>986</v>
      </c>
      <c r="B987" s="79">
        <v>41161</v>
      </c>
      <c r="C987" s="78" t="str">
        <f>IF(Tbl_Transactions[[#This Row],[Category]]="Income","Income","Expense")</f>
        <v>Expense</v>
      </c>
      <c r="D987" s="80">
        <f>YEAR(Tbl_Transactions[[#This Row],[Transaction Date]])</f>
        <v>2012</v>
      </c>
      <c r="E987" s="80">
        <f>MONTH(Tbl_Transactions[[#This Row],[Transaction Date]])</f>
        <v>9</v>
      </c>
      <c r="F987" s="80" t="str">
        <f>VLOOKUP(Tbl_Transactions[[#This Row],[Month Num]],Tbl_Lookup_Month[],2)</f>
        <v>Sep</v>
      </c>
      <c r="G987" s="80">
        <f>DAY(Tbl_Transactions[[#This Row],[Transaction Date]])</f>
        <v>9</v>
      </c>
      <c r="H987" s="82">
        <f>WEEKDAY(Tbl_Transactions[[#This Row],[Transaction Date]])</f>
        <v>1</v>
      </c>
      <c r="I987" s="82" t="str">
        <f>VLOOKUP(Tbl_Transactions[[#This Row],[Weekday Num]], Tbl_Lookup_Weekday[], 2)</f>
        <v>Sun</v>
      </c>
      <c r="J987" s="78" t="s">
        <v>39</v>
      </c>
      <c r="K987" s="78" t="s">
        <v>40</v>
      </c>
      <c r="L987" s="78" t="s">
        <v>38</v>
      </c>
      <c r="M987" s="78" t="s">
        <v>20</v>
      </c>
      <c r="N987" s="81">
        <v>318</v>
      </c>
      <c r="O987" s="91">
        <f>IF(Tbl_Transactions[[#This Row],[Type]]="Income",Tbl_Transactions[[#This Row],[Amount]]*'Lookup Values'!$H$3,Tbl_Transactions[[#This Row],[Amount]]*'Lookup Values'!$H$2)</f>
        <v>27.427499999999998</v>
      </c>
    </row>
    <row r="988" spans="1:15" x14ac:dyDescent="0.25">
      <c r="A988" s="78">
        <v>987</v>
      </c>
      <c r="B988" s="79">
        <v>41162</v>
      </c>
      <c r="C988" s="78" t="str">
        <f>IF(Tbl_Transactions[[#This Row],[Category]]="Income","Income","Expense")</f>
        <v>Expense</v>
      </c>
      <c r="D988" s="80">
        <f>YEAR(Tbl_Transactions[[#This Row],[Transaction Date]])</f>
        <v>2012</v>
      </c>
      <c r="E988" s="80">
        <f>MONTH(Tbl_Transactions[[#This Row],[Transaction Date]])</f>
        <v>9</v>
      </c>
      <c r="F988" s="80" t="str">
        <f>VLOOKUP(Tbl_Transactions[[#This Row],[Month Num]],Tbl_Lookup_Month[],2)</f>
        <v>Sep</v>
      </c>
      <c r="G988" s="80">
        <f>DAY(Tbl_Transactions[[#This Row],[Transaction Date]])</f>
        <v>10</v>
      </c>
      <c r="H988" s="82">
        <f>WEEKDAY(Tbl_Transactions[[#This Row],[Transaction Date]])</f>
        <v>2</v>
      </c>
      <c r="I988" s="82" t="str">
        <f>VLOOKUP(Tbl_Transactions[[#This Row],[Weekday Num]], Tbl_Lookup_Weekday[], 2)</f>
        <v>Mon</v>
      </c>
      <c r="J988" s="78" t="s">
        <v>27</v>
      </c>
      <c r="K988" s="78" t="s">
        <v>28</v>
      </c>
      <c r="L988" s="78" t="s">
        <v>26</v>
      </c>
      <c r="M988" s="78" t="s">
        <v>20</v>
      </c>
      <c r="N988" s="81">
        <v>207</v>
      </c>
      <c r="O988" s="91">
        <f>IF(Tbl_Transactions[[#This Row],[Type]]="Income",Tbl_Transactions[[#This Row],[Amount]]*'Lookup Values'!$H$3,Tbl_Transactions[[#This Row],[Amount]]*'Lookup Values'!$H$2)</f>
        <v>17.853749999999998</v>
      </c>
    </row>
    <row r="989" spans="1:15" x14ac:dyDescent="0.25">
      <c r="A989" s="78">
        <v>988</v>
      </c>
      <c r="B989" s="79">
        <v>41164</v>
      </c>
      <c r="C989" s="78" t="str">
        <f>IF(Tbl_Transactions[[#This Row],[Category]]="Income","Income","Expense")</f>
        <v>Expense</v>
      </c>
      <c r="D989" s="80">
        <f>YEAR(Tbl_Transactions[[#This Row],[Transaction Date]])</f>
        <v>2012</v>
      </c>
      <c r="E989" s="80">
        <f>MONTH(Tbl_Transactions[[#This Row],[Transaction Date]])</f>
        <v>9</v>
      </c>
      <c r="F989" s="80" t="str">
        <f>VLOOKUP(Tbl_Transactions[[#This Row],[Month Num]],Tbl_Lookup_Month[],2)</f>
        <v>Sep</v>
      </c>
      <c r="G989" s="80">
        <f>DAY(Tbl_Transactions[[#This Row],[Transaction Date]])</f>
        <v>12</v>
      </c>
      <c r="H989" s="82">
        <f>WEEKDAY(Tbl_Transactions[[#This Row],[Transaction Date]])</f>
        <v>4</v>
      </c>
      <c r="I989" s="82" t="str">
        <f>VLOOKUP(Tbl_Transactions[[#This Row],[Weekday Num]], Tbl_Lookup_Weekday[], 2)</f>
        <v>Wed</v>
      </c>
      <c r="J989" s="78" t="s">
        <v>39</v>
      </c>
      <c r="K989" s="78" t="s">
        <v>40</v>
      </c>
      <c r="L989" s="78" t="s">
        <v>38</v>
      </c>
      <c r="M989" s="78" t="s">
        <v>20</v>
      </c>
      <c r="N989" s="81">
        <v>205</v>
      </c>
      <c r="O989" s="91">
        <f>IF(Tbl_Transactions[[#This Row],[Type]]="Income",Tbl_Transactions[[#This Row],[Amount]]*'Lookup Values'!$H$3,Tbl_Transactions[[#This Row],[Amount]]*'Lookup Values'!$H$2)</f>
        <v>17.681249999999999</v>
      </c>
    </row>
    <row r="990" spans="1:15" x14ac:dyDescent="0.25">
      <c r="A990" s="78">
        <v>989</v>
      </c>
      <c r="B990" s="79">
        <v>41171</v>
      </c>
      <c r="C990" s="78" t="str">
        <f>IF(Tbl_Transactions[[#This Row],[Category]]="Income","Income","Expense")</f>
        <v>Expense</v>
      </c>
      <c r="D990" s="80">
        <f>YEAR(Tbl_Transactions[[#This Row],[Transaction Date]])</f>
        <v>2012</v>
      </c>
      <c r="E990" s="80">
        <f>MONTH(Tbl_Transactions[[#This Row],[Transaction Date]])</f>
        <v>9</v>
      </c>
      <c r="F990" s="80" t="str">
        <f>VLOOKUP(Tbl_Transactions[[#This Row],[Month Num]],Tbl_Lookup_Month[],2)</f>
        <v>Sep</v>
      </c>
      <c r="G990" s="80">
        <f>DAY(Tbl_Transactions[[#This Row],[Transaction Date]])</f>
        <v>19</v>
      </c>
      <c r="H990" s="82">
        <f>WEEKDAY(Tbl_Transactions[[#This Row],[Transaction Date]])</f>
        <v>4</v>
      </c>
      <c r="I990" s="82" t="str">
        <f>VLOOKUP(Tbl_Transactions[[#This Row],[Weekday Num]], Tbl_Lookup_Weekday[], 2)</f>
        <v>Wed</v>
      </c>
      <c r="J990" s="78" t="s">
        <v>18</v>
      </c>
      <c r="K990" s="78" t="s">
        <v>30</v>
      </c>
      <c r="L990" s="78" t="s">
        <v>29</v>
      </c>
      <c r="M990" s="78" t="s">
        <v>10</v>
      </c>
      <c r="N990" s="81">
        <v>466</v>
      </c>
      <c r="O990" s="91">
        <f>IF(Tbl_Transactions[[#This Row],[Type]]="Income",Tbl_Transactions[[#This Row],[Amount]]*'Lookup Values'!$H$3,Tbl_Transactions[[#This Row],[Amount]]*'Lookup Values'!$H$2)</f>
        <v>40.192499999999995</v>
      </c>
    </row>
    <row r="991" spans="1:15" x14ac:dyDescent="0.25">
      <c r="A991" s="78">
        <v>990</v>
      </c>
      <c r="B991" s="79">
        <v>41174</v>
      </c>
      <c r="C991" s="78" t="str">
        <f>IF(Tbl_Transactions[[#This Row],[Category]]="Income","Income","Expense")</f>
        <v>Expense</v>
      </c>
      <c r="D991" s="80">
        <f>YEAR(Tbl_Transactions[[#This Row],[Transaction Date]])</f>
        <v>2012</v>
      </c>
      <c r="E991" s="80">
        <f>MONTH(Tbl_Transactions[[#This Row],[Transaction Date]])</f>
        <v>9</v>
      </c>
      <c r="F991" s="80" t="str">
        <f>VLOOKUP(Tbl_Transactions[[#This Row],[Month Num]],Tbl_Lookup_Month[],2)</f>
        <v>Sep</v>
      </c>
      <c r="G991" s="80">
        <f>DAY(Tbl_Transactions[[#This Row],[Transaction Date]])</f>
        <v>22</v>
      </c>
      <c r="H991" s="82">
        <f>WEEKDAY(Tbl_Transactions[[#This Row],[Transaction Date]])</f>
        <v>7</v>
      </c>
      <c r="I991" s="82" t="str">
        <f>VLOOKUP(Tbl_Transactions[[#This Row],[Weekday Num]], Tbl_Lookup_Weekday[], 2)</f>
        <v>Sat</v>
      </c>
      <c r="J991" s="78" t="s">
        <v>39</v>
      </c>
      <c r="K991" s="78" t="s">
        <v>40</v>
      </c>
      <c r="L991" s="78" t="s">
        <v>38</v>
      </c>
      <c r="M991" s="78" t="s">
        <v>20</v>
      </c>
      <c r="N991" s="81">
        <v>214</v>
      </c>
      <c r="O991" s="91">
        <f>IF(Tbl_Transactions[[#This Row],[Type]]="Income",Tbl_Transactions[[#This Row],[Amount]]*'Lookup Values'!$H$3,Tbl_Transactions[[#This Row],[Amount]]*'Lookup Values'!$H$2)</f>
        <v>18.4575</v>
      </c>
    </row>
    <row r="992" spans="1:15" x14ac:dyDescent="0.25">
      <c r="A992" s="78">
        <v>991</v>
      </c>
      <c r="B992" s="79">
        <v>41176</v>
      </c>
      <c r="C992" s="78" t="str">
        <f>IF(Tbl_Transactions[[#This Row],[Category]]="Income","Income","Expense")</f>
        <v>Income</v>
      </c>
      <c r="D992" s="80">
        <f>YEAR(Tbl_Transactions[[#This Row],[Transaction Date]])</f>
        <v>2012</v>
      </c>
      <c r="E992" s="80">
        <f>MONTH(Tbl_Transactions[[#This Row],[Transaction Date]])</f>
        <v>9</v>
      </c>
      <c r="F992" s="80" t="str">
        <f>VLOOKUP(Tbl_Transactions[[#This Row],[Month Num]],Tbl_Lookup_Month[],2)</f>
        <v>Sep</v>
      </c>
      <c r="G992" s="80">
        <f>DAY(Tbl_Transactions[[#This Row],[Transaction Date]])</f>
        <v>24</v>
      </c>
      <c r="H992" s="82">
        <f>WEEKDAY(Tbl_Transactions[[#This Row],[Transaction Date]])</f>
        <v>2</v>
      </c>
      <c r="I992" s="82" t="str">
        <f>VLOOKUP(Tbl_Transactions[[#This Row],[Weekday Num]], Tbl_Lookup_Weekday[], 2)</f>
        <v>Mon</v>
      </c>
      <c r="J992" s="78" t="s">
        <v>47</v>
      </c>
      <c r="K992" s="78" t="s">
        <v>76</v>
      </c>
      <c r="L992" s="78" t="s">
        <v>77</v>
      </c>
      <c r="M992" s="78" t="s">
        <v>20</v>
      </c>
      <c r="N992" s="81">
        <v>459</v>
      </c>
      <c r="O992" s="91">
        <f>IF(Tbl_Transactions[[#This Row],[Type]]="Income",Tbl_Transactions[[#This Row],[Amount]]*'Lookup Values'!$H$3,Tbl_Transactions[[#This Row],[Amount]]*'Lookup Values'!$H$2)</f>
        <v>174.42000000000002</v>
      </c>
    </row>
    <row r="993" spans="1:15" x14ac:dyDescent="0.25">
      <c r="A993" s="78">
        <v>992</v>
      </c>
      <c r="B993" s="79">
        <v>41178</v>
      </c>
      <c r="C993" s="78" t="str">
        <f>IF(Tbl_Transactions[[#This Row],[Category]]="Income","Income","Expense")</f>
        <v>Expense</v>
      </c>
      <c r="D993" s="80">
        <f>YEAR(Tbl_Transactions[[#This Row],[Transaction Date]])</f>
        <v>2012</v>
      </c>
      <c r="E993" s="80">
        <f>MONTH(Tbl_Transactions[[#This Row],[Transaction Date]])</f>
        <v>9</v>
      </c>
      <c r="F993" s="80" t="str">
        <f>VLOOKUP(Tbl_Transactions[[#This Row],[Month Num]],Tbl_Lookup_Month[],2)</f>
        <v>Sep</v>
      </c>
      <c r="G993" s="80">
        <f>DAY(Tbl_Transactions[[#This Row],[Transaction Date]])</f>
        <v>26</v>
      </c>
      <c r="H993" s="82">
        <f>WEEKDAY(Tbl_Transactions[[#This Row],[Transaction Date]])</f>
        <v>4</v>
      </c>
      <c r="I993" s="82" t="str">
        <f>VLOOKUP(Tbl_Transactions[[#This Row],[Weekday Num]], Tbl_Lookup_Weekday[], 2)</f>
        <v>Wed</v>
      </c>
      <c r="J993" s="78" t="s">
        <v>32</v>
      </c>
      <c r="K993" s="78" t="s">
        <v>33</v>
      </c>
      <c r="L993" s="78" t="s">
        <v>31</v>
      </c>
      <c r="M993" s="78" t="s">
        <v>20</v>
      </c>
      <c r="N993" s="81">
        <v>176</v>
      </c>
      <c r="O993" s="91">
        <f>IF(Tbl_Transactions[[#This Row],[Type]]="Income",Tbl_Transactions[[#This Row],[Amount]]*'Lookup Values'!$H$3,Tbl_Transactions[[#This Row],[Amount]]*'Lookup Values'!$H$2)</f>
        <v>15.18</v>
      </c>
    </row>
    <row r="994" spans="1:15" x14ac:dyDescent="0.25">
      <c r="A994" s="78">
        <v>993</v>
      </c>
      <c r="B994" s="79">
        <v>41181</v>
      </c>
      <c r="C994" s="78" t="str">
        <f>IF(Tbl_Transactions[[#This Row],[Category]]="Income","Income","Expense")</f>
        <v>Expense</v>
      </c>
      <c r="D994" s="80">
        <f>YEAR(Tbl_Transactions[[#This Row],[Transaction Date]])</f>
        <v>2012</v>
      </c>
      <c r="E994" s="80">
        <f>MONTH(Tbl_Transactions[[#This Row],[Transaction Date]])</f>
        <v>9</v>
      </c>
      <c r="F994" s="80" t="str">
        <f>VLOOKUP(Tbl_Transactions[[#This Row],[Month Num]],Tbl_Lookup_Month[],2)</f>
        <v>Sep</v>
      </c>
      <c r="G994" s="80">
        <f>DAY(Tbl_Transactions[[#This Row],[Transaction Date]])</f>
        <v>29</v>
      </c>
      <c r="H994" s="82">
        <f>WEEKDAY(Tbl_Transactions[[#This Row],[Transaction Date]])</f>
        <v>7</v>
      </c>
      <c r="I994" s="82" t="str">
        <f>VLOOKUP(Tbl_Transactions[[#This Row],[Weekday Num]], Tbl_Lookup_Weekday[], 2)</f>
        <v>Sat</v>
      </c>
      <c r="J994" s="78" t="s">
        <v>42</v>
      </c>
      <c r="K994" s="78" t="s">
        <v>43</v>
      </c>
      <c r="L994" s="78" t="s">
        <v>41</v>
      </c>
      <c r="M994" s="78" t="s">
        <v>10</v>
      </c>
      <c r="N994" s="81">
        <v>59</v>
      </c>
      <c r="O994" s="91">
        <f>IF(Tbl_Transactions[[#This Row],[Type]]="Income",Tbl_Transactions[[#This Row],[Amount]]*'Lookup Values'!$H$3,Tbl_Transactions[[#This Row],[Amount]]*'Lookup Values'!$H$2)</f>
        <v>5.0887499999999992</v>
      </c>
    </row>
    <row r="995" spans="1:15" x14ac:dyDescent="0.25">
      <c r="A995" s="78">
        <v>994</v>
      </c>
      <c r="B995" s="79">
        <v>41185</v>
      </c>
      <c r="C995" s="78" t="str">
        <f>IF(Tbl_Transactions[[#This Row],[Category]]="Income","Income","Expense")</f>
        <v>Expense</v>
      </c>
      <c r="D995" s="80">
        <f>YEAR(Tbl_Transactions[[#This Row],[Transaction Date]])</f>
        <v>2012</v>
      </c>
      <c r="E995" s="80">
        <f>MONTH(Tbl_Transactions[[#This Row],[Transaction Date]])</f>
        <v>10</v>
      </c>
      <c r="F995" s="80" t="str">
        <f>VLOOKUP(Tbl_Transactions[[#This Row],[Month Num]],Tbl_Lookup_Month[],2)</f>
        <v>Oct</v>
      </c>
      <c r="G995" s="80">
        <f>DAY(Tbl_Transactions[[#This Row],[Transaction Date]])</f>
        <v>3</v>
      </c>
      <c r="H995" s="82">
        <f>WEEKDAY(Tbl_Transactions[[#This Row],[Transaction Date]])</f>
        <v>4</v>
      </c>
      <c r="I995" s="82" t="str">
        <f>VLOOKUP(Tbl_Transactions[[#This Row],[Weekday Num]], Tbl_Lookup_Weekday[], 2)</f>
        <v>Wed</v>
      </c>
      <c r="J995" s="78" t="s">
        <v>39</v>
      </c>
      <c r="K995" s="78" t="s">
        <v>40</v>
      </c>
      <c r="L995" s="78" t="s">
        <v>38</v>
      </c>
      <c r="M995" s="78" t="s">
        <v>20</v>
      </c>
      <c r="N995" s="81">
        <v>177</v>
      </c>
      <c r="O995" s="91">
        <f>IF(Tbl_Transactions[[#This Row],[Type]]="Income",Tbl_Transactions[[#This Row],[Amount]]*'Lookup Values'!$H$3,Tbl_Transactions[[#This Row],[Amount]]*'Lookup Values'!$H$2)</f>
        <v>15.266249999999999</v>
      </c>
    </row>
    <row r="996" spans="1:15" x14ac:dyDescent="0.25">
      <c r="A996" s="78">
        <v>995</v>
      </c>
      <c r="B996" s="79">
        <v>41187</v>
      </c>
      <c r="C996" s="78" t="str">
        <f>IF(Tbl_Transactions[[#This Row],[Category]]="Income","Income","Expense")</f>
        <v>Expense</v>
      </c>
      <c r="D996" s="80">
        <f>YEAR(Tbl_Transactions[[#This Row],[Transaction Date]])</f>
        <v>2012</v>
      </c>
      <c r="E996" s="80">
        <f>MONTH(Tbl_Transactions[[#This Row],[Transaction Date]])</f>
        <v>10</v>
      </c>
      <c r="F996" s="80" t="str">
        <f>VLOOKUP(Tbl_Transactions[[#This Row],[Month Num]],Tbl_Lookup_Month[],2)</f>
        <v>Oct</v>
      </c>
      <c r="G996" s="80">
        <f>DAY(Tbl_Transactions[[#This Row],[Transaction Date]])</f>
        <v>5</v>
      </c>
      <c r="H996" s="82">
        <f>WEEKDAY(Tbl_Transactions[[#This Row],[Transaction Date]])</f>
        <v>6</v>
      </c>
      <c r="I996" s="82" t="str">
        <f>VLOOKUP(Tbl_Transactions[[#This Row],[Weekday Num]], Tbl_Lookup_Weekday[], 2)</f>
        <v>Fri</v>
      </c>
      <c r="J996" s="78" t="s">
        <v>32</v>
      </c>
      <c r="K996" s="78" t="s">
        <v>33</v>
      </c>
      <c r="L996" s="78" t="s">
        <v>31</v>
      </c>
      <c r="M996" s="78" t="s">
        <v>10</v>
      </c>
      <c r="N996" s="81">
        <v>219</v>
      </c>
      <c r="O996" s="91">
        <f>IF(Tbl_Transactions[[#This Row],[Type]]="Income",Tbl_Transactions[[#This Row],[Amount]]*'Lookup Values'!$H$3,Tbl_Transactions[[#This Row],[Amount]]*'Lookup Values'!$H$2)</f>
        <v>18.888749999999998</v>
      </c>
    </row>
    <row r="997" spans="1:15" x14ac:dyDescent="0.25">
      <c r="A997" s="78">
        <v>996</v>
      </c>
      <c r="B997" s="79">
        <v>41188</v>
      </c>
      <c r="C997" s="78" t="str">
        <f>IF(Tbl_Transactions[[#This Row],[Category]]="Income","Income","Expense")</f>
        <v>Expense</v>
      </c>
      <c r="D997" s="80">
        <f>YEAR(Tbl_Transactions[[#This Row],[Transaction Date]])</f>
        <v>2012</v>
      </c>
      <c r="E997" s="80">
        <f>MONTH(Tbl_Transactions[[#This Row],[Transaction Date]])</f>
        <v>10</v>
      </c>
      <c r="F997" s="80" t="str">
        <f>VLOOKUP(Tbl_Transactions[[#This Row],[Month Num]],Tbl_Lookup_Month[],2)</f>
        <v>Oct</v>
      </c>
      <c r="G997" s="80">
        <f>DAY(Tbl_Transactions[[#This Row],[Transaction Date]])</f>
        <v>6</v>
      </c>
      <c r="H997" s="82">
        <f>WEEKDAY(Tbl_Transactions[[#This Row],[Transaction Date]])</f>
        <v>7</v>
      </c>
      <c r="I997" s="82" t="str">
        <f>VLOOKUP(Tbl_Transactions[[#This Row],[Weekday Num]], Tbl_Lookup_Weekday[], 2)</f>
        <v>Sat</v>
      </c>
      <c r="J997" s="78" t="s">
        <v>18</v>
      </c>
      <c r="K997" s="78" t="s">
        <v>30</v>
      </c>
      <c r="L997" s="78" t="s">
        <v>29</v>
      </c>
      <c r="M997" s="78" t="s">
        <v>20</v>
      </c>
      <c r="N997" s="81">
        <v>168</v>
      </c>
      <c r="O997" s="91">
        <f>IF(Tbl_Transactions[[#This Row],[Type]]="Income",Tbl_Transactions[[#This Row],[Amount]]*'Lookup Values'!$H$3,Tbl_Transactions[[#This Row],[Amount]]*'Lookup Values'!$H$2)</f>
        <v>14.489999999999998</v>
      </c>
    </row>
    <row r="998" spans="1:15" x14ac:dyDescent="0.25">
      <c r="A998" s="78">
        <v>997</v>
      </c>
      <c r="B998" s="79">
        <v>41189</v>
      </c>
      <c r="C998" s="78" t="str">
        <f>IF(Tbl_Transactions[[#This Row],[Category]]="Income","Income","Expense")</f>
        <v>Expense</v>
      </c>
      <c r="D998" s="80">
        <f>YEAR(Tbl_Transactions[[#This Row],[Transaction Date]])</f>
        <v>2012</v>
      </c>
      <c r="E998" s="80">
        <f>MONTH(Tbl_Transactions[[#This Row],[Transaction Date]])</f>
        <v>10</v>
      </c>
      <c r="F998" s="80" t="str">
        <f>VLOOKUP(Tbl_Transactions[[#This Row],[Month Num]],Tbl_Lookup_Month[],2)</f>
        <v>Oct</v>
      </c>
      <c r="G998" s="80">
        <f>DAY(Tbl_Transactions[[#This Row],[Transaction Date]])</f>
        <v>7</v>
      </c>
      <c r="H998" s="82">
        <f>WEEKDAY(Tbl_Transactions[[#This Row],[Transaction Date]])</f>
        <v>1</v>
      </c>
      <c r="I998" s="82" t="str">
        <f>VLOOKUP(Tbl_Transactions[[#This Row],[Weekday Num]], Tbl_Lookup_Weekday[], 2)</f>
        <v>Sun</v>
      </c>
      <c r="J998" s="78" t="s">
        <v>15</v>
      </c>
      <c r="K998" s="78" t="s">
        <v>35</v>
      </c>
      <c r="L998" s="78" t="s">
        <v>34</v>
      </c>
      <c r="M998" s="78" t="s">
        <v>20</v>
      </c>
      <c r="N998" s="81">
        <v>224</v>
      </c>
      <c r="O998" s="91">
        <f>IF(Tbl_Transactions[[#This Row],[Type]]="Income",Tbl_Transactions[[#This Row],[Amount]]*'Lookup Values'!$H$3,Tbl_Transactions[[#This Row],[Amount]]*'Lookup Values'!$H$2)</f>
        <v>19.32</v>
      </c>
    </row>
    <row r="999" spans="1:15" x14ac:dyDescent="0.25">
      <c r="A999" s="78">
        <v>998</v>
      </c>
      <c r="B999" s="79">
        <v>41194</v>
      </c>
      <c r="C999" s="78" t="str">
        <f>IF(Tbl_Transactions[[#This Row],[Category]]="Income","Income","Expense")</f>
        <v>Expense</v>
      </c>
      <c r="D999" s="80">
        <f>YEAR(Tbl_Transactions[[#This Row],[Transaction Date]])</f>
        <v>2012</v>
      </c>
      <c r="E999" s="80">
        <f>MONTH(Tbl_Transactions[[#This Row],[Transaction Date]])</f>
        <v>10</v>
      </c>
      <c r="F999" s="80" t="str">
        <f>VLOOKUP(Tbl_Transactions[[#This Row],[Month Num]],Tbl_Lookup_Month[],2)</f>
        <v>Oct</v>
      </c>
      <c r="G999" s="80">
        <f>DAY(Tbl_Transactions[[#This Row],[Transaction Date]])</f>
        <v>12</v>
      </c>
      <c r="H999" s="82">
        <f>WEEKDAY(Tbl_Transactions[[#This Row],[Transaction Date]])</f>
        <v>6</v>
      </c>
      <c r="I999" s="82" t="str">
        <f>VLOOKUP(Tbl_Transactions[[#This Row],[Weekday Num]], Tbl_Lookup_Weekday[], 2)</f>
        <v>Fri</v>
      </c>
      <c r="J999" s="78" t="s">
        <v>12</v>
      </c>
      <c r="K999" s="78" t="s">
        <v>37</v>
      </c>
      <c r="L999" s="78" t="s">
        <v>36</v>
      </c>
      <c r="M999" s="78" t="s">
        <v>20</v>
      </c>
      <c r="N999" s="81">
        <v>123</v>
      </c>
      <c r="O999" s="91">
        <f>IF(Tbl_Transactions[[#This Row],[Type]]="Income",Tbl_Transactions[[#This Row],[Amount]]*'Lookup Values'!$H$3,Tbl_Transactions[[#This Row],[Amount]]*'Lookup Values'!$H$2)</f>
        <v>10.608749999999999</v>
      </c>
    </row>
    <row r="1000" spans="1:15" x14ac:dyDescent="0.25">
      <c r="A1000" s="78">
        <v>999</v>
      </c>
      <c r="B1000" s="79">
        <v>41197</v>
      </c>
      <c r="C1000" s="78" t="str">
        <f>IF(Tbl_Transactions[[#This Row],[Category]]="Income","Income","Expense")</f>
        <v>Expense</v>
      </c>
      <c r="D1000" s="80">
        <f>YEAR(Tbl_Transactions[[#This Row],[Transaction Date]])</f>
        <v>2012</v>
      </c>
      <c r="E1000" s="80">
        <f>MONTH(Tbl_Transactions[[#This Row],[Transaction Date]])</f>
        <v>10</v>
      </c>
      <c r="F1000" s="80" t="str">
        <f>VLOOKUP(Tbl_Transactions[[#This Row],[Month Num]],Tbl_Lookup_Month[],2)</f>
        <v>Oct</v>
      </c>
      <c r="G1000" s="80">
        <f>DAY(Tbl_Transactions[[#This Row],[Transaction Date]])</f>
        <v>15</v>
      </c>
      <c r="H1000" s="82">
        <f>WEEKDAY(Tbl_Transactions[[#This Row],[Transaction Date]])</f>
        <v>2</v>
      </c>
      <c r="I1000" s="82" t="str">
        <f>VLOOKUP(Tbl_Transactions[[#This Row],[Weekday Num]], Tbl_Lookup_Weekday[], 2)</f>
        <v>Mon</v>
      </c>
      <c r="J1000" s="78" t="s">
        <v>15</v>
      </c>
      <c r="K1000" s="78" t="s">
        <v>35</v>
      </c>
      <c r="L1000" s="78" t="s">
        <v>34</v>
      </c>
      <c r="M1000" s="78" t="s">
        <v>23</v>
      </c>
      <c r="N1000" s="81">
        <v>178</v>
      </c>
      <c r="O1000" s="91">
        <f>IF(Tbl_Transactions[[#This Row],[Type]]="Income",Tbl_Transactions[[#This Row],[Amount]]*'Lookup Values'!$H$3,Tbl_Transactions[[#This Row],[Amount]]*'Lookup Values'!$H$2)</f>
        <v>15.352499999999999</v>
      </c>
    </row>
    <row r="1001" spans="1:15" x14ac:dyDescent="0.25">
      <c r="A1001" s="78">
        <v>1000</v>
      </c>
      <c r="B1001" s="79">
        <v>41198</v>
      </c>
      <c r="C1001" s="78" t="str">
        <f>IF(Tbl_Transactions[[#This Row],[Category]]="Income","Income","Expense")</f>
        <v>Income</v>
      </c>
      <c r="D1001" s="80">
        <f>YEAR(Tbl_Transactions[[#This Row],[Transaction Date]])</f>
        <v>2012</v>
      </c>
      <c r="E1001" s="80">
        <f>MONTH(Tbl_Transactions[[#This Row],[Transaction Date]])</f>
        <v>10</v>
      </c>
      <c r="F1001" s="80" t="str">
        <f>VLOOKUP(Tbl_Transactions[[#This Row],[Month Num]],Tbl_Lookup_Month[],2)</f>
        <v>Oct</v>
      </c>
      <c r="G1001" s="80">
        <f>DAY(Tbl_Transactions[[#This Row],[Transaction Date]])</f>
        <v>16</v>
      </c>
      <c r="H1001" s="82">
        <f>WEEKDAY(Tbl_Transactions[[#This Row],[Transaction Date]])</f>
        <v>3</v>
      </c>
      <c r="I1001" s="82" t="str">
        <f>VLOOKUP(Tbl_Transactions[[#This Row],[Weekday Num]], Tbl_Lookup_Weekday[], 2)</f>
        <v>Tue</v>
      </c>
      <c r="J1001" s="78" t="s">
        <v>47</v>
      </c>
      <c r="K1001" s="78" t="s">
        <v>80</v>
      </c>
      <c r="L1001" s="78" t="s">
        <v>81</v>
      </c>
      <c r="M1001" s="78" t="s">
        <v>20</v>
      </c>
      <c r="N1001" s="81">
        <v>94</v>
      </c>
      <c r="O1001" s="91">
        <f>IF(Tbl_Transactions[[#This Row],[Type]]="Income",Tbl_Transactions[[#This Row],[Amount]]*'Lookup Values'!$H$3,Tbl_Transactions[[#This Row],[Amount]]*'Lookup Values'!$H$2)</f>
        <v>35.72</v>
      </c>
    </row>
    <row r="1006" spans="1:15" x14ac:dyDescent="0.25">
      <c r="B1006" s="94"/>
    </row>
  </sheetData>
  <conditionalFormatting sqref="C1002:C1048576">
    <cfRule type="cellIs" dxfId="1" priority="1" operator="equal">
      <formula>"INCOME"</formula>
    </cfRule>
    <cfRule type="cellIs" dxfId="0" priority="2" operator="equal">
      <formula>"EXPENSE"</formula>
    </cfRule>
  </conditionalFormatting>
  <dataValidations count="3">
    <dataValidation type="list" allowBlank="1" showInputMessage="1" showErrorMessage="1" sqref="M2:M1001" xr:uid="{65DFA7F4-6081-4D53-B3EA-9E04EE6D87E5}">
      <formula1>Rng_Lookup_Account</formula1>
    </dataValidation>
    <dataValidation type="list" allowBlank="1" showInputMessage="1" showErrorMessage="1" sqref="J2:J1001" xr:uid="{40018972-69FD-4095-AC9E-85248DFA594D}">
      <formula1>Rng_Lookup_Category</formula1>
    </dataValidation>
    <dataValidation type="date" allowBlank="1" showInputMessage="1" showErrorMessage="1" sqref="B2:B1001" xr:uid="{36FEE9EE-B104-41E7-8B41-F4271FD95ADB}">
      <formula1>39083</formula1>
      <formula2>TODAY()</formula2>
    </dataValidation>
  </dataValidations>
  <pageMargins left="0.7" right="0.7" top="0.75" bottom="0.75" header="0.3" footer="0.3"/>
  <pageSetup paperSize="153"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
  <sheetViews>
    <sheetView zoomScale="125" zoomScaleNormal="125" workbookViewId="0"/>
  </sheetViews>
  <sheetFormatPr defaultRowHeight="15" x14ac:dyDescent="0.25"/>
  <cols>
    <col min="1" max="2" width="7" style="45" bestFit="1" customWidth="1"/>
    <col min="3" max="3" width="2.7109375" style="45" customWidth="1"/>
    <col min="4" max="5" width="9.42578125" style="45" bestFit="1" customWidth="1"/>
    <col min="6" max="6" width="2.7109375" style="45" customWidth="1"/>
    <col min="7" max="7" width="11.140625" style="45" customWidth="1"/>
    <col min="8" max="8" width="8.140625" style="46" bestFit="1" customWidth="1"/>
    <col min="9" max="9" width="2.7109375" style="45" customWidth="1"/>
    <col min="10" max="10" width="14.140625" style="45" customWidth="1"/>
    <col min="11" max="11" width="2.7109375" style="45" customWidth="1"/>
    <col min="12" max="12" width="19.140625" style="45" customWidth="1"/>
  </cols>
  <sheetData>
    <row r="1" spans="1:12" ht="30" x14ac:dyDescent="0.25">
      <c r="A1" s="69" t="s">
        <v>46</v>
      </c>
      <c r="B1" s="69" t="s">
        <v>82</v>
      </c>
      <c r="D1" s="69" t="s">
        <v>45</v>
      </c>
      <c r="E1" s="69" t="s">
        <v>110</v>
      </c>
      <c r="G1" s="69" t="s">
        <v>85</v>
      </c>
      <c r="H1" s="77" t="s">
        <v>86</v>
      </c>
      <c r="J1" s="69" t="s">
        <v>3</v>
      </c>
      <c r="L1" s="69" t="s">
        <v>5</v>
      </c>
    </row>
    <row r="2" spans="1:12" x14ac:dyDescent="0.25">
      <c r="A2" s="45">
        <v>1</v>
      </c>
      <c r="B2" s="45" t="s">
        <v>91</v>
      </c>
      <c r="D2" s="45">
        <v>1</v>
      </c>
      <c r="E2" s="45" t="s">
        <v>103</v>
      </c>
      <c r="G2" s="45" t="s">
        <v>75</v>
      </c>
      <c r="H2" s="10">
        <v>8.6249999999999993E-2</v>
      </c>
      <c r="J2" s="45" t="s">
        <v>42</v>
      </c>
      <c r="L2" s="45" t="s">
        <v>20</v>
      </c>
    </row>
    <row r="3" spans="1:12" x14ac:dyDescent="0.25">
      <c r="A3" s="45">
        <v>2</v>
      </c>
      <c r="B3" s="45" t="s">
        <v>92</v>
      </c>
      <c r="D3" s="45">
        <v>2</v>
      </c>
      <c r="E3" s="45" t="s">
        <v>104</v>
      </c>
      <c r="G3" s="45" t="s">
        <v>87</v>
      </c>
      <c r="H3" s="10">
        <v>0.38</v>
      </c>
      <c r="J3" s="45" t="s">
        <v>18</v>
      </c>
      <c r="L3" s="45" t="s">
        <v>23</v>
      </c>
    </row>
    <row r="4" spans="1:12" x14ac:dyDescent="0.25">
      <c r="A4" s="45">
        <v>3</v>
      </c>
      <c r="B4" s="45" t="s">
        <v>93</v>
      </c>
      <c r="D4" s="45">
        <v>3</v>
      </c>
      <c r="E4" s="45" t="s">
        <v>105</v>
      </c>
      <c r="J4" s="45" t="s">
        <v>8</v>
      </c>
      <c r="L4" s="45" t="s">
        <v>10</v>
      </c>
    </row>
    <row r="5" spans="1:12" x14ac:dyDescent="0.25">
      <c r="A5" s="45">
        <v>4</v>
      </c>
      <c r="B5" s="45" t="s">
        <v>94</v>
      </c>
      <c r="D5" s="45">
        <v>4</v>
      </c>
      <c r="E5" s="45" t="s">
        <v>106</v>
      </c>
      <c r="J5" s="45" t="s">
        <v>12</v>
      </c>
    </row>
    <row r="6" spans="1:12" x14ac:dyDescent="0.25">
      <c r="A6" s="45">
        <v>5</v>
      </c>
      <c r="B6" s="45" t="s">
        <v>95</v>
      </c>
      <c r="D6" s="45">
        <v>5</v>
      </c>
      <c r="E6" s="45" t="s">
        <v>107</v>
      </c>
      <c r="J6" s="45" t="s">
        <v>39</v>
      </c>
    </row>
    <row r="7" spans="1:12" x14ac:dyDescent="0.25">
      <c r="A7" s="45">
        <v>6</v>
      </c>
      <c r="B7" s="45" t="s">
        <v>96</v>
      </c>
      <c r="D7" s="45">
        <v>6</v>
      </c>
      <c r="E7" s="45" t="s">
        <v>108</v>
      </c>
      <c r="J7" s="45" t="s">
        <v>32</v>
      </c>
    </row>
    <row r="8" spans="1:12" x14ac:dyDescent="0.25">
      <c r="A8" s="45">
        <v>7</v>
      </c>
      <c r="B8" s="45" t="s">
        <v>97</v>
      </c>
      <c r="D8" s="45">
        <v>7</v>
      </c>
      <c r="E8" s="45" t="s">
        <v>109</v>
      </c>
      <c r="J8" s="45" t="s">
        <v>47</v>
      </c>
    </row>
    <row r="9" spans="1:12" x14ac:dyDescent="0.25">
      <c r="A9" s="45">
        <v>8</v>
      </c>
      <c r="B9" s="45" t="s">
        <v>98</v>
      </c>
      <c r="J9" s="45" t="s">
        <v>15</v>
      </c>
    </row>
    <row r="10" spans="1:12" x14ac:dyDescent="0.25">
      <c r="A10" s="45">
        <v>9</v>
      </c>
      <c r="B10" s="45" t="s">
        <v>99</v>
      </c>
      <c r="J10" s="45" t="s">
        <v>27</v>
      </c>
    </row>
    <row r="11" spans="1:12" x14ac:dyDescent="0.25">
      <c r="A11" s="45">
        <v>10</v>
      </c>
      <c r="B11" s="45" t="s">
        <v>100</v>
      </c>
    </row>
    <row r="12" spans="1:12" x14ac:dyDescent="0.25">
      <c r="A12" s="45">
        <v>11</v>
      </c>
      <c r="B12" s="45" t="s">
        <v>101</v>
      </c>
    </row>
    <row r="13" spans="1:12" x14ac:dyDescent="0.25">
      <c r="A13" s="45">
        <v>12</v>
      </c>
      <c r="B13" s="45" t="s">
        <v>102</v>
      </c>
    </row>
  </sheetData>
  <sortState ref="L2:L4">
    <sortCondition ref="L2:L4"/>
  </sortState>
  <pageMargins left="0.7" right="0.7" top="0.75" bottom="0.75" header="0.3" footer="0.3"/>
  <tableParts count="5">
    <tablePart r:id="rId1"/>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1"/>
  <sheetViews>
    <sheetView showGridLines="0" zoomScale="125" zoomScaleNormal="125" workbookViewId="0"/>
  </sheetViews>
  <sheetFormatPr defaultRowHeight="15" x14ac:dyDescent="0.25"/>
  <cols>
    <col min="1" max="1" width="2.7109375" style="14" customWidth="1"/>
    <col min="2" max="2" width="2.140625" style="14" customWidth="1"/>
    <col min="3" max="3" width="16.42578125" style="14" customWidth="1"/>
    <col min="4" max="4" width="19.42578125" style="14" customWidth="1"/>
    <col min="5" max="16384" width="9.140625" style="14"/>
  </cols>
  <sheetData>
    <row r="1" spans="2:6" s="16" customFormat="1" x14ac:dyDescent="0.25"/>
    <row r="2" spans="2:6" x14ac:dyDescent="0.25">
      <c r="B2" s="11"/>
      <c r="C2" s="1" t="s">
        <v>117</v>
      </c>
      <c r="D2" s="12"/>
      <c r="E2" s="13"/>
      <c r="F2" s="16"/>
    </row>
    <row r="3" spans="2:6" x14ac:dyDescent="0.25">
      <c r="B3" s="15"/>
      <c r="C3" s="16"/>
      <c r="D3" s="16"/>
      <c r="E3" s="17"/>
      <c r="F3" s="16"/>
    </row>
    <row r="4" spans="2:6" x14ac:dyDescent="0.25">
      <c r="B4" s="15">
        <v>1</v>
      </c>
      <c r="C4" s="16" t="s">
        <v>0</v>
      </c>
      <c r="D4" s="86">
        <v>41279</v>
      </c>
      <c r="E4" s="17"/>
      <c r="F4" s="16"/>
    </row>
    <row r="5" spans="2:6" x14ac:dyDescent="0.25">
      <c r="B5" s="15"/>
      <c r="C5" s="16"/>
      <c r="D5" s="16"/>
      <c r="E5" s="17"/>
      <c r="F5" s="16"/>
    </row>
    <row r="6" spans="2:6" x14ac:dyDescent="0.25">
      <c r="B6" s="15">
        <v>2</v>
      </c>
      <c r="C6" s="16" t="s">
        <v>1</v>
      </c>
      <c r="D6" s="85">
        <v>2.0833333333333332E-2</v>
      </c>
      <c r="E6" s="17"/>
      <c r="F6" s="16"/>
    </row>
    <row r="7" spans="2:6" x14ac:dyDescent="0.25">
      <c r="B7" s="15"/>
      <c r="C7" s="16"/>
      <c r="D7" s="16"/>
      <c r="E7" s="17"/>
      <c r="F7" s="16"/>
    </row>
    <row r="8" spans="2:6" x14ac:dyDescent="0.25">
      <c r="B8" s="15">
        <v>3</v>
      </c>
      <c r="C8" s="16" t="s">
        <v>74</v>
      </c>
      <c r="D8" s="84">
        <v>4</v>
      </c>
      <c r="E8" s="17"/>
      <c r="F8" s="16"/>
    </row>
    <row r="9" spans="2:6" x14ac:dyDescent="0.25">
      <c r="B9" s="15"/>
      <c r="C9" s="16"/>
      <c r="D9" s="16"/>
      <c r="E9" s="17"/>
      <c r="F9" s="16"/>
    </row>
    <row r="10" spans="2:6" x14ac:dyDescent="0.25">
      <c r="B10" s="15">
        <v>4</v>
      </c>
      <c r="C10" s="16" t="s">
        <v>3</v>
      </c>
      <c r="D10" s="83" t="s">
        <v>8</v>
      </c>
      <c r="E10" s="17"/>
      <c r="F10" s="16"/>
    </row>
    <row r="11" spans="2:6" x14ac:dyDescent="0.25">
      <c r="B11" s="15"/>
      <c r="C11" s="16"/>
      <c r="D11" s="16"/>
      <c r="E11" s="17"/>
      <c r="F11" s="16"/>
    </row>
    <row r="12" spans="2:6" x14ac:dyDescent="0.25">
      <c r="B12" s="15">
        <v>5</v>
      </c>
      <c r="C12" s="16" t="s">
        <v>4</v>
      </c>
      <c r="D12" s="83" t="s">
        <v>25</v>
      </c>
      <c r="E12" s="17"/>
      <c r="F12" s="16"/>
    </row>
    <row r="13" spans="2:6" x14ac:dyDescent="0.25">
      <c r="B13" s="15"/>
      <c r="C13" s="16"/>
      <c r="D13" s="16"/>
      <c r="E13" s="17"/>
      <c r="F13" s="16"/>
    </row>
    <row r="14" spans="2:6" x14ac:dyDescent="0.25">
      <c r="B14" s="15">
        <v>6</v>
      </c>
      <c r="C14" s="16" t="s">
        <v>2</v>
      </c>
      <c r="D14" s="83" t="s">
        <v>24</v>
      </c>
      <c r="E14" s="17"/>
      <c r="F14" s="16"/>
    </row>
    <row r="15" spans="2:6" x14ac:dyDescent="0.25">
      <c r="B15" s="15"/>
      <c r="C15" s="16"/>
      <c r="D15" s="16"/>
      <c r="E15" s="17"/>
      <c r="F15" s="16"/>
    </row>
    <row r="16" spans="2:6" x14ac:dyDescent="0.25">
      <c r="B16" s="15">
        <v>7</v>
      </c>
      <c r="C16" s="16" t="s">
        <v>5</v>
      </c>
      <c r="D16" s="83" t="s">
        <v>10</v>
      </c>
      <c r="E16" s="17"/>
      <c r="F16" s="16"/>
    </row>
    <row r="17" spans="2:6" x14ac:dyDescent="0.25">
      <c r="B17" s="18"/>
      <c r="C17" s="19"/>
      <c r="D17" s="19"/>
      <c r="E17" s="20"/>
      <c r="F17" s="16"/>
    </row>
    <row r="18" spans="2:6" x14ac:dyDescent="0.25">
      <c r="C18" s="16"/>
      <c r="D18" s="16"/>
      <c r="E18" s="16"/>
      <c r="F18" s="16"/>
    </row>
    <row r="19" spans="2:6" x14ac:dyDescent="0.25">
      <c r="C19" s="16"/>
      <c r="D19" s="16"/>
      <c r="E19" s="16"/>
      <c r="F19" s="16"/>
    </row>
    <row r="20" spans="2:6" x14ac:dyDescent="0.25">
      <c r="C20" s="16"/>
      <c r="D20" s="16"/>
      <c r="E20" s="16"/>
      <c r="F20" s="16"/>
    </row>
    <row r="21" spans="2:6" x14ac:dyDescent="0.25">
      <c r="C21" s="16"/>
      <c r="D21" s="16"/>
      <c r="E21" s="16"/>
      <c r="F21" s="16"/>
    </row>
  </sheetData>
  <dataValidations count="7">
    <dataValidation type="date" allowBlank="1" showInputMessage="1" showErrorMessage="1" errorTitle="Invalid Entry" error="Please enter a date between 1/1/13 and 12/31/13." sqref="D4" xr:uid="{D8A1ADE1-6C84-48F2-95CC-40335AE40269}">
      <formula1>41275</formula1>
      <formula2>41639</formula2>
    </dataValidation>
    <dataValidation type="decimal" allowBlank="1" showInputMessage="1" showErrorMessage="1" errorTitle="Invalid Entry" error="Please enter a valid time." sqref="D6" xr:uid="{3511D710-6DDA-4A9A-8D66-81EC9BA05642}">
      <formula1>0</formula1>
      <formula2>1</formula2>
    </dataValidation>
    <dataValidation type="custom" allowBlank="1" showInputMessage="1" showErrorMessage="1" errorTitle="Invalid Entry" error="Please enter an even number." sqref="D8" xr:uid="{B5FE2F50-4B30-4924-98BB-BC5B0D3322E2}">
      <formula1>ISEVEN(D8)</formula1>
    </dataValidation>
    <dataValidation type="list" allowBlank="1" showInputMessage="1" showErrorMessage="1" errorTitle="Invalid Entry" error="Please choose a valid option from the dropdown list." sqref="D10" xr:uid="{4A99218A-F9BA-44F0-91C8-05D272B7AD5A}">
      <formula1>Rng_Lookup_Category</formula1>
    </dataValidation>
    <dataValidation type="list" allowBlank="1" showInputMessage="1" showErrorMessage="1" errorTitle="Invalid Entry" error="Please choose a valid option from the dropdown list." sqref="D16" xr:uid="{7DF3BBF8-A805-4AE5-9B65-3EC5B7A34577}">
      <formula1>Rng_Lookup_Account</formula1>
    </dataValidation>
    <dataValidation type="textLength" operator="greaterThanOrEqual" allowBlank="1" showInputMessage="1" showErrorMessage="1" errorTitle="Invalid Entry" error="Please enter text with 2 or more characters." sqref="D12" xr:uid="{A64EDFF8-5D0A-408C-8813-D295DBB010E8}">
      <formula1>2</formula1>
    </dataValidation>
    <dataValidation type="textLength" allowBlank="1" showInputMessage="1" showErrorMessage="1" errorTitle="Invalid Entry" error="Please enter text between 2 and 30 characters." sqref="D14" xr:uid="{B8AD3DD0-F35A-488A-9B9E-B9AB6BE62AAB}">
      <formula1>2</formula1>
      <formula2>30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
  <sheetViews>
    <sheetView zoomScale="125" zoomScaleNormal="125" workbookViewId="0"/>
  </sheetViews>
  <sheetFormatPr defaultRowHeight="15" x14ac:dyDescent="0.25"/>
  <cols>
    <col min="1" max="1" width="5.140625" style="8" customWidth="1"/>
    <col min="2" max="2" width="11.140625" style="8" customWidth="1"/>
    <col min="3" max="3" width="5.7109375" style="8" customWidth="1"/>
    <col min="4" max="5" width="7" style="8" customWidth="1"/>
    <col min="6" max="6" width="5.28515625" style="8" customWidth="1"/>
    <col min="7" max="8" width="9.42578125" style="8" customWidth="1"/>
    <col min="9" max="9" width="11.140625" style="8" customWidth="1"/>
    <col min="10" max="10" width="14.140625" style="8" customWidth="1"/>
    <col min="11" max="11" width="25" style="8" customWidth="1"/>
    <col min="12" max="12" width="20.42578125" style="8" customWidth="1"/>
    <col min="13" max="13" width="19.140625" style="8" customWidth="1"/>
    <col min="14" max="14" width="9.5703125" style="8" customWidth="1"/>
    <col min="15" max="15" width="10.28515625" style="8" customWidth="1"/>
    <col min="16" max="16" width="8.7109375" style="8" customWidth="1"/>
    <col min="17" max="16384" width="9.140625" style="8"/>
  </cols>
  <sheetData>
    <row r="1" spans="1:16" ht="71.25" x14ac:dyDescent="0.25">
      <c r="A1" s="68" t="s">
        <v>111</v>
      </c>
      <c r="B1" s="69" t="s">
        <v>0</v>
      </c>
      <c r="C1" s="69" t="s">
        <v>44</v>
      </c>
      <c r="D1" s="69" t="s">
        <v>46</v>
      </c>
      <c r="E1" s="69" t="s">
        <v>126</v>
      </c>
      <c r="F1" s="69" t="s">
        <v>83</v>
      </c>
      <c r="G1" s="69" t="s">
        <v>45</v>
      </c>
      <c r="H1" s="69" t="s">
        <v>127</v>
      </c>
      <c r="I1" s="69" t="s">
        <v>1</v>
      </c>
      <c r="J1" s="69" t="s">
        <v>3</v>
      </c>
      <c r="K1" s="69" t="s">
        <v>4</v>
      </c>
      <c r="L1" s="69" t="s">
        <v>2</v>
      </c>
      <c r="M1" s="69" t="s">
        <v>5</v>
      </c>
      <c r="N1" s="77" t="s">
        <v>74</v>
      </c>
      <c r="O1" s="77" t="s">
        <v>84</v>
      </c>
      <c r="P1" s="69" t="s">
        <v>6</v>
      </c>
    </row>
    <row r="2" spans="1:16" x14ac:dyDescent="0.25">
      <c r="A2" s="70">
        <v>1</v>
      </c>
      <c r="B2" s="71">
        <f>Rng_Form_Transaction_Date</f>
        <v>41279</v>
      </c>
      <c r="C2" s="72"/>
      <c r="D2" s="72"/>
      <c r="E2" s="72"/>
      <c r="F2" s="72"/>
      <c r="G2" s="72"/>
      <c r="H2" s="72"/>
      <c r="I2" s="73">
        <f>Rng_Form_Transaction_Time</f>
        <v>2.0833333333333332E-2</v>
      </c>
      <c r="J2" s="74" t="str">
        <f>Rng_Form_Category</f>
        <v>Entertainment</v>
      </c>
      <c r="K2" s="74" t="str">
        <f>Rng_Form_Subcategory</f>
        <v>Groceries</v>
      </c>
      <c r="L2" s="74" t="str">
        <f>Rng_Form_Payee</f>
        <v>Trader Joe's</v>
      </c>
      <c r="M2" s="74" t="str">
        <f>Rng_Form_Account</f>
        <v>Chase Freedom Visa</v>
      </c>
      <c r="N2" s="75">
        <f>Rng_Form_Amount</f>
        <v>4</v>
      </c>
      <c r="O2" s="76"/>
      <c r="P2" s="70"/>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7972A-D769-40F1-ADAB-28CAE036FFFA}">
  <dimension ref="A1:E14"/>
  <sheetViews>
    <sheetView showGridLines="0" zoomScale="125" zoomScaleNormal="125" workbookViewId="0"/>
  </sheetViews>
  <sheetFormatPr defaultRowHeight="15" x14ac:dyDescent="0.25"/>
  <cols>
    <col min="1" max="1" width="2.140625" style="44" customWidth="1"/>
    <col min="2" max="2" width="10" style="27" customWidth="1"/>
    <col min="3" max="3" width="36.7109375" style="27" customWidth="1"/>
    <col min="4" max="4" width="45.140625" style="27" customWidth="1"/>
    <col min="5" max="5" width="28" style="27" customWidth="1"/>
    <col min="6" max="16384" width="9.140625" style="26"/>
  </cols>
  <sheetData>
    <row r="1" spans="1:5" ht="18.75" x14ac:dyDescent="0.25">
      <c r="A1" s="24" t="s">
        <v>154</v>
      </c>
      <c r="B1" s="25"/>
      <c r="C1" s="25"/>
      <c r="D1" s="25"/>
      <c r="E1" s="25"/>
    </row>
    <row r="2" spans="1:5" ht="6.95" customHeight="1" x14ac:dyDescent="0.25">
      <c r="A2" s="26"/>
    </row>
    <row r="3" spans="1:5" ht="15.75" x14ac:dyDescent="0.25">
      <c r="A3" s="28" t="s">
        <v>155</v>
      </c>
      <c r="B3" s="29" t="s">
        <v>156</v>
      </c>
      <c r="C3" s="29" t="s">
        <v>157</v>
      </c>
      <c r="D3" s="29" t="s">
        <v>158</v>
      </c>
      <c r="E3" s="29" t="s">
        <v>159</v>
      </c>
    </row>
    <row r="4" spans="1:5" ht="108" x14ac:dyDescent="0.25">
      <c r="A4" s="53">
        <v>1</v>
      </c>
      <c r="B4" s="54" t="s">
        <v>160</v>
      </c>
      <c r="C4" s="55" t="s">
        <v>161</v>
      </c>
      <c r="D4" s="56" t="s">
        <v>162</v>
      </c>
      <c r="E4" s="57" t="s">
        <v>163</v>
      </c>
    </row>
    <row r="5" spans="1:5" ht="108" x14ac:dyDescent="0.25">
      <c r="A5" s="30">
        <v>2</v>
      </c>
      <c r="B5" s="31" t="s">
        <v>164</v>
      </c>
      <c r="C5" s="32" t="s">
        <v>186</v>
      </c>
      <c r="D5" s="33" t="s">
        <v>165</v>
      </c>
      <c r="E5" s="34" t="s">
        <v>166</v>
      </c>
    </row>
    <row r="6" spans="1:5" ht="48" x14ac:dyDescent="0.25">
      <c r="A6" s="58">
        <v>3</v>
      </c>
      <c r="B6" s="59" t="s">
        <v>167</v>
      </c>
      <c r="C6" s="60" t="s">
        <v>168</v>
      </c>
      <c r="D6" s="61" t="s">
        <v>169</v>
      </c>
      <c r="E6" s="62" t="s">
        <v>170</v>
      </c>
    </row>
    <row r="7" spans="1:5" ht="108" x14ac:dyDescent="0.25">
      <c r="A7" s="30">
        <v>4</v>
      </c>
      <c r="B7" s="31" t="s">
        <v>171</v>
      </c>
      <c r="C7" s="32" t="s">
        <v>172</v>
      </c>
      <c r="D7" s="33" t="s">
        <v>173</v>
      </c>
      <c r="E7" s="34"/>
    </row>
    <row r="8" spans="1:5" ht="84" x14ac:dyDescent="0.25">
      <c r="A8" s="63">
        <v>5</v>
      </c>
      <c r="B8" s="64" t="s">
        <v>174</v>
      </c>
      <c r="C8" s="65" t="s">
        <v>175</v>
      </c>
      <c r="D8" s="66" t="s">
        <v>176</v>
      </c>
      <c r="E8" s="67" t="s">
        <v>177</v>
      </c>
    </row>
    <row r="9" spans="1:5" s="38" customFormat="1" x14ac:dyDescent="0.25">
      <c r="A9" s="35"/>
      <c r="B9" s="36"/>
      <c r="C9" s="37"/>
      <c r="D9" s="37"/>
      <c r="E9" s="37"/>
    </row>
    <row r="10" spans="1:5" ht="18.75" x14ac:dyDescent="0.25">
      <c r="A10" s="24" t="s">
        <v>178</v>
      </c>
      <c r="B10" s="25"/>
      <c r="C10" s="25"/>
      <c r="D10" s="25"/>
      <c r="E10" s="25"/>
    </row>
    <row r="11" spans="1:5" ht="6.95" customHeight="1" x14ac:dyDescent="0.25">
      <c r="A11" s="26"/>
    </row>
    <row r="12" spans="1:5" ht="15.75" x14ac:dyDescent="0.25">
      <c r="A12" s="28" t="s">
        <v>155</v>
      </c>
      <c r="B12" s="29" t="s">
        <v>156</v>
      </c>
      <c r="C12" s="29" t="s">
        <v>157</v>
      </c>
      <c r="D12" s="29" t="s">
        <v>179</v>
      </c>
      <c r="E12" s="29" t="s">
        <v>159</v>
      </c>
    </row>
    <row r="13" spans="1:5" ht="60" customHeight="1" x14ac:dyDescent="0.25">
      <c r="A13" s="48">
        <v>1</v>
      </c>
      <c r="B13" s="49" t="s">
        <v>180</v>
      </c>
      <c r="C13" s="50" t="s">
        <v>181</v>
      </c>
      <c r="D13" s="51" t="s">
        <v>182</v>
      </c>
      <c r="E13" s="52"/>
    </row>
    <row r="14" spans="1:5" ht="168" x14ac:dyDescent="0.25">
      <c r="A14" s="39">
        <v>2</v>
      </c>
      <c r="B14" s="40" t="s">
        <v>183</v>
      </c>
      <c r="C14" s="41" t="s">
        <v>184</v>
      </c>
      <c r="D14" s="42" t="s">
        <v>185</v>
      </c>
      <c r="E14" s="43"/>
    </row>
  </sheetData>
  <pageMargins left="0.7" right="0.7" top="0.75" bottom="0.75" header="0.3" footer="0.3"/>
  <pageSetup paperSize="12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4B882-B85D-477A-A7D5-E73870CA0222}">
  <dimension ref="A1:O1"/>
  <sheetViews>
    <sheetView zoomScale="125" zoomScaleNormal="125" workbookViewId="0"/>
  </sheetViews>
  <sheetFormatPr defaultRowHeight="15" x14ac:dyDescent="0.25"/>
  <cols>
    <col min="1" max="1" width="5.140625" style="26" customWidth="1"/>
    <col min="2" max="2" width="11.140625" style="26" customWidth="1"/>
    <col min="3" max="3" width="5.7109375" style="26" customWidth="1"/>
    <col min="4" max="5" width="7" style="26" customWidth="1"/>
    <col min="6" max="6" width="5.28515625" style="26" customWidth="1"/>
    <col min="7" max="8" width="9.42578125" style="26" customWidth="1"/>
    <col min="9" max="9" width="14.140625" style="26" customWidth="1"/>
    <col min="10" max="10" width="25" style="26" customWidth="1"/>
    <col min="11" max="11" width="20.42578125" style="26" customWidth="1"/>
    <col min="12" max="12" width="19.140625" style="26" customWidth="1"/>
    <col min="13" max="13" width="9.5703125" style="26" customWidth="1"/>
    <col min="14" max="14" width="10.28515625" style="26" customWidth="1"/>
    <col min="15" max="15" width="8.7109375" style="26" customWidth="1"/>
    <col min="16" max="16384" width="9.140625" style="26"/>
  </cols>
  <sheetData>
    <row r="1" spans="1:15" ht="71.25" x14ac:dyDescent="0.25">
      <c r="A1" s="22" t="s">
        <v>111</v>
      </c>
      <c r="B1" s="23" t="s">
        <v>0</v>
      </c>
      <c r="C1" s="23" t="s">
        <v>44</v>
      </c>
      <c r="D1" s="23" t="s">
        <v>46</v>
      </c>
      <c r="E1" s="23" t="s">
        <v>82</v>
      </c>
      <c r="F1" s="23" t="s">
        <v>83</v>
      </c>
      <c r="G1" s="23" t="s">
        <v>45</v>
      </c>
      <c r="H1" s="23" t="s">
        <v>110</v>
      </c>
      <c r="I1" s="23" t="s">
        <v>3</v>
      </c>
      <c r="J1" s="23" t="s">
        <v>4</v>
      </c>
      <c r="K1" s="23" t="s">
        <v>2</v>
      </c>
      <c r="L1" s="23" t="s">
        <v>5</v>
      </c>
      <c r="M1" s="47" t="s">
        <v>74</v>
      </c>
      <c r="N1" s="47" t="s">
        <v>84</v>
      </c>
      <c r="O1" s="23" t="s">
        <v>6</v>
      </c>
    </row>
  </sheetData>
  <pageMargins left="0.7" right="0.7" top="0.75" bottom="0.75" header="0.3" footer="0.3"/>
  <pageSetup paperSize="12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2.0 Whiteboard</vt:lpstr>
      <vt:lpstr>2.0 Transactions</vt:lpstr>
      <vt:lpstr>Lookup Values</vt:lpstr>
      <vt:lpstr>2.0 Transaction Form</vt:lpstr>
      <vt:lpstr>2.0 Form Linked Table</vt:lpstr>
      <vt:lpstr>Benefits of Excel Table</vt:lpstr>
      <vt:lpstr>Column Widths - TEMP</vt:lpstr>
      <vt:lpstr>Rng_Form_Account</vt:lpstr>
      <vt:lpstr>Rng_Form_Amount</vt:lpstr>
      <vt:lpstr>Rng_Form_Category</vt:lpstr>
      <vt:lpstr>Rng_Form_Payee</vt:lpstr>
      <vt:lpstr>Rng_Form_Subcategory</vt:lpstr>
      <vt:lpstr>Rng_Form_Transaction_Date</vt:lpstr>
      <vt:lpstr>Rng_Form_Transaction_Time</vt:lpstr>
      <vt:lpstr>Rng_Lookup_Account</vt:lpstr>
      <vt:lpstr>Rng_Lookup_Category</vt:lpstr>
    </vt:vector>
  </TitlesOfParts>
  <Company>School of Business Administration, 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dc:creator>
  <cp:lastModifiedBy>Shir Aviv</cp:lastModifiedBy>
  <cp:lastPrinted>2018-09-26T20:17:14Z</cp:lastPrinted>
  <dcterms:created xsi:type="dcterms:W3CDTF">2012-03-31T16:07:34Z</dcterms:created>
  <dcterms:modified xsi:type="dcterms:W3CDTF">2018-09-30T16:40:16Z</dcterms:modified>
</cp:coreProperties>
</file>