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vmware-host\Shared Folders\Documents\00Jobs\Corporate Training\Active Clients\FJS\Training Materials\2019_01_16 EMC\Class Files\"/>
    </mc:Choice>
  </mc:AlternateContent>
  <xr:revisionPtr revIDLastSave="0" documentId="13_ncr:1_{D6E17CAD-870F-45B7-A6B9-41D47861A380}" xr6:coauthVersionLast="40" xr6:coauthVersionMax="40" xr10:uidLastSave="{00000000-0000-0000-0000-000000000000}"/>
  <bookViews>
    <workbookView xWindow="-120" yWindow="-120" windowWidth="19440" windowHeight="10590" firstSheet="2" activeTab="2" xr2:uid="{00000000-000D-0000-FFFF-FFFF00000000}"/>
  </bookViews>
  <sheets>
    <sheet name="4.0 Whiteboard" sheetId="5" r:id="rId1"/>
    <sheet name="C-01" sheetId="7" r:id="rId2"/>
    <sheet name="C-02" sheetId="8" r:id="rId3"/>
    <sheet name="C-03" sheetId="9" r:id="rId4"/>
    <sheet name="C-Scatter" sheetId="10" r:id="rId5"/>
    <sheet name="PT-Accounts and Subcat" sheetId="11" r:id="rId6"/>
    <sheet name="4.0 Transactions" sheetId="4" r:id="rId7"/>
    <sheet name="Lookup Values" sheetId="6" r:id="rId8"/>
  </sheets>
  <definedNames>
    <definedName name="Rng_Lookup_IncomeTax">'Lookup Values'!$H$3</definedName>
    <definedName name="Rng_Lookup_SalesTax">'Lookup Values'!$H$2</definedName>
  </definedNames>
  <calcPr calcId="181029" concurrentCalc="0"/>
  <pivotCaches>
    <pivotCache cacheId="0" r:id="rId9"/>
  </pivotCaches>
  <fileRecoveryPr autoRecover="0"/>
</workbook>
</file>

<file path=xl/calcChain.xml><?xml version="1.0" encoding="utf-8"?>
<calcChain xmlns="http://schemas.openxmlformats.org/spreadsheetml/2006/main">
  <c r="J3" i="10" l="1"/>
  <c r="R2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R448" i="4"/>
  <c r="R449" i="4"/>
  <c r="R450" i="4"/>
  <c r="R451" i="4"/>
  <c r="R452" i="4"/>
  <c r="R453" i="4"/>
  <c r="R454" i="4"/>
  <c r="R455" i="4"/>
  <c r="R456" i="4"/>
  <c r="R457" i="4"/>
  <c r="R458" i="4"/>
  <c r="R459" i="4"/>
  <c r="R460" i="4"/>
  <c r="R461" i="4"/>
  <c r="R462" i="4"/>
  <c r="R463" i="4"/>
  <c r="R464" i="4"/>
  <c r="R465" i="4"/>
  <c r="R466" i="4"/>
  <c r="R467" i="4"/>
  <c r="R468" i="4"/>
  <c r="R469" i="4"/>
  <c r="R470" i="4"/>
  <c r="R471" i="4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6" i="4"/>
  <c r="R527" i="4"/>
  <c r="R528" i="4"/>
  <c r="R529" i="4"/>
  <c r="R530" i="4"/>
  <c r="R531" i="4"/>
  <c r="R532" i="4"/>
  <c r="R533" i="4"/>
  <c r="R534" i="4"/>
  <c r="R535" i="4"/>
  <c r="R536" i="4"/>
  <c r="R537" i="4"/>
  <c r="R538" i="4"/>
  <c r="R539" i="4"/>
  <c r="R540" i="4"/>
  <c r="R541" i="4"/>
  <c r="R542" i="4"/>
  <c r="R543" i="4"/>
  <c r="R544" i="4"/>
  <c r="R545" i="4"/>
  <c r="R546" i="4"/>
  <c r="R547" i="4"/>
  <c r="R548" i="4"/>
  <c r="R549" i="4"/>
  <c r="R550" i="4"/>
  <c r="R551" i="4"/>
  <c r="R552" i="4"/>
  <c r="R553" i="4"/>
  <c r="R554" i="4"/>
  <c r="R555" i="4"/>
  <c r="R556" i="4"/>
  <c r="R557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2" i="4"/>
  <c r="R643" i="4"/>
  <c r="R644" i="4"/>
  <c r="R645" i="4"/>
  <c r="R646" i="4"/>
  <c r="R647" i="4"/>
  <c r="R648" i="4"/>
  <c r="R649" i="4"/>
  <c r="R650" i="4"/>
  <c r="R651" i="4"/>
  <c r="R652" i="4"/>
  <c r="R653" i="4"/>
  <c r="R654" i="4"/>
  <c r="R655" i="4"/>
  <c r="R656" i="4"/>
  <c r="R657" i="4"/>
  <c r="R658" i="4"/>
  <c r="R659" i="4"/>
  <c r="R660" i="4"/>
  <c r="R661" i="4"/>
  <c r="R662" i="4"/>
  <c r="R663" i="4"/>
  <c r="R664" i="4"/>
  <c r="R665" i="4"/>
  <c r="R666" i="4"/>
  <c r="R667" i="4"/>
  <c r="R668" i="4"/>
  <c r="R669" i="4"/>
  <c r="R670" i="4"/>
  <c r="R671" i="4"/>
  <c r="R672" i="4"/>
  <c r="R673" i="4"/>
  <c r="R674" i="4"/>
  <c r="R675" i="4"/>
  <c r="R676" i="4"/>
  <c r="R677" i="4"/>
  <c r="R678" i="4"/>
  <c r="R679" i="4"/>
  <c r="R680" i="4"/>
  <c r="R681" i="4"/>
  <c r="R682" i="4"/>
  <c r="R683" i="4"/>
  <c r="R684" i="4"/>
  <c r="R685" i="4"/>
  <c r="R686" i="4"/>
  <c r="R687" i="4"/>
  <c r="R688" i="4"/>
  <c r="R689" i="4"/>
  <c r="R690" i="4"/>
  <c r="R691" i="4"/>
  <c r="R692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R705" i="4"/>
  <c r="R706" i="4"/>
  <c r="R707" i="4"/>
  <c r="R708" i="4"/>
  <c r="R709" i="4"/>
  <c r="R710" i="4"/>
  <c r="R711" i="4"/>
  <c r="R712" i="4"/>
  <c r="R713" i="4"/>
  <c r="R714" i="4"/>
  <c r="R715" i="4"/>
  <c r="R716" i="4"/>
  <c r="R717" i="4"/>
  <c r="R718" i="4"/>
  <c r="R719" i="4"/>
  <c r="R720" i="4"/>
  <c r="R721" i="4"/>
  <c r="R722" i="4"/>
  <c r="R723" i="4"/>
  <c r="R724" i="4"/>
  <c r="R725" i="4"/>
  <c r="R726" i="4"/>
  <c r="R727" i="4"/>
  <c r="R728" i="4"/>
  <c r="R729" i="4"/>
  <c r="R730" i="4"/>
  <c r="R731" i="4"/>
  <c r="R732" i="4"/>
  <c r="R733" i="4"/>
  <c r="R734" i="4"/>
  <c r="R735" i="4"/>
  <c r="R736" i="4"/>
  <c r="R737" i="4"/>
  <c r="R738" i="4"/>
  <c r="R739" i="4"/>
  <c r="R740" i="4"/>
  <c r="R741" i="4"/>
  <c r="R742" i="4"/>
  <c r="R743" i="4"/>
  <c r="R744" i="4"/>
  <c r="R745" i="4"/>
  <c r="R746" i="4"/>
  <c r="R747" i="4"/>
  <c r="R748" i="4"/>
  <c r="R749" i="4"/>
  <c r="R750" i="4"/>
  <c r="R751" i="4"/>
  <c r="R752" i="4"/>
  <c r="R753" i="4"/>
  <c r="R754" i="4"/>
  <c r="R755" i="4"/>
  <c r="R756" i="4"/>
  <c r="R757" i="4"/>
  <c r="R758" i="4"/>
  <c r="R759" i="4"/>
  <c r="R760" i="4"/>
  <c r="R761" i="4"/>
  <c r="R762" i="4"/>
  <c r="R763" i="4"/>
  <c r="R764" i="4"/>
  <c r="R765" i="4"/>
  <c r="R766" i="4"/>
  <c r="R767" i="4"/>
  <c r="R768" i="4"/>
  <c r="R769" i="4"/>
  <c r="R770" i="4"/>
  <c r="R771" i="4"/>
  <c r="R772" i="4"/>
  <c r="R773" i="4"/>
  <c r="R774" i="4"/>
  <c r="R775" i="4"/>
  <c r="R776" i="4"/>
  <c r="R777" i="4"/>
  <c r="R778" i="4"/>
  <c r="R779" i="4"/>
  <c r="R780" i="4"/>
  <c r="R781" i="4"/>
  <c r="R782" i="4"/>
  <c r="R783" i="4"/>
  <c r="R784" i="4"/>
  <c r="R785" i="4"/>
  <c r="R786" i="4"/>
  <c r="R787" i="4"/>
  <c r="R788" i="4"/>
  <c r="R789" i="4"/>
  <c r="R790" i="4"/>
  <c r="R791" i="4"/>
  <c r="R792" i="4"/>
  <c r="R793" i="4"/>
  <c r="R794" i="4"/>
  <c r="R795" i="4"/>
  <c r="R796" i="4"/>
  <c r="R797" i="4"/>
  <c r="R798" i="4"/>
  <c r="R799" i="4"/>
  <c r="R800" i="4"/>
  <c r="R801" i="4"/>
  <c r="R802" i="4"/>
  <c r="R803" i="4"/>
  <c r="R804" i="4"/>
  <c r="R805" i="4"/>
  <c r="R806" i="4"/>
  <c r="R807" i="4"/>
  <c r="R808" i="4"/>
  <c r="R809" i="4"/>
  <c r="R810" i="4"/>
  <c r="R811" i="4"/>
  <c r="R812" i="4"/>
  <c r="R813" i="4"/>
  <c r="R814" i="4"/>
  <c r="R815" i="4"/>
  <c r="R816" i="4"/>
  <c r="R817" i="4"/>
  <c r="R818" i="4"/>
  <c r="R819" i="4"/>
  <c r="R820" i="4"/>
  <c r="R821" i="4"/>
  <c r="R822" i="4"/>
  <c r="R823" i="4"/>
  <c r="R824" i="4"/>
  <c r="R825" i="4"/>
  <c r="R826" i="4"/>
  <c r="R827" i="4"/>
  <c r="R828" i="4"/>
  <c r="R829" i="4"/>
  <c r="R830" i="4"/>
  <c r="R831" i="4"/>
  <c r="R832" i="4"/>
  <c r="R833" i="4"/>
  <c r="R834" i="4"/>
  <c r="R835" i="4"/>
  <c r="R836" i="4"/>
  <c r="R837" i="4"/>
  <c r="R838" i="4"/>
  <c r="R839" i="4"/>
  <c r="R840" i="4"/>
  <c r="R841" i="4"/>
  <c r="R842" i="4"/>
  <c r="R843" i="4"/>
  <c r="R844" i="4"/>
  <c r="R845" i="4"/>
  <c r="R846" i="4"/>
  <c r="R847" i="4"/>
  <c r="R848" i="4"/>
  <c r="R849" i="4"/>
  <c r="R850" i="4"/>
  <c r="R851" i="4"/>
  <c r="R852" i="4"/>
  <c r="R853" i="4"/>
  <c r="R854" i="4"/>
  <c r="R855" i="4"/>
  <c r="R856" i="4"/>
  <c r="R857" i="4"/>
  <c r="R858" i="4"/>
  <c r="R859" i="4"/>
  <c r="R860" i="4"/>
  <c r="R861" i="4"/>
  <c r="R862" i="4"/>
  <c r="R863" i="4"/>
  <c r="R864" i="4"/>
  <c r="R865" i="4"/>
  <c r="R866" i="4"/>
  <c r="R867" i="4"/>
  <c r="R868" i="4"/>
  <c r="R869" i="4"/>
  <c r="R870" i="4"/>
  <c r="R871" i="4"/>
  <c r="R872" i="4"/>
  <c r="R873" i="4"/>
  <c r="R874" i="4"/>
  <c r="R875" i="4"/>
  <c r="R876" i="4"/>
  <c r="R877" i="4"/>
  <c r="R878" i="4"/>
  <c r="R879" i="4"/>
  <c r="R880" i="4"/>
  <c r="R881" i="4"/>
  <c r="R882" i="4"/>
  <c r="R883" i="4"/>
  <c r="R884" i="4"/>
  <c r="R885" i="4"/>
  <c r="R886" i="4"/>
  <c r="R887" i="4"/>
  <c r="R888" i="4"/>
  <c r="R889" i="4"/>
  <c r="R890" i="4"/>
  <c r="R891" i="4"/>
  <c r="R892" i="4"/>
  <c r="R893" i="4"/>
  <c r="R894" i="4"/>
  <c r="R895" i="4"/>
  <c r="R896" i="4"/>
  <c r="R897" i="4"/>
  <c r="R898" i="4"/>
  <c r="R899" i="4"/>
  <c r="R900" i="4"/>
  <c r="R901" i="4"/>
  <c r="R902" i="4"/>
  <c r="R903" i="4"/>
  <c r="R904" i="4"/>
  <c r="R905" i="4"/>
  <c r="R906" i="4"/>
  <c r="R907" i="4"/>
  <c r="R908" i="4"/>
  <c r="R909" i="4"/>
  <c r="R910" i="4"/>
  <c r="R911" i="4"/>
  <c r="R912" i="4"/>
  <c r="R913" i="4"/>
  <c r="R914" i="4"/>
  <c r="R915" i="4"/>
  <c r="R916" i="4"/>
  <c r="R917" i="4"/>
  <c r="R918" i="4"/>
  <c r="R919" i="4"/>
  <c r="R920" i="4"/>
  <c r="R921" i="4"/>
  <c r="R922" i="4"/>
  <c r="R923" i="4"/>
  <c r="R924" i="4"/>
  <c r="R925" i="4"/>
  <c r="R926" i="4"/>
  <c r="R927" i="4"/>
  <c r="R928" i="4"/>
  <c r="R929" i="4"/>
  <c r="R930" i="4"/>
  <c r="R931" i="4"/>
  <c r="R932" i="4"/>
  <c r="R933" i="4"/>
  <c r="R934" i="4"/>
  <c r="R935" i="4"/>
  <c r="R936" i="4"/>
  <c r="R937" i="4"/>
  <c r="R938" i="4"/>
  <c r="R939" i="4"/>
  <c r="R940" i="4"/>
  <c r="R941" i="4"/>
  <c r="R942" i="4"/>
  <c r="R943" i="4"/>
  <c r="R944" i="4"/>
  <c r="R945" i="4"/>
  <c r="R946" i="4"/>
  <c r="R947" i="4"/>
  <c r="R948" i="4"/>
  <c r="R949" i="4"/>
  <c r="R950" i="4"/>
  <c r="R951" i="4"/>
  <c r="R952" i="4"/>
  <c r="R953" i="4"/>
  <c r="R954" i="4"/>
  <c r="R955" i="4"/>
  <c r="R956" i="4"/>
  <c r="R957" i="4"/>
  <c r="R958" i="4"/>
  <c r="R959" i="4"/>
  <c r="R960" i="4"/>
  <c r="R961" i="4"/>
  <c r="R962" i="4"/>
  <c r="R963" i="4"/>
  <c r="R964" i="4"/>
  <c r="R965" i="4"/>
  <c r="R966" i="4"/>
  <c r="R967" i="4"/>
  <c r="R968" i="4"/>
  <c r="R969" i="4"/>
  <c r="R970" i="4"/>
  <c r="R971" i="4"/>
  <c r="R972" i="4"/>
  <c r="R973" i="4"/>
  <c r="R974" i="4"/>
  <c r="R975" i="4"/>
  <c r="R976" i="4"/>
  <c r="R977" i="4"/>
  <c r="R978" i="4"/>
  <c r="R979" i="4"/>
  <c r="R980" i="4"/>
  <c r="R981" i="4"/>
  <c r="R982" i="4"/>
  <c r="R983" i="4"/>
  <c r="R984" i="4"/>
  <c r="R985" i="4"/>
  <c r="R986" i="4"/>
  <c r="R987" i="4"/>
  <c r="R988" i="4"/>
  <c r="R989" i="4"/>
  <c r="R990" i="4"/>
  <c r="R991" i="4"/>
  <c r="R992" i="4"/>
  <c r="R993" i="4"/>
  <c r="R994" i="4"/>
  <c r="R995" i="4"/>
  <c r="R996" i="4"/>
  <c r="R997" i="4"/>
  <c r="R998" i="4"/>
  <c r="R999" i="4"/>
  <c r="R1000" i="4"/>
  <c r="R1001" i="4"/>
  <c r="P2" i="4"/>
  <c r="Q2" i="4"/>
  <c r="P3" i="4"/>
  <c r="Q3" i="4"/>
  <c r="P4" i="4"/>
  <c r="Q4" i="4"/>
  <c r="P5" i="4"/>
  <c r="Q5" i="4"/>
  <c r="P6" i="4"/>
  <c r="Q6" i="4"/>
  <c r="P7" i="4"/>
  <c r="Q7" i="4"/>
  <c r="P8" i="4"/>
  <c r="Q8" i="4"/>
  <c r="P9" i="4"/>
  <c r="Q9" i="4"/>
  <c r="P10" i="4"/>
  <c r="Q10" i="4"/>
  <c r="P11" i="4"/>
  <c r="Q11" i="4"/>
  <c r="P12" i="4"/>
  <c r="Q12" i="4"/>
  <c r="P13" i="4"/>
  <c r="Q13" i="4"/>
  <c r="P14" i="4"/>
  <c r="Q14" i="4"/>
  <c r="P15" i="4"/>
  <c r="Q15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65" i="4"/>
  <c r="Q65" i="4"/>
  <c r="P66" i="4"/>
  <c r="Q66" i="4"/>
  <c r="P67" i="4"/>
  <c r="Q67" i="4"/>
  <c r="P68" i="4"/>
  <c r="Q68" i="4"/>
  <c r="P69" i="4"/>
  <c r="Q69" i="4"/>
  <c r="P70" i="4"/>
  <c r="Q70" i="4"/>
  <c r="P71" i="4"/>
  <c r="Q71" i="4"/>
  <c r="P72" i="4"/>
  <c r="Q72" i="4"/>
  <c r="P73" i="4"/>
  <c r="Q73" i="4"/>
  <c r="P74" i="4"/>
  <c r="Q74" i="4"/>
  <c r="P75" i="4"/>
  <c r="Q75" i="4"/>
  <c r="P76" i="4"/>
  <c r="Q76" i="4"/>
  <c r="P77" i="4"/>
  <c r="Q77" i="4"/>
  <c r="P78" i="4"/>
  <c r="Q78" i="4"/>
  <c r="P79" i="4"/>
  <c r="Q79" i="4"/>
  <c r="P80" i="4"/>
  <c r="Q80" i="4"/>
  <c r="P81" i="4"/>
  <c r="Q81" i="4"/>
  <c r="P82" i="4"/>
  <c r="Q82" i="4"/>
  <c r="P83" i="4"/>
  <c r="Q83" i="4"/>
  <c r="P84" i="4"/>
  <c r="Q84" i="4"/>
  <c r="P85" i="4"/>
  <c r="Q85" i="4"/>
  <c r="P86" i="4"/>
  <c r="Q86" i="4"/>
  <c r="P87" i="4"/>
  <c r="Q87" i="4"/>
  <c r="P88" i="4"/>
  <c r="Q88" i="4"/>
  <c r="P89" i="4"/>
  <c r="Q89" i="4"/>
  <c r="P90" i="4"/>
  <c r="Q90" i="4"/>
  <c r="P91" i="4"/>
  <c r="Q91" i="4"/>
  <c r="P92" i="4"/>
  <c r="Q92" i="4"/>
  <c r="P93" i="4"/>
  <c r="Q93" i="4"/>
  <c r="P94" i="4"/>
  <c r="Q94" i="4"/>
  <c r="P95" i="4"/>
  <c r="Q95" i="4"/>
  <c r="P96" i="4"/>
  <c r="Q96" i="4"/>
  <c r="P97" i="4"/>
  <c r="Q97" i="4"/>
  <c r="P98" i="4"/>
  <c r="Q98" i="4"/>
  <c r="P99" i="4"/>
  <c r="Q99" i="4"/>
  <c r="P100" i="4"/>
  <c r="Q100" i="4"/>
  <c r="P101" i="4"/>
  <c r="Q101" i="4"/>
  <c r="P102" i="4"/>
  <c r="Q102" i="4"/>
  <c r="P103" i="4"/>
  <c r="Q103" i="4"/>
  <c r="P104" i="4"/>
  <c r="Q104" i="4"/>
  <c r="P105" i="4"/>
  <c r="Q105" i="4"/>
  <c r="P106" i="4"/>
  <c r="Q106" i="4"/>
  <c r="P107" i="4"/>
  <c r="Q107" i="4"/>
  <c r="P108" i="4"/>
  <c r="Q108" i="4"/>
  <c r="P109" i="4"/>
  <c r="Q109" i="4"/>
  <c r="P110" i="4"/>
  <c r="Q110" i="4"/>
  <c r="P111" i="4"/>
  <c r="Q111" i="4"/>
  <c r="P112" i="4"/>
  <c r="Q112" i="4"/>
  <c r="P113" i="4"/>
  <c r="Q113" i="4"/>
  <c r="P114" i="4"/>
  <c r="Q114" i="4"/>
  <c r="P115" i="4"/>
  <c r="Q115" i="4"/>
  <c r="P116" i="4"/>
  <c r="Q116" i="4"/>
  <c r="P117" i="4"/>
  <c r="Q117" i="4"/>
  <c r="P118" i="4"/>
  <c r="Q118" i="4"/>
  <c r="P119" i="4"/>
  <c r="Q119" i="4"/>
  <c r="P120" i="4"/>
  <c r="Q120" i="4"/>
  <c r="P121" i="4"/>
  <c r="Q121" i="4"/>
  <c r="P122" i="4"/>
  <c r="Q122" i="4"/>
  <c r="P123" i="4"/>
  <c r="Q123" i="4"/>
  <c r="P124" i="4"/>
  <c r="Q124" i="4"/>
  <c r="P125" i="4"/>
  <c r="Q125" i="4"/>
  <c r="P126" i="4"/>
  <c r="Q126" i="4"/>
  <c r="P127" i="4"/>
  <c r="Q127" i="4"/>
  <c r="P128" i="4"/>
  <c r="Q128" i="4"/>
  <c r="P129" i="4"/>
  <c r="Q129" i="4"/>
  <c r="P130" i="4"/>
  <c r="Q130" i="4"/>
  <c r="P131" i="4"/>
  <c r="Q131" i="4"/>
  <c r="P132" i="4"/>
  <c r="Q132" i="4"/>
  <c r="P133" i="4"/>
  <c r="Q133" i="4"/>
  <c r="P134" i="4"/>
  <c r="Q134" i="4"/>
  <c r="P135" i="4"/>
  <c r="Q135" i="4"/>
  <c r="P136" i="4"/>
  <c r="Q136" i="4"/>
  <c r="P137" i="4"/>
  <c r="Q137" i="4"/>
  <c r="P138" i="4"/>
  <c r="Q138" i="4"/>
  <c r="P139" i="4"/>
  <c r="Q139" i="4"/>
  <c r="P140" i="4"/>
  <c r="Q140" i="4"/>
  <c r="P141" i="4"/>
  <c r="Q141" i="4"/>
  <c r="P142" i="4"/>
  <c r="Q142" i="4"/>
  <c r="P143" i="4"/>
  <c r="Q143" i="4"/>
  <c r="P144" i="4"/>
  <c r="Q144" i="4"/>
  <c r="P145" i="4"/>
  <c r="Q145" i="4"/>
  <c r="P146" i="4"/>
  <c r="Q146" i="4"/>
  <c r="P147" i="4"/>
  <c r="Q147" i="4"/>
  <c r="P148" i="4"/>
  <c r="Q148" i="4"/>
  <c r="P149" i="4"/>
  <c r="Q149" i="4"/>
  <c r="P150" i="4"/>
  <c r="Q150" i="4"/>
  <c r="P151" i="4"/>
  <c r="Q151" i="4"/>
  <c r="P152" i="4"/>
  <c r="Q152" i="4"/>
  <c r="P153" i="4"/>
  <c r="Q153" i="4"/>
  <c r="P154" i="4"/>
  <c r="Q154" i="4"/>
  <c r="P155" i="4"/>
  <c r="Q155" i="4"/>
  <c r="P156" i="4"/>
  <c r="Q156" i="4"/>
  <c r="P157" i="4"/>
  <c r="Q157" i="4"/>
  <c r="P158" i="4"/>
  <c r="Q158" i="4"/>
  <c r="P159" i="4"/>
  <c r="Q159" i="4"/>
  <c r="P160" i="4"/>
  <c r="Q160" i="4"/>
  <c r="P161" i="4"/>
  <c r="Q161" i="4"/>
  <c r="P162" i="4"/>
  <c r="Q162" i="4"/>
  <c r="P163" i="4"/>
  <c r="Q163" i="4"/>
  <c r="P164" i="4"/>
  <c r="Q164" i="4"/>
  <c r="P165" i="4"/>
  <c r="Q165" i="4"/>
  <c r="P166" i="4"/>
  <c r="Q166" i="4"/>
  <c r="P167" i="4"/>
  <c r="Q167" i="4"/>
  <c r="P168" i="4"/>
  <c r="Q168" i="4"/>
  <c r="P169" i="4"/>
  <c r="Q169" i="4"/>
  <c r="P170" i="4"/>
  <c r="Q170" i="4"/>
  <c r="P171" i="4"/>
  <c r="Q171" i="4"/>
  <c r="P172" i="4"/>
  <c r="Q172" i="4"/>
  <c r="P173" i="4"/>
  <c r="Q173" i="4"/>
  <c r="P174" i="4"/>
  <c r="Q174" i="4"/>
  <c r="P175" i="4"/>
  <c r="Q175" i="4"/>
  <c r="P176" i="4"/>
  <c r="Q176" i="4"/>
  <c r="P177" i="4"/>
  <c r="Q177" i="4"/>
  <c r="P178" i="4"/>
  <c r="Q178" i="4"/>
  <c r="P179" i="4"/>
  <c r="Q179" i="4"/>
  <c r="P180" i="4"/>
  <c r="Q180" i="4"/>
  <c r="P181" i="4"/>
  <c r="Q181" i="4"/>
  <c r="P182" i="4"/>
  <c r="Q182" i="4"/>
  <c r="P183" i="4"/>
  <c r="Q183" i="4"/>
  <c r="P184" i="4"/>
  <c r="Q184" i="4"/>
  <c r="P185" i="4"/>
  <c r="Q185" i="4"/>
  <c r="P186" i="4"/>
  <c r="Q186" i="4"/>
  <c r="P187" i="4"/>
  <c r="Q187" i="4"/>
  <c r="P188" i="4"/>
  <c r="Q188" i="4"/>
  <c r="P189" i="4"/>
  <c r="Q189" i="4"/>
  <c r="P190" i="4"/>
  <c r="Q190" i="4"/>
  <c r="P191" i="4"/>
  <c r="Q191" i="4"/>
  <c r="P192" i="4"/>
  <c r="Q192" i="4"/>
  <c r="P193" i="4"/>
  <c r="Q193" i="4"/>
  <c r="P194" i="4"/>
  <c r="Q194" i="4"/>
  <c r="P195" i="4"/>
  <c r="Q195" i="4"/>
  <c r="P196" i="4"/>
  <c r="Q196" i="4"/>
  <c r="P197" i="4"/>
  <c r="Q197" i="4"/>
  <c r="P198" i="4"/>
  <c r="Q198" i="4"/>
  <c r="P199" i="4"/>
  <c r="Q199" i="4"/>
  <c r="P200" i="4"/>
  <c r="Q200" i="4"/>
  <c r="P201" i="4"/>
  <c r="Q201" i="4"/>
  <c r="P202" i="4"/>
  <c r="Q202" i="4"/>
  <c r="P203" i="4"/>
  <c r="Q203" i="4"/>
  <c r="P204" i="4"/>
  <c r="Q204" i="4"/>
  <c r="P205" i="4"/>
  <c r="Q205" i="4"/>
  <c r="P206" i="4"/>
  <c r="Q206" i="4"/>
  <c r="P207" i="4"/>
  <c r="Q207" i="4"/>
  <c r="P208" i="4"/>
  <c r="Q208" i="4"/>
  <c r="P209" i="4"/>
  <c r="Q209" i="4"/>
  <c r="P210" i="4"/>
  <c r="Q210" i="4"/>
  <c r="P211" i="4"/>
  <c r="Q211" i="4"/>
  <c r="P212" i="4"/>
  <c r="Q212" i="4"/>
  <c r="P213" i="4"/>
  <c r="Q213" i="4"/>
  <c r="P214" i="4"/>
  <c r="Q214" i="4"/>
  <c r="P215" i="4"/>
  <c r="Q215" i="4"/>
  <c r="P216" i="4"/>
  <c r="Q216" i="4"/>
  <c r="P217" i="4"/>
  <c r="Q217" i="4"/>
  <c r="P218" i="4"/>
  <c r="Q218" i="4"/>
  <c r="P219" i="4"/>
  <c r="Q219" i="4"/>
  <c r="P220" i="4"/>
  <c r="Q220" i="4"/>
  <c r="P221" i="4"/>
  <c r="Q221" i="4"/>
  <c r="P222" i="4"/>
  <c r="Q222" i="4"/>
  <c r="P223" i="4"/>
  <c r="Q223" i="4"/>
  <c r="P224" i="4"/>
  <c r="Q224" i="4"/>
  <c r="P225" i="4"/>
  <c r="Q225" i="4"/>
  <c r="P226" i="4"/>
  <c r="Q226" i="4"/>
  <c r="P227" i="4"/>
  <c r="Q227" i="4"/>
  <c r="P228" i="4"/>
  <c r="Q228" i="4"/>
  <c r="P229" i="4"/>
  <c r="Q229" i="4"/>
  <c r="P230" i="4"/>
  <c r="Q230" i="4"/>
  <c r="P231" i="4"/>
  <c r="Q231" i="4"/>
  <c r="P232" i="4"/>
  <c r="Q232" i="4"/>
  <c r="P233" i="4"/>
  <c r="Q233" i="4"/>
  <c r="P234" i="4"/>
  <c r="Q234" i="4"/>
  <c r="P235" i="4"/>
  <c r="Q235" i="4"/>
  <c r="P236" i="4"/>
  <c r="Q236" i="4"/>
  <c r="P237" i="4"/>
  <c r="Q237" i="4"/>
  <c r="P238" i="4"/>
  <c r="Q238" i="4"/>
  <c r="P239" i="4"/>
  <c r="Q239" i="4"/>
  <c r="P240" i="4"/>
  <c r="Q240" i="4"/>
  <c r="P241" i="4"/>
  <c r="Q241" i="4"/>
  <c r="P242" i="4"/>
  <c r="Q242" i="4"/>
  <c r="P243" i="4"/>
  <c r="Q243" i="4"/>
  <c r="P244" i="4"/>
  <c r="Q244" i="4"/>
  <c r="P245" i="4"/>
  <c r="Q245" i="4"/>
  <c r="P246" i="4"/>
  <c r="Q246" i="4"/>
  <c r="P247" i="4"/>
  <c r="Q247" i="4"/>
  <c r="P248" i="4"/>
  <c r="Q248" i="4"/>
  <c r="P249" i="4"/>
  <c r="Q249" i="4"/>
  <c r="P250" i="4"/>
  <c r="Q250" i="4"/>
  <c r="P251" i="4"/>
  <c r="Q251" i="4"/>
  <c r="P252" i="4"/>
  <c r="Q252" i="4"/>
  <c r="P253" i="4"/>
  <c r="Q253" i="4"/>
  <c r="P254" i="4"/>
  <c r="Q254" i="4"/>
  <c r="P255" i="4"/>
  <c r="Q255" i="4"/>
  <c r="P256" i="4"/>
  <c r="Q256" i="4"/>
  <c r="P257" i="4"/>
  <c r="Q257" i="4"/>
  <c r="P258" i="4"/>
  <c r="Q258" i="4"/>
  <c r="P259" i="4"/>
  <c r="Q259" i="4"/>
  <c r="P260" i="4"/>
  <c r="Q260" i="4"/>
  <c r="P261" i="4"/>
  <c r="Q261" i="4"/>
  <c r="P262" i="4"/>
  <c r="Q262" i="4"/>
  <c r="P263" i="4"/>
  <c r="Q263" i="4"/>
  <c r="P264" i="4"/>
  <c r="Q264" i="4"/>
  <c r="P265" i="4"/>
  <c r="Q265" i="4"/>
  <c r="P266" i="4"/>
  <c r="Q266" i="4"/>
  <c r="P267" i="4"/>
  <c r="Q267" i="4"/>
  <c r="P268" i="4"/>
  <c r="Q268" i="4"/>
  <c r="P269" i="4"/>
  <c r="Q269" i="4"/>
  <c r="P270" i="4"/>
  <c r="Q270" i="4"/>
  <c r="P271" i="4"/>
  <c r="Q271" i="4"/>
  <c r="P272" i="4"/>
  <c r="Q272" i="4"/>
  <c r="P273" i="4"/>
  <c r="Q273" i="4"/>
  <c r="P274" i="4"/>
  <c r="Q274" i="4"/>
  <c r="P275" i="4"/>
  <c r="Q275" i="4"/>
  <c r="P276" i="4"/>
  <c r="Q276" i="4"/>
  <c r="P277" i="4"/>
  <c r="Q277" i="4"/>
  <c r="P278" i="4"/>
  <c r="Q278" i="4"/>
  <c r="P279" i="4"/>
  <c r="Q279" i="4"/>
  <c r="P280" i="4"/>
  <c r="Q280" i="4"/>
  <c r="P281" i="4"/>
  <c r="Q281" i="4"/>
  <c r="P282" i="4"/>
  <c r="Q282" i="4"/>
  <c r="P283" i="4"/>
  <c r="Q283" i="4"/>
  <c r="P284" i="4"/>
  <c r="Q284" i="4"/>
  <c r="P285" i="4"/>
  <c r="Q285" i="4"/>
  <c r="P286" i="4"/>
  <c r="Q286" i="4"/>
  <c r="P287" i="4"/>
  <c r="Q287" i="4"/>
  <c r="P288" i="4"/>
  <c r="Q288" i="4"/>
  <c r="P289" i="4"/>
  <c r="Q289" i="4"/>
  <c r="P290" i="4"/>
  <c r="Q290" i="4"/>
  <c r="P291" i="4"/>
  <c r="Q291" i="4"/>
  <c r="P292" i="4"/>
  <c r="Q292" i="4"/>
  <c r="P293" i="4"/>
  <c r="Q293" i="4"/>
  <c r="P294" i="4"/>
  <c r="Q294" i="4"/>
  <c r="P295" i="4"/>
  <c r="Q295" i="4"/>
  <c r="P296" i="4"/>
  <c r="Q296" i="4"/>
  <c r="P297" i="4"/>
  <c r="Q297" i="4"/>
  <c r="P298" i="4"/>
  <c r="Q298" i="4"/>
  <c r="P299" i="4"/>
  <c r="Q299" i="4"/>
  <c r="P300" i="4"/>
  <c r="Q300" i="4"/>
  <c r="P301" i="4"/>
  <c r="Q301" i="4"/>
  <c r="P302" i="4"/>
  <c r="Q302" i="4"/>
  <c r="P303" i="4"/>
  <c r="Q303" i="4"/>
  <c r="P304" i="4"/>
  <c r="Q304" i="4"/>
  <c r="P305" i="4"/>
  <c r="Q305" i="4"/>
  <c r="P306" i="4"/>
  <c r="Q306" i="4"/>
  <c r="P307" i="4"/>
  <c r="Q307" i="4"/>
  <c r="P308" i="4"/>
  <c r="Q308" i="4"/>
  <c r="P309" i="4"/>
  <c r="Q309" i="4"/>
  <c r="P310" i="4"/>
  <c r="Q310" i="4"/>
  <c r="P311" i="4"/>
  <c r="Q311" i="4"/>
  <c r="P312" i="4"/>
  <c r="Q312" i="4"/>
  <c r="P313" i="4"/>
  <c r="Q313" i="4"/>
  <c r="P314" i="4"/>
  <c r="Q314" i="4"/>
  <c r="P315" i="4"/>
  <c r="Q315" i="4"/>
  <c r="P316" i="4"/>
  <c r="Q316" i="4"/>
  <c r="P317" i="4"/>
  <c r="Q317" i="4"/>
  <c r="P318" i="4"/>
  <c r="Q318" i="4"/>
  <c r="P319" i="4"/>
  <c r="Q319" i="4"/>
  <c r="P320" i="4"/>
  <c r="Q320" i="4"/>
  <c r="P321" i="4"/>
  <c r="Q321" i="4"/>
  <c r="P322" i="4"/>
  <c r="Q322" i="4"/>
  <c r="P323" i="4"/>
  <c r="Q323" i="4"/>
  <c r="P324" i="4"/>
  <c r="Q324" i="4"/>
  <c r="P325" i="4"/>
  <c r="Q325" i="4"/>
  <c r="P326" i="4"/>
  <c r="Q326" i="4"/>
  <c r="P327" i="4"/>
  <c r="Q327" i="4"/>
  <c r="P328" i="4"/>
  <c r="Q328" i="4"/>
  <c r="P329" i="4"/>
  <c r="Q329" i="4"/>
  <c r="P330" i="4"/>
  <c r="Q330" i="4"/>
  <c r="P331" i="4"/>
  <c r="Q331" i="4"/>
  <c r="P332" i="4"/>
  <c r="Q332" i="4"/>
  <c r="P333" i="4"/>
  <c r="Q333" i="4"/>
  <c r="P334" i="4"/>
  <c r="Q334" i="4"/>
  <c r="P335" i="4"/>
  <c r="Q335" i="4"/>
  <c r="P336" i="4"/>
  <c r="Q336" i="4"/>
  <c r="P337" i="4"/>
  <c r="Q337" i="4"/>
  <c r="P338" i="4"/>
  <c r="Q338" i="4"/>
  <c r="P339" i="4"/>
  <c r="Q339" i="4"/>
  <c r="P340" i="4"/>
  <c r="Q340" i="4"/>
  <c r="P341" i="4"/>
  <c r="Q341" i="4"/>
  <c r="P342" i="4"/>
  <c r="Q342" i="4"/>
  <c r="P343" i="4"/>
  <c r="Q343" i="4"/>
  <c r="P344" i="4"/>
  <c r="Q344" i="4"/>
  <c r="P345" i="4"/>
  <c r="Q345" i="4"/>
  <c r="P346" i="4"/>
  <c r="Q346" i="4"/>
  <c r="P347" i="4"/>
  <c r="Q347" i="4"/>
  <c r="P348" i="4"/>
  <c r="Q348" i="4"/>
  <c r="P349" i="4"/>
  <c r="Q349" i="4"/>
  <c r="P350" i="4"/>
  <c r="Q350" i="4"/>
  <c r="P351" i="4"/>
  <c r="Q351" i="4"/>
  <c r="P352" i="4"/>
  <c r="Q352" i="4"/>
  <c r="P353" i="4"/>
  <c r="Q353" i="4"/>
  <c r="P354" i="4"/>
  <c r="Q354" i="4"/>
  <c r="P355" i="4"/>
  <c r="Q355" i="4"/>
  <c r="P356" i="4"/>
  <c r="Q356" i="4"/>
  <c r="P357" i="4"/>
  <c r="Q357" i="4"/>
  <c r="P358" i="4"/>
  <c r="Q358" i="4"/>
  <c r="P359" i="4"/>
  <c r="Q359" i="4"/>
  <c r="P360" i="4"/>
  <c r="Q360" i="4"/>
  <c r="P361" i="4"/>
  <c r="Q361" i="4"/>
  <c r="P362" i="4"/>
  <c r="Q362" i="4"/>
  <c r="P363" i="4"/>
  <c r="Q363" i="4"/>
  <c r="P364" i="4"/>
  <c r="Q364" i="4"/>
  <c r="P365" i="4"/>
  <c r="Q365" i="4"/>
  <c r="P366" i="4"/>
  <c r="Q366" i="4"/>
  <c r="P367" i="4"/>
  <c r="Q367" i="4"/>
  <c r="P368" i="4"/>
  <c r="Q368" i="4"/>
  <c r="P369" i="4"/>
  <c r="Q369" i="4"/>
  <c r="P370" i="4"/>
  <c r="Q370" i="4"/>
  <c r="P371" i="4"/>
  <c r="Q371" i="4"/>
  <c r="P372" i="4"/>
  <c r="Q372" i="4"/>
  <c r="P373" i="4"/>
  <c r="Q373" i="4"/>
  <c r="P374" i="4"/>
  <c r="Q374" i="4"/>
  <c r="P375" i="4"/>
  <c r="Q375" i="4"/>
  <c r="P376" i="4"/>
  <c r="Q376" i="4"/>
  <c r="P377" i="4"/>
  <c r="Q377" i="4"/>
  <c r="P378" i="4"/>
  <c r="Q378" i="4"/>
  <c r="P379" i="4"/>
  <c r="Q379" i="4"/>
  <c r="P380" i="4"/>
  <c r="Q380" i="4"/>
  <c r="P381" i="4"/>
  <c r="Q381" i="4"/>
  <c r="P382" i="4"/>
  <c r="Q382" i="4"/>
  <c r="P383" i="4"/>
  <c r="Q383" i="4"/>
  <c r="P384" i="4"/>
  <c r="Q384" i="4"/>
  <c r="P385" i="4"/>
  <c r="Q385" i="4"/>
  <c r="P386" i="4"/>
  <c r="Q386" i="4"/>
  <c r="P387" i="4"/>
  <c r="Q387" i="4"/>
  <c r="P388" i="4"/>
  <c r="Q388" i="4"/>
  <c r="P389" i="4"/>
  <c r="Q389" i="4"/>
  <c r="P390" i="4"/>
  <c r="Q390" i="4"/>
  <c r="P391" i="4"/>
  <c r="Q391" i="4"/>
  <c r="P392" i="4"/>
  <c r="Q392" i="4"/>
  <c r="P393" i="4"/>
  <c r="Q393" i="4"/>
  <c r="P394" i="4"/>
  <c r="Q394" i="4"/>
  <c r="P395" i="4"/>
  <c r="Q395" i="4"/>
  <c r="P396" i="4"/>
  <c r="Q396" i="4"/>
  <c r="P397" i="4"/>
  <c r="Q397" i="4"/>
  <c r="P398" i="4"/>
  <c r="Q398" i="4"/>
  <c r="P399" i="4"/>
  <c r="Q399" i="4"/>
  <c r="P400" i="4"/>
  <c r="Q400" i="4"/>
  <c r="P401" i="4"/>
  <c r="Q401" i="4"/>
  <c r="P402" i="4"/>
  <c r="Q402" i="4"/>
  <c r="P403" i="4"/>
  <c r="Q403" i="4"/>
  <c r="P404" i="4"/>
  <c r="Q404" i="4"/>
  <c r="P405" i="4"/>
  <c r="Q405" i="4"/>
  <c r="P406" i="4"/>
  <c r="Q406" i="4"/>
  <c r="P407" i="4"/>
  <c r="Q407" i="4"/>
  <c r="P408" i="4"/>
  <c r="Q408" i="4"/>
  <c r="P409" i="4"/>
  <c r="Q409" i="4"/>
  <c r="P410" i="4"/>
  <c r="Q410" i="4"/>
  <c r="P411" i="4"/>
  <c r="Q411" i="4"/>
  <c r="P412" i="4"/>
  <c r="Q412" i="4"/>
  <c r="P413" i="4"/>
  <c r="Q413" i="4"/>
  <c r="P414" i="4"/>
  <c r="Q414" i="4"/>
  <c r="P415" i="4"/>
  <c r="Q415" i="4"/>
  <c r="P416" i="4"/>
  <c r="Q416" i="4"/>
  <c r="P417" i="4"/>
  <c r="Q417" i="4"/>
  <c r="P418" i="4"/>
  <c r="Q418" i="4"/>
  <c r="P419" i="4"/>
  <c r="Q419" i="4"/>
  <c r="P420" i="4"/>
  <c r="Q420" i="4"/>
  <c r="P421" i="4"/>
  <c r="Q421" i="4"/>
  <c r="P422" i="4"/>
  <c r="Q422" i="4"/>
  <c r="P423" i="4"/>
  <c r="Q423" i="4"/>
  <c r="P424" i="4"/>
  <c r="Q424" i="4"/>
  <c r="P425" i="4"/>
  <c r="Q425" i="4"/>
  <c r="P426" i="4"/>
  <c r="Q426" i="4"/>
  <c r="P427" i="4"/>
  <c r="Q427" i="4"/>
  <c r="P428" i="4"/>
  <c r="Q428" i="4"/>
  <c r="P429" i="4"/>
  <c r="Q429" i="4"/>
  <c r="P430" i="4"/>
  <c r="Q430" i="4"/>
  <c r="P431" i="4"/>
  <c r="Q431" i="4"/>
  <c r="P432" i="4"/>
  <c r="Q432" i="4"/>
  <c r="P433" i="4"/>
  <c r="Q433" i="4"/>
  <c r="P434" i="4"/>
  <c r="Q434" i="4"/>
  <c r="P435" i="4"/>
  <c r="Q435" i="4"/>
  <c r="P436" i="4"/>
  <c r="Q436" i="4"/>
  <c r="P437" i="4"/>
  <c r="Q437" i="4"/>
  <c r="P438" i="4"/>
  <c r="Q438" i="4"/>
  <c r="P439" i="4"/>
  <c r="Q439" i="4"/>
  <c r="P440" i="4"/>
  <c r="Q440" i="4"/>
  <c r="P441" i="4"/>
  <c r="Q441" i="4"/>
  <c r="P442" i="4"/>
  <c r="Q442" i="4"/>
  <c r="P443" i="4"/>
  <c r="Q443" i="4"/>
  <c r="P444" i="4"/>
  <c r="Q444" i="4"/>
  <c r="P445" i="4"/>
  <c r="Q445" i="4"/>
  <c r="P446" i="4"/>
  <c r="Q446" i="4"/>
  <c r="P447" i="4"/>
  <c r="Q447" i="4"/>
  <c r="P448" i="4"/>
  <c r="Q448" i="4"/>
  <c r="P449" i="4"/>
  <c r="Q449" i="4"/>
  <c r="P450" i="4"/>
  <c r="Q450" i="4"/>
  <c r="P451" i="4"/>
  <c r="Q451" i="4"/>
  <c r="P452" i="4"/>
  <c r="Q452" i="4"/>
  <c r="P453" i="4"/>
  <c r="Q453" i="4"/>
  <c r="P454" i="4"/>
  <c r="Q454" i="4"/>
  <c r="P455" i="4"/>
  <c r="Q455" i="4"/>
  <c r="P456" i="4"/>
  <c r="Q456" i="4"/>
  <c r="P457" i="4"/>
  <c r="Q457" i="4"/>
  <c r="P458" i="4"/>
  <c r="Q458" i="4"/>
  <c r="P459" i="4"/>
  <c r="Q459" i="4"/>
  <c r="P460" i="4"/>
  <c r="Q460" i="4"/>
  <c r="P461" i="4"/>
  <c r="Q461" i="4"/>
  <c r="P462" i="4"/>
  <c r="Q462" i="4"/>
  <c r="P463" i="4"/>
  <c r="Q463" i="4"/>
  <c r="P464" i="4"/>
  <c r="Q464" i="4"/>
  <c r="P465" i="4"/>
  <c r="Q465" i="4"/>
  <c r="P466" i="4"/>
  <c r="Q466" i="4"/>
  <c r="P467" i="4"/>
  <c r="Q467" i="4"/>
  <c r="P468" i="4"/>
  <c r="Q468" i="4"/>
  <c r="P469" i="4"/>
  <c r="Q469" i="4"/>
  <c r="P470" i="4"/>
  <c r="Q470" i="4"/>
  <c r="P471" i="4"/>
  <c r="Q471" i="4"/>
  <c r="P472" i="4"/>
  <c r="Q472" i="4"/>
  <c r="P473" i="4"/>
  <c r="Q473" i="4"/>
  <c r="P474" i="4"/>
  <c r="Q474" i="4"/>
  <c r="P475" i="4"/>
  <c r="Q475" i="4"/>
  <c r="P476" i="4"/>
  <c r="Q476" i="4"/>
  <c r="P477" i="4"/>
  <c r="Q477" i="4"/>
  <c r="P478" i="4"/>
  <c r="Q478" i="4"/>
  <c r="P479" i="4"/>
  <c r="Q479" i="4"/>
  <c r="P480" i="4"/>
  <c r="Q480" i="4"/>
  <c r="P481" i="4"/>
  <c r="Q481" i="4"/>
  <c r="P482" i="4"/>
  <c r="Q482" i="4"/>
  <c r="P483" i="4"/>
  <c r="Q483" i="4"/>
  <c r="P484" i="4"/>
  <c r="Q484" i="4"/>
  <c r="P485" i="4"/>
  <c r="Q485" i="4"/>
  <c r="P486" i="4"/>
  <c r="Q486" i="4"/>
  <c r="P487" i="4"/>
  <c r="Q487" i="4"/>
  <c r="P488" i="4"/>
  <c r="Q488" i="4"/>
  <c r="P489" i="4"/>
  <c r="Q489" i="4"/>
  <c r="P490" i="4"/>
  <c r="Q490" i="4"/>
  <c r="P491" i="4"/>
  <c r="Q491" i="4"/>
  <c r="P492" i="4"/>
  <c r="Q492" i="4"/>
  <c r="P493" i="4"/>
  <c r="Q493" i="4"/>
  <c r="P494" i="4"/>
  <c r="Q494" i="4"/>
  <c r="P495" i="4"/>
  <c r="Q495" i="4"/>
  <c r="P496" i="4"/>
  <c r="Q496" i="4"/>
  <c r="P497" i="4"/>
  <c r="Q497" i="4"/>
  <c r="P498" i="4"/>
  <c r="Q498" i="4"/>
  <c r="P499" i="4"/>
  <c r="Q499" i="4"/>
  <c r="P500" i="4"/>
  <c r="Q500" i="4"/>
  <c r="P501" i="4"/>
  <c r="Q501" i="4"/>
  <c r="P502" i="4"/>
  <c r="Q502" i="4"/>
  <c r="P503" i="4"/>
  <c r="Q503" i="4"/>
  <c r="P504" i="4"/>
  <c r="Q504" i="4"/>
  <c r="P505" i="4"/>
  <c r="Q505" i="4"/>
  <c r="P506" i="4"/>
  <c r="Q506" i="4"/>
  <c r="P507" i="4"/>
  <c r="Q507" i="4"/>
  <c r="P508" i="4"/>
  <c r="Q508" i="4"/>
  <c r="P509" i="4"/>
  <c r="Q509" i="4"/>
  <c r="P510" i="4"/>
  <c r="Q510" i="4"/>
  <c r="P511" i="4"/>
  <c r="Q511" i="4"/>
  <c r="P512" i="4"/>
  <c r="Q512" i="4"/>
  <c r="P513" i="4"/>
  <c r="Q513" i="4"/>
  <c r="P514" i="4"/>
  <c r="Q514" i="4"/>
  <c r="P515" i="4"/>
  <c r="Q515" i="4"/>
  <c r="P516" i="4"/>
  <c r="Q516" i="4"/>
  <c r="P517" i="4"/>
  <c r="Q517" i="4"/>
  <c r="P518" i="4"/>
  <c r="Q518" i="4"/>
  <c r="P519" i="4"/>
  <c r="Q519" i="4"/>
  <c r="P520" i="4"/>
  <c r="Q520" i="4"/>
  <c r="P521" i="4"/>
  <c r="Q521" i="4"/>
  <c r="P522" i="4"/>
  <c r="Q522" i="4"/>
  <c r="P523" i="4"/>
  <c r="Q523" i="4"/>
  <c r="P524" i="4"/>
  <c r="Q524" i="4"/>
  <c r="P525" i="4"/>
  <c r="Q525" i="4"/>
  <c r="P526" i="4"/>
  <c r="Q526" i="4"/>
  <c r="P527" i="4"/>
  <c r="Q527" i="4"/>
  <c r="P528" i="4"/>
  <c r="Q528" i="4"/>
  <c r="P529" i="4"/>
  <c r="Q529" i="4"/>
  <c r="P530" i="4"/>
  <c r="Q530" i="4"/>
  <c r="P531" i="4"/>
  <c r="Q531" i="4"/>
  <c r="P532" i="4"/>
  <c r="Q532" i="4"/>
  <c r="P533" i="4"/>
  <c r="Q533" i="4"/>
  <c r="P534" i="4"/>
  <c r="Q534" i="4"/>
  <c r="P535" i="4"/>
  <c r="Q535" i="4"/>
  <c r="P536" i="4"/>
  <c r="Q536" i="4"/>
  <c r="P537" i="4"/>
  <c r="Q537" i="4"/>
  <c r="P538" i="4"/>
  <c r="Q538" i="4"/>
  <c r="P539" i="4"/>
  <c r="Q539" i="4"/>
  <c r="P540" i="4"/>
  <c r="Q540" i="4"/>
  <c r="P541" i="4"/>
  <c r="Q541" i="4"/>
  <c r="P542" i="4"/>
  <c r="Q542" i="4"/>
  <c r="P543" i="4"/>
  <c r="Q543" i="4"/>
  <c r="P544" i="4"/>
  <c r="Q544" i="4"/>
  <c r="P545" i="4"/>
  <c r="Q545" i="4"/>
  <c r="P546" i="4"/>
  <c r="Q546" i="4"/>
  <c r="P547" i="4"/>
  <c r="Q547" i="4"/>
  <c r="P548" i="4"/>
  <c r="Q548" i="4"/>
  <c r="P549" i="4"/>
  <c r="Q549" i="4"/>
  <c r="P550" i="4"/>
  <c r="Q550" i="4"/>
  <c r="P551" i="4"/>
  <c r="Q551" i="4"/>
  <c r="P552" i="4"/>
  <c r="Q552" i="4"/>
  <c r="P553" i="4"/>
  <c r="Q553" i="4"/>
  <c r="P554" i="4"/>
  <c r="Q554" i="4"/>
  <c r="P555" i="4"/>
  <c r="Q555" i="4"/>
  <c r="P556" i="4"/>
  <c r="Q556" i="4"/>
  <c r="P557" i="4"/>
  <c r="Q557" i="4"/>
  <c r="P558" i="4"/>
  <c r="Q558" i="4"/>
  <c r="P559" i="4"/>
  <c r="Q559" i="4"/>
  <c r="P560" i="4"/>
  <c r="Q560" i="4"/>
  <c r="P561" i="4"/>
  <c r="Q561" i="4"/>
  <c r="P562" i="4"/>
  <c r="Q562" i="4"/>
  <c r="P563" i="4"/>
  <c r="Q563" i="4"/>
  <c r="P564" i="4"/>
  <c r="Q564" i="4"/>
  <c r="P565" i="4"/>
  <c r="Q565" i="4"/>
  <c r="P566" i="4"/>
  <c r="Q566" i="4"/>
  <c r="P567" i="4"/>
  <c r="Q567" i="4"/>
  <c r="P568" i="4"/>
  <c r="Q568" i="4"/>
  <c r="P569" i="4"/>
  <c r="Q569" i="4"/>
  <c r="P570" i="4"/>
  <c r="Q570" i="4"/>
  <c r="P571" i="4"/>
  <c r="Q571" i="4"/>
  <c r="P572" i="4"/>
  <c r="Q572" i="4"/>
  <c r="P573" i="4"/>
  <c r="Q573" i="4"/>
  <c r="P574" i="4"/>
  <c r="Q574" i="4"/>
  <c r="P575" i="4"/>
  <c r="Q575" i="4"/>
  <c r="P576" i="4"/>
  <c r="Q576" i="4"/>
  <c r="P577" i="4"/>
  <c r="Q577" i="4"/>
  <c r="P578" i="4"/>
  <c r="Q578" i="4"/>
  <c r="P579" i="4"/>
  <c r="Q579" i="4"/>
  <c r="P580" i="4"/>
  <c r="Q580" i="4"/>
  <c r="P581" i="4"/>
  <c r="Q581" i="4"/>
  <c r="P582" i="4"/>
  <c r="Q582" i="4"/>
  <c r="P583" i="4"/>
  <c r="Q583" i="4"/>
  <c r="P584" i="4"/>
  <c r="Q584" i="4"/>
  <c r="P585" i="4"/>
  <c r="Q585" i="4"/>
  <c r="P586" i="4"/>
  <c r="Q586" i="4"/>
  <c r="P587" i="4"/>
  <c r="Q587" i="4"/>
  <c r="P588" i="4"/>
  <c r="Q588" i="4"/>
  <c r="P589" i="4"/>
  <c r="Q589" i="4"/>
  <c r="P590" i="4"/>
  <c r="Q590" i="4"/>
  <c r="P591" i="4"/>
  <c r="Q591" i="4"/>
  <c r="P592" i="4"/>
  <c r="Q592" i="4"/>
  <c r="P593" i="4"/>
  <c r="Q593" i="4"/>
  <c r="P594" i="4"/>
  <c r="Q594" i="4"/>
  <c r="P595" i="4"/>
  <c r="Q595" i="4"/>
  <c r="P596" i="4"/>
  <c r="Q596" i="4"/>
  <c r="P597" i="4"/>
  <c r="Q597" i="4"/>
  <c r="P598" i="4"/>
  <c r="Q598" i="4"/>
  <c r="P599" i="4"/>
  <c r="Q599" i="4"/>
  <c r="P600" i="4"/>
  <c r="Q600" i="4"/>
  <c r="P601" i="4"/>
  <c r="Q601" i="4"/>
  <c r="P602" i="4"/>
  <c r="Q602" i="4"/>
  <c r="P603" i="4"/>
  <c r="Q603" i="4"/>
  <c r="P604" i="4"/>
  <c r="Q604" i="4"/>
  <c r="P605" i="4"/>
  <c r="Q605" i="4"/>
  <c r="P606" i="4"/>
  <c r="Q606" i="4"/>
  <c r="P607" i="4"/>
  <c r="Q607" i="4"/>
  <c r="P608" i="4"/>
  <c r="Q608" i="4"/>
  <c r="P609" i="4"/>
  <c r="Q609" i="4"/>
  <c r="P610" i="4"/>
  <c r="Q610" i="4"/>
  <c r="P611" i="4"/>
  <c r="Q611" i="4"/>
  <c r="P612" i="4"/>
  <c r="Q612" i="4"/>
  <c r="P613" i="4"/>
  <c r="Q613" i="4"/>
  <c r="P614" i="4"/>
  <c r="Q614" i="4"/>
  <c r="P615" i="4"/>
  <c r="Q615" i="4"/>
  <c r="P616" i="4"/>
  <c r="Q616" i="4"/>
  <c r="P617" i="4"/>
  <c r="Q617" i="4"/>
  <c r="P618" i="4"/>
  <c r="Q618" i="4"/>
  <c r="P619" i="4"/>
  <c r="Q619" i="4"/>
  <c r="P620" i="4"/>
  <c r="Q620" i="4"/>
  <c r="P621" i="4"/>
  <c r="Q621" i="4"/>
  <c r="P622" i="4"/>
  <c r="Q622" i="4"/>
  <c r="P623" i="4"/>
  <c r="Q623" i="4"/>
  <c r="P624" i="4"/>
  <c r="Q624" i="4"/>
  <c r="P625" i="4"/>
  <c r="Q625" i="4"/>
  <c r="P626" i="4"/>
  <c r="Q626" i="4"/>
  <c r="P627" i="4"/>
  <c r="Q627" i="4"/>
  <c r="P628" i="4"/>
  <c r="Q628" i="4"/>
  <c r="P629" i="4"/>
  <c r="Q629" i="4"/>
  <c r="P630" i="4"/>
  <c r="Q630" i="4"/>
  <c r="P631" i="4"/>
  <c r="Q631" i="4"/>
  <c r="P632" i="4"/>
  <c r="Q632" i="4"/>
  <c r="P633" i="4"/>
  <c r="Q633" i="4"/>
  <c r="P634" i="4"/>
  <c r="Q634" i="4"/>
  <c r="P635" i="4"/>
  <c r="Q635" i="4"/>
  <c r="P636" i="4"/>
  <c r="Q636" i="4"/>
  <c r="P637" i="4"/>
  <c r="Q637" i="4"/>
  <c r="P638" i="4"/>
  <c r="Q638" i="4"/>
  <c r="P639" i="4"/>
  <c r="Q639" i="4"/>
  <c r="P640" i="4"/>
  <c r="Q640" i="4"/>
  <c r="P641" i="4"/>
  <c r="Q641" i="4"/>
  <c r="P642" i="4"/>
  <c r="Q642" i="4"/>
  <c r="P643" i="4"/>
  <c r="Q643" i="4"/>
  <c r="P644" i="4"/>
  <c r="Q644" i="4"/>
  <c r="P645" i="4"/>
  <c r="Q645" i="4"/>
  <c r="P646" i="4"/>
  <c r="Q646" i="4"/>
  <c r="P647" i="4"/>
  <c r="Q647" i="4"/>
  <c r="P648" i="4"/>
  <c r="Q648" i="4"/>
  <c r="P649" i="4"/>
  <c r="Q649" i="4"/>
  <c r="P650" i="4"/>
  <c r="Q650" i="4"/>
  <c r="P651" i="4"/>
  <c r="Q651" i="4"/>
  <c r="P652" i="4"/>
  <c r="Q652" i="4"/>
  <c r="P653" i="4"/>
  <c r="Q653" i="4"/>
  <c r="P654" i="4"/>
  <c r="Q654" i="4"/>
  <c r="P655" i="4"/>
  <c r="Q655" i="4"/>
  <c r="P656" i="4"/>
  <c r="Q656" i="4"/>
  <c r="P657" i="4"/>
  <c r="Q657" i="4"/>
  <c r="P658" i="4"/>
  <c r="Q658" i="4"/>
  <c r="P659" i="4"/>
  <c r="Q659" i="4"/>
  <c r="P660" i="4"/>
  <c r="Q660" i="4"/>
  <c r="P661" i="4"/>
  <c r="Q661" i="4"/>
  <c r="P662" i="4"/>
  <c r="Q662" i="4"/>
  <c r="P663" i="4"/>
  <c r="Q663" i="4"/>
  <c r="P664" i="4"/>
  <c r="Q664" i="4"/>
  <c r="P665" i="4"/>
  <c r="Q665" i="4"/>
  <c r="P666" i="4"/>
  <c r="Q666" i="4"/>
  <c r="P667" i="4"/>
  <c r="Q667" i="4"/>
  <c r="P668" i="4"/>
  <c r="Q668" i="4"/>
  <c r="P669" i="4"/>
  <c r="Q669" i="4"/>
  <c r="P670" i="4"/>
  <c r="Q670" i="4"/>
  <c r="P671" i="4"/>
  <c r="Q671" i="4"/>
  <c r="P672" i="4"/>
  <c r="Q672" i="4"/>
  <c r="P673" i="4"/>
  <c r="Q673" i="4"/>
  <c r="P674" i="4"/>
  <c r="Q674" i="4"/>
  <c r="P675" i="4"/>
  <c r="Q675" i="4"/>
  <c r="P676" i="4"/>
  <c r="Q676" i="4"/>
  <c r="P677" i="4"/>
  <c r="Q677" i="4"/>
  <c r="P678" i="4"/>
  <c r="Q678" i="4"/>
  <c r="P679" i="4"/>
  <c r="Q679" i="4"/>
  <c r="P680" i="4"/>
  <c r="Q680" i="4"/>
  <c r="P681" i="4"/>
  <c r="Q681" i="4"/>
  <c r="P682" i="4"/>
  <c r="Q682" i="4"/>
  <c r="P683" i="4"/>
  <c r="Q683" i="4"/>
  <c r="P684" i="4"/>
  <c r="Q684" i="4"/>
  <c r="P685" i="4"/>
  <c r="Q685" i="4"/>
  <c r="P686" i="4"/>
  <c r="Q686" i="4"/>
  <c r="P687" i="4"/>
  <c r="Q687" i="4"/>
  <c r="P688" i="4"/>
  <c r="Q688" i="4"/>
  <c r="P689" i="4"/>
  <c r="Q689" i="4"/>
  <c r="P690" i="4"/>
  <c r="Q690" i="4"/>
  <c r="P691" i="4"/>
  <c r="Q691" i="4"/>
  <c r="P692" i="4"/>
  <c r="Q692" i="4"/>
  <c r="P693" i="4"/>
  <c r="Q693" i="4"/>
  <c r="P694" i="4"/>
  <c r="Q694" i="4"/>
  <c r="P695" i="4"/>
  <c r="Q695" i="4"/>
  <c r="P696" i="4"/>
  <c r="Q696" i="4"/>
  <c r="P697" i="4"/>
  <c r="Q697" i="4"/>
  <c r="P698" i="4"/>
  <c r="Q698" i="4"/>
  <c r="P699" i="4"/>
  <c r="Q699" i="4"/>
  <c r="P700" i="4"/>
  <c r="Q700" i="4"/>
  <c r="P701" i="4"/>
  <c r="Q701" i="4"/>
  <c r="P702" i="4"/>
  <c r="Q702" i="4"/>
  <c r="P703" i="4"/>
  <c r="Q703" i="4"/>
  <c r="P704" i="4"/>
  <c r="Q704" i="4"/>
  <c r="P705" i="4"/>
  <c r="Q705" i="4"/>
  <c r="P706" i="4"/>
  <c r="Q706" i="4"/>
  <c r="P707" i="4"/>
  <c r="Q707" i="4"/>
  <c r="P708" i="4"/>
  <c r="Q708" i="4"/>
  <c r="P709" i="4"/>
  <c r="Q709" i="4"/>
  <c r="P710" i="4"/>
  <c r="Q710" i="4"/>
  <c r="P711" i="4"/>
  <c r="Q711" i="4"/>
  <c r="P712" i="4"/>
  <c r="Q712" i="4"/>
  <c r="P713" i="4"/>
  <c r="Q713" i="4"/>
  <c r="P714" i="4"/>
  <c r="Q714" i="4"/>
  <c r="P715" i="4"/>
  <c r="Q715" i="4"/>
  <c r="P716" i="4"/>
  <c r="Q716" i="4"/>
  <c r="P717" i="4"/>
  <c r="Q717" i="4"/>
  <c r="P718" i="4"/>
  <c r="Q718" i="4"/>
  <c r="P719" i="4"/>
  <c r="Q719" i="4"/>
  <c r="P720" i="4"/>
  <c r="Q720" i="4"/>
  <c r="P721" i="4"/>
  <c r="Q721" i="4"/>
  <c r="P722" i="4"/>
  <c r="Q722" i="4"/>
  <c r="P723" i="4"/>
  <c r="Q723" i="4"/>
  <c r="P724" i="4"/>
  <c r="Q724" i="4"/>
  <c r="P725" i="4"/>
  <c r="Q725" i="4"/>
  <c r="P726" i="4"/>
  <c r="Q726" i="4"/>
  <c r="P727" i="4"/>
  <c r="Q727" i="4"/>
  <c r="P728" i="4"/>
  <c r="Q728" i="4"/>
  <c r="P729" i="4"/>
  <c r="Q729" i="4"/>
  <c r="P730" i="4"/>
  <c r="Q730" i="4"/>
  <c r="P731" i="4"/>
  <c r="Q731" i="4"/>
  <c r="P732" i="4"/>
  <c r="Q732" i="4"/>
  <c r="P733" i="4"/>
  <c r="Q733" i="4"/>
  <c r="P734" i="4"/>
  <c r="Q734" i="4"/>
  <c r="P735" i="4"/>
  <c r="Q735" i="4"/>
  <c r="P736" i="4"/>
  <c r="Q736" i="4"/>
  <c r="P737" i="4"/>
  <c r="Q737" i="4"/>
  <c r="P738" i="4"/>
  <c r="Q738" i="4"/>
  <c r="P739" i="4"/>
  <c r="Q739" i="4"/>
  <c r="P740" i="4"/>
  <c r="Q740" i="4"/>
  <c r="P741" i="4"/>
  <c r="Q741" i="4"/>
  <c r="P742" i="4"/>
  <c r="Q742" i="4"/>
  <c r="P743" i="4"/>
  <c r="Q743" i="4"/>
  <c r="P744" i="4"/>
  <c r="Q744" i="4"/>
  <c r="P745" i="4"/>
  <c r="Q745" i="4"/>
  <c r="P746" i="4"/>
  <c r="Q746" i="4"/>
  <c r="P747" i="4"/>
  <c r="Q747" i="4"/>
  <c r="P748" i="4"/>
  <c r="Q748" i="4"/>
  <c r="P749" i="4"/>
  <c r="Q749" i="4"/>
  <c r="P750" i="4"/>
  <c r="Q750" i="4"/>
  <c r="P751" i="4"/>
  <c r="Q751" i="4"/>
  <c r="P752" i="4"/>
  <c r="Q752" i="4"/>
  <c r="P753" i="4"/>
  <c r="Q753" i="4"/>
  <c r="P754" i="4"/>
  <c r="Q754" i="4"/>
  <c r="P755" i="4"/>
  <c r="Q755" i="4"/>
  <c r="P756" i="4"/>
  <c r="Q756" i="4"/>
  <c r="P757" i="4"/>
  <c r="Q757" i="4"/>
  <c r="P758" i="4"/>
  <c r="Q758" i="4"/>
  <c r="P759" i="4"/>
  <c r="Q759" i="4"/>
  <c r="P760" i="4"/>
  <c r="Q760" i="4"/>
  <c r="P761" i="4"/>
  <c r="Q761" i="4"/>
  <c r="P762" i="4"/>
  <c r="Q762" i="4"/>
  <c r="P763" i="4"/>
  <c r="Q763" i="4"/>
  <c r="P764" i="4"/>
  <c r="Q764" i="4"/>
  <c r="P765" i="4"/>
  <c r="Q765" i="4"/>
  <c r="P766" i="4"/>
  <c r="Q766" i="4"/>
  <c r="P767" i="4"/>
  <c r="Q767" i="4"/>
  <c r="P768" i="4"/>
  <c r="Q768" i="4"/>
  <c r="P769" i="4"/>
  <c r="Q769" i="4"/>
  <c r="P770" i="4"/>
  <c r="Q770" i="4"/>
  <c r="P771" i="4"/>
  <c r="Q771" i="4"/>
  <c r="P772" i="4"/>
  <c r="Q772" i="4"/>
  <c r="P773" i="4"/>
  <c r="Q773" i="4"/>
  <c r="P774" i="4"/>
  <c r="Q774" i="4"/>
  <c r="P775" i="4"/>
  <c r="Q775" i="4"/>
  <c r="P776" i="4"/>
  <c r="Q776" i="4"/>
  <c r="P777" i="4"/>
  <c r="Q777" i="4"/>
  <c r="P778" i="4"/>
  <c r="Q778" i="4"/>
  <c r="P779" i="4"/>
  <c r="Q779" i="4"/>
  <c r="P780" i="4"/>
  <c r="Q780" i="4"/>
  <c r="P781" i="4"/>
  <c r="Q781" i="4"/>
  <c r="P782" i="4"/>
  <c r="Q782" i="4"/>
  <c r="P783" i="4"/>
  <c r="Q783" i="4"/>
  <c r="P784" i="4"/>
  <c r="Q784" i="4"/>
  <c r="P785" i="4"/>
  <c r="Q785" i="4"/>
  <c r="P786" i="4"/>
  <c r="Q786" i="4"/>
  <c r="P787" i="4"/>
  <c r="Q787" i="4"/>
  <c r="P788" i="4"/>
  <c r="Q788" i="4"/>
  <c r="P789" i="4"/>
  <c r="Q789" i="4"/>
  <c r="P790" i="4"/>
  <c r="Q790" i="4"/>
  <c r="P791" i="4"/>
  <c r="Q791" i="4"/>
  <c r="P792" i="4"/>
  <c r="Q792" i="4"/>
  <c r="P793" i="4"/>
  <c r="Q793" i="4"/>
  <c r="P794" i="4"/>
  <c r="Q794" i="4"/>
  <c r="P795" i="4"/>
  <c r="Q795" i="4"/>
  <c r="P796" i="4"/>
  <c r="Q796" i="4"/>
  <c r="P797" i="4"/>
  <c r="Q797" i="4"/>
  <c r="P798" i="4"/>
  <c r="Q798" i="4"/>
  <c r="P799" i="4"/>
  <c r="Q799" i="4"/>
  <c r="P800" i="4"/>
  <c r="Q800" i="4"/>
  <c r="P801" i="4"/>
  <c r="Q801" i="4"/>
  <c r="P802" i="4"/>
  <c r="Q802" i="4"/>
  <c r="P803" i="4"/>
  <c r="Q803" i="4"/>
  <c r="P804" i="4"/>
  <c r="Q804" i="4"/>
  <c r="P805" i="4"/>
  <c r="Q805" i="4"/>
  <c r="P806" i="4"/>
  <c r="Q806" i="4"/>
  <c r="P807" i="4"/>
  <c r="Q807" i="4"/>
  <c r="P808" i="4"/>
  <c r="Q808" i="4"/>
  <c r="P809" i="4"/>
  <c r="Q809" i="4"/>
  <c r="P810" i="4"/>
  <c r="Q810" i="4"/>
  <c r="P811" i="4"/>
  <c r="Q811" i="4"/>
  <c r="P812" i="4"/>
  <c r="Q812" i="4"/>
  <c r="P813" i="4"/>
  <c r="Q813" i="4"/>
  <c r="P814" i="4"/>
  <c r="Q814" i="4"/>
  <c r="P815" i="4"/>
  <c r="Q815" i="4"/>
  <c r="P816" i="4"/>
  <c r="Q816" i="4"/>
  <c r="P817" i="4"/>
  <c r="Q817" i="4"/>
  <c r="P818" i="4"/>
  <c r="Q818" i="4"/>
  <c r="P819" i="4"/>
  <c r="Q819" i="4"/>
  <c r="P820" i="4"/>
  <c r="Q820" i="4"/>
  <c r="P821" i="4"/>
  <c r="Q821" i="4"/>
  <c r="P822" i="4"/>
  <c r="Q822" i="4"/>
  <c r="P823" i="4"/>
  <c r="Q823" i="4"/>
  <c r="P824" i="4"/>
  <c r="Q824" i="4"/>
  <c r="P825" i="4"/>
  <c r="Q825" i="4"/>
  <c r="P826" i="4"/>
  <c r="Q826" i="4"/>
  <c r="P827" i="4"/>
  <c r="Q827" i="4"/>
  <c r="P828" i="4"/>
  <c r="Q828" i="4"/>
  <c r="P829" i="4"/>
  <c r="Q829" i="4"/>
  <c r="P830" i="4"/>
  <c r="Q830" i="4"/>
  <c r="P831" i="4"/>
  <c r="Q831" i="4"/>
  <c r="P832" i="4"/>
  <c r="Q832" i="4"/>
  <c r="P833" i="4"/>
  <c r="Q833" i="4"/>
  <c r="P834" i="4"/>
  <c r="Q834" i="4"/>
  <c r="P835" i="4"/>
  <c r="Q835" i="4"/>
  <c r="P836" i="4"/>
  <c r="Q836" i="4"/>
  <c r="P837" i="4"/>
  <c r="Q837" i="4"/>
  <c r="P838" i="4"/>
  <c r="Q838" i="4"/>
  <c r="P839" i="4"/>
  <c r="Q839" i="4"/>
  <c r="P840" i="4"/>
  <c r="Q840" i="4"/>
  <c r="P841" i="4"/>
  <c r="Q841" i="4"/>
  <c r="P842" i="4"/>
  <c r="Q842" i="4"/>
  <c r="P843" i="4"/>
  <c r="Q843" i="4"/>
  <c r="P844" i="4"/>
  <c r="Q844" i="4"/>
  <c r="P845" i="4"/>
  <c r="Q845" i="4"/>
  <c r="P846" i="4"/>
  <c r="Q846" i="4"/>
  <c r="P847" i="4"/>
  <c r="Q847" i="4"/>
  <c r="P848" i="4"/>
  <c r="Q848" i="4"/>
  <c r="P849" i="4"/>
  <c r="Q849" i="4"/>
  <c r="P850" i="4"/>
  <c r="Q850" i="4"/>
  <c r="P851" i="4"/>
  <c r="Q851" i="4"/>
  <c r="P852" i="4"/>
  <c r="Q852" i="4"/>
  <c r="P853" i="4"/>
  <c r="Q853" i="4"/>
  <c r="P854" i="4"/>
  <c r="Q854" i="4"/>
  <c r="P855" i="4"/>
  <c r="Q855" i="4"/>
  <c r="P856" i="4"/>
  <c r="Q856" i="4"/>
  <c r="P857" i="4"/>
  <c r="Q857" i="4"/>
  <c r="P858" i="4"/>
  <c r="Q858" i="4"/>
  <c r="P859" i="4"/>
  <c r="Q859" i="4"/>
  <c r="P860" i="4"/>
  <c r="Q860" i="4"/>
  <c r="P861" i="4"/>
  <c r="Q861" i="4"/>
  <c r="P862" i="4"/>
  <c r="Q862" i="4"/>
  <c r="P863" i="4"/>
  <c r="Q863" i="4"/>
  <c r="P864" i="4"/>
  <c r="Q864" i="4"/>
  <c r="P865" i="4"/>
  <c r="Q865" i="4"/>
  <c r="P866" i="4"/>
  <c r="Q866" i="4"/>
  <c r="P867" i="4"/>
  <c r="Q867" i="4"/>
  <c r="P868" i="4"/>
  <c r="Q868" i="4"/>
  <c r="P869" i="4"/>
  <c r="Q869" i="4"/>
  <c r="P870" i="4"/>
  <c r="Q870" i="4"/>
  <c r="P871" i="4"/>
  <c r="Q871" i="4"/>
  <c r="P872" i="4"/>
  <c r="Q872" i="4"/>
  <c r="P873" i="4"/>
  <c r="Q873" i="4"/>
  <c r="P874" i="4"/>
  <c r="Q874" i="4"/>
  <c r="P875" i="4"/>
  <c r="Q875" i="4"/>
  <c r="P876" i="4"/>
  <c r="Q876" i="4"/>
  <c r="P877" i="4"/>
  <c r="Q877" i="4"/>
  <c r="P878" i="4"/>
  <c r="Q878" i="4"/>
  <c r="P879" i="4"/>
  <c r="Q879" i="4"/>
  <c r="P880" i="4"/>
  <c r="Q880" i="4"/>
  <c r="P881" i="4"/>
  <c r="Q881" i="4"/>
  <c r="P882" i="4"/>
  <c r="Q882" i="4"/>
  <c r="P883" i="4"/>
  <c r="Q883" i="4"/>
  <c r="P884" i="4"/>
  <c r="Q884" i="4"/>
  <c r="P885" i="4"/>
  <c r="Q885" i="4"/>
  <c r="P886" i="4"/>
  <c r="Q886" i="4"/>
  <c r="P887" i="4"/>
  <c r="Q887" i="4"/>
  <c r="P888" i="4"/>
  <c r="Q888" i="4"/>
  <c r="P889" i="4"/>
  <c r="Q889" i="4"/>
  <c r="P890" i="4"/>
  <c r="Q890" i="4"/>
  <c r="P891" i="4"/>
  <c r="Q891" i="4"/>
  <c r="P892" i="4"/>
  <c r="Q892" i="4"/>
  <c r="P893" i="4"/>
  <c r="Q893" i="4"/>
  <c r="P894" i="4"/>
  <c r="Q894" i="4"/>
  <c r="P895" i="4"/>
  <c r="Q895" i="4"/>
  <c r="P896" i="4"/>
  <c r="Q896" i="4"/>
  <c r="P897" i="4"/>
  <c r="Q897" i="4"/>
  <c r="P898" i="4"/>
  <c r="Q898" i="4"/>
  <c r="P899" i="4"/>
  <c r="Q899" i="4"/>
  <c r="P900" i="4"/>
  <c r="Q900" i="4"/>
  <c r="P901" i="4"/>
  <c r="Q901" i="4"/>
  <c r="P902" i="4"/>
  <c r="Q902" i="4"/>
  <c r="P903" i="4"/>
  <c r="Q903" i="4"/>
  <c r="P904" i="4"/>
  <c r="Q904" i="4"/>
  <c r="P905" i="4"/>
  <c r="Q905" i="4"/>
  <c r="P906" i="4"/>
  <c r="Q906" i="4"/>
  <c r="P907" i="4"/>
  <c r="Q907" i="4"/>
  <c r="P908" i="4"/>
  <c r="Q908" i="4"/>
  <c r="P909" i="4"/>
  <c r="Q909" i="4"/>
  <c r="P910" i="4"/>
  <c r="Q910" i="4"/>
  <c r="P911" i="4"/>
  <c r="Q911" i="4"/>
  <c r="P912" i="4"/>
  <c r="Q912" i="4"/>
  <c r="P913" i="4"/>
  <c r="Q913" i="4"/>
  <c r="P914" i="4"/>
  <c r="Q914" i="4"/>
  <c r="P915" i="4"/>
  <c r="Q915" i="4"/>
  <c r="P916" i="4"/>
  <c r="Q916" i="4"/>
  <c r="P917" i="4"/>
  <c r="Q917" i="4"/>
  <c r="P918" i="4"/>
  <c r="Q918" i="4"/>
  <c r="P919" i="4"/>
  <c r="Q919" i="4"/>
  <c r="P920" i="4"/>
  <c r="Q920" i="4"/>
  <c r="P921" i="4"/>
  <c r="Q921" i="4"/>
  <c r="P922" i="4"/>
  <c r="Q922" i="4"/>
  <c r="P923" i="4"/>
  <c r="Q923" i="4"/>
  <c r="P924" i="4"/>
  <c r="Q924" i="4"/>
  <c r="P925" i="4"/>
  <c r="Q925" i="4"/>
  <c r="P926" i="4"/>
  <c r="Q926" i="4"/>
  <c r="P927" i="4"/>
  <c r="Q927" i="4"/>
  <c r="P928" i="4"/>
  <c r="Q928" i="4"/>
  <c r="P929" i="4"/>
  <c r="Q929" i="4"/>
  <c r="P930" i="4"/>
  <c r="Q930" i="4"/>
  <c r="P931" i="4"/>
  <c r="Q931" i="4"/>
  <c r="P932" i="4"/>
  <c r="Q932" i="4"/>
  <c r="P933" i="4"/>
  <c r="Q933" i="4"/>
  <c r="P934" i="4"/>
  <c r="Q934" i="4"/>
  <c r="P935" i="4"/>
  <c r="Q935" i="4"/>
  <c r="P936" i="4"/>
  <c r="Q936" i="4"/>
  <c r="P937" i="4"/>
  <c r="Q937" i="4"/>
  <c r="P938" i="4"/>
  <c r="Q938" i="4"/>
  <c r="P939" i="4"/>
  <c r="Q939" i="4"/>
  <c r="P940" i="4"/>
  <c r="Q940" i="4"/>
  <c r="P941" i="4"/>
  <c r="Q941" i="4"/>
  <c r="P942" i="4"/>
  <c r="Q942" i="4"/>
  <c r="P943" i="4"/>
  <c r="Q943" i="4"/>
  <c r="P944" i="4"/>
  <c r="Q944" i="4"/>
  <c r="P945" i="4"/>
  <c r="Q945" i="4"/>
  <c r="P946" i="4"/>
  <c r="Q946" i="4"/>
  <c r="P947" i="4"/>
  <c r="Q947" i="4"/>
  <c r="P948" i="4"/>
  <c r="Q948" i="4"/>
  <c r="P949" i="4"/>
  <c r="Q949" i="4"/>
  <c r="P950" i="4"/>
  <c r="Q950" i="4"/>
  <c r="P951" i="4"/>
  <c r="Q951" i="4"/>
  <c r="P952" i="4"/>
  <c r="Q952" i="4"/>
  <c r="P953" i="4"/>
  <c r="Q953" i="4"/>
  <c r="P954" i="4"/>
  <c r="Q954" i="4"/>
  <c r="P955" i="4"/>
  <c r="Q955" i="4"/>
  <c r="P956" i="4"/>
  <c r="Q956" i="4"/>
  <c r="P957" i="4"/>
  <c r="Q957" i="4"/>
  <c r="P958" i="4"/>
  <c r="Q958" i="4"/>
  <c r="P959" i="4"/>
  <c r="Q959" i="4"/>
  <c r="P960" i="4"/>
  <c r="Q960" i="4"/>
  <c r="P961" i="4"/>
  <c r="Q961" i="4"/>
  <c r="P962" i="4"/>
  <c r="Q962" i="4"/>
  <c r="P963" i="4"/>
  <c r="Q963" i="4"/>
  <c r="P964" i="4"/>
  <c r="Q964" i="4"/>
  <c r="P965" i="4"/>
  <c r="Q965" i="4"/>
  <c r="P966" i="4"/>
  <c r="Q966" i="4"/>
  <c r="P967" i="4"/>
  <c r="Q967" i="4"/>
  <c r="P968" i="4"/>
  <c r="Q968" i="4"/>
  <c r="P969" i="4"/>
  <c r="Q969" i="4"/>
  <c r="P970" i="4"/>
  <c r="Q970" i="4"/>
  <c r="P971" i="4"/>
  <c r="Q971" i="4"/>
  <c r="P972" i="4"/>
  <c r="Q972" i="4"/>
  <c r="P973" i="4"/>
  <c r="Q973" i="4"/>
  <c r="P974" i="4"/>
  <c r="Q974" i="4"/>
  <c r="P975" i="4"/>
  <c r="Q975" i="4"/>
  <c r="P976" i="4"/>
  <c r="Q976" i="4"/>
  <c r="P977" i="4"/>
  <c r="Q977" i="4"/>
  <c r="P978" i="4"/>
  <c r="Q978" i="4"/>
  <c r="P979" i="4"/>
  <c r="Q979" i="4"/>
  <c r="P980" i="4"/>
  <c r="Q980" i="4"/>
  <c r="P981" i="4"/>
  <c r="Q981" i="4"/>
  <c r="P982" i="4"/>
  <c r="Q982" i="4"/>
  <c r="P983" i="4"/>
  <c r="Q983" i="4"/>
  <c r="P984" i="4"/>
  <c r="Q984" i="4"/>
  <c r="P985" i="4"/>
  <c r="Q985" i="4"/>
  <c r="P986" i="4"/>
  <c r="Q986" i="4"/>
  <c r="P987" i="4"/>
  <c r="Q987" i="4"/>
  <c r="P988" i="4"/>
  <c r="Q988" i="4"/>
  <c r="P989" i="4"/>
  <c r="Q989" i="4"/>
  <c r="P990" i="4"/>
  <c r="Q990" i="4"/>
  <c r="P991" i="4"/>
  <c r="Q991" i="4"/>
  <c r="P992" i="4"/>
  <c r="Q992" i="4"/>
  <c r="P993" i="4"/>
  <c r="Q993" i="4"/>
  <c r="P994" i="4"/>
  <c r="Q994" i="4"/>
  <c r="P995" i="4"/>
  <c r="Q995" i="4"/>
  <c r="P996" i="4"/>
  <c r="Q996" i="4"/>
  <c r="P997" i="4"/>
  <c r="Q997" i="4"/>
  <c r="P998" i="4"/>
  <c r="Q998" i="4"/>
  <c r="P999" i="4"/>
  <c r="Q999" i="4"/>
  <c r="P1000" i="4"/>
  <c r="Q1000" i="4"/>
  <c r="P1001" i="4"/>
  <c r="Q1001" i="4"/>
  <c r="J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H2" i="4"/>
  <c r="I2" i="4"/>
  <c r="H3" i="4"/>
  <c r="I3" i="4"/>
  <c r="H4" i="4"/>
  <c r="I4" i="4"/>
  <c r="H5" i="4"/>
  <c r="I5" i="4"/>
  <c r="H6" i="4"/>
  <c r="I6" i="4"/>
  <c r="H7" i="4"/>
  <c r="I7" i="4"/>
  <c r="H8" i="4"/>
  <c r="I8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7" i="4"/>
  <c r="I37" i="4"/>
  <c r="H38" i="4"/>
  <c r="I38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  <c r="H46" i="4"/>
  <c r="I46" i="4"/>
  <c r="H47" i="4"/>
  <c r="I47" i="4"/>
  <c r="H48" i="4"/>
  <c r="I48" i="4"/>
  <c r="H49" i="4"/>
  <c r="I49" i="4"/>
  <c r="H50" i="4"/>
  <c r="I50" i="4"/>
  <c r="H51" i="4"/>
  <c r="I51" i="4"/>
  <c r="H52" i="4"/>
  <c r="I52" i="4"/>
  <c r="H53" i="4"/>
  <c r="I53" i="4"/>
  <c r="H54" i="4"/>
  <c r="I54" i="4"/>
  <c r="H55" i="4"/>
  <c r="I55" i="4"/>
  <c r="H56" i="4"/>
  <c r="I56" i="4"/>
  <c r="H57" i="4"/>
  <c r="I57" i="4"/>
  <c r="H58" i="4"/>
  <c r="I58" i="4"/>
  <c r="H59" i="4"/>
  <c r="I59" i="4"/>
  <c r="H60" i="4"/>
  <c r="I60" i="4"/>
  <c r="H61" i="4"/>
  <c r="I61" i="4"/>
  <c r="H62" i="4"/>
  <c r="I62" i="4"/>
  <c r="H63" i="4"/>
  <c r="I63" i="4"/>
  <c r="H64" i="4"/>
  <c r="I64" i="4"/>
  <c r="H65" i="4"/>
  <c r="I65" i="4"/>
  <c r="H66" i="4"/>
  <c r="I66" i="4"/>
  <c r="H67" i="4"/>
  <c r="I67" i="4"/>
  <c r="H68" i="4"/>
  <c r="I68" i="4"/>
  <c r="H69" i="4"/>
  <c r="I69" i="4"/>
  <c r="H70" i="4"/>
  <c r="I70" i="4"/>
  <c r="H71" i="4"/>
  <c r="I71" i="4"/>
  <c r="H72" i="4"/>
  <c r="I72" i="4"/>
  <c r="H73" i="4"/>
  <c r="I73" i="4"/>
  <c r="H74" i="4"/>
  <c r="I74" i="4"/>
  <c r="H75" i="4"/>
  <c r="I75" i="4"/>
  <c r="H76" i="4"/>
  <c r="I76" i="4"/>
  <c r="H77" i="4"/>
  <c r="I77" i="4"/>
  <c r="H78" i="4"/>
  <c r="I78" i="4"/>
  <c r="H79" i="4"/>
  <c r="I79" i="4"/>
  <c r="H80" i="4"/>
  <c r="I80" i="4"/>
  <c r="H81" i="4"/>
  <c r="I81" i="4"/>
  <c r="H82" i="4"/>
  <c r="I82" i="4"/>
  <c r="H83" i="4"/>
  <c r="I83" i="4"/>
  <c r="H84" i="4"/>
  <c r="I84" i="4"/>
  <c r="H85" i="4"/>
  <c r="I85" i="4"/>
  <c r="H86" i="4"/>
  <c r="I86" i="4"/>
  <c r="H87" i="4"/>
  <c r="I87" i="4"/>
  <c r="H88" i="4"/>
  <c r="I88" i="4"/>
  <c r="H89" i="4"/>
  <c r="I89" i="4"/>
  <c r="H90" i="4"/>
  <c r="I90" i="4"/>
  <c r="H91" i="4"/>
  <c r="I91" i="4"/>
  <c r="H92" i="4"/>
  <c r="I92" i="4"/>
  <c r="H93" i="4"/>
  <c r="I93" i="4"/>
  <c r="H94" i="4"/>
  <c r="I94" i="4"/>
  <c r="H95" i="4"/>
  <c r="I95" i="4"/>
  <c r="H96" i="4"/>
  <c r="I96" i="4"/>
  <c r="H97" i="4"/>
  <c r="I97" i="4"/>
  <c r="H98" i="4"/>
  <c r="I98" i="4"/>
  <c r="H99" i="4"/>
  <c r="I99" i="4"/>
  <c r="H100" i="4"/>
  <c r="I100" i="4"/>
  <c r="H101" i="4"/>
  <c r="I101" i="4"/>
  <c r="H102" i="4"/>
  <c r="I102" i="4"/>
  <c r="H103" i="4"/>
  <c r="I103" i="4"/>
  <c r="H104" i="4"/>
  <c r="I104" i="4"/>
  <c r="H105" i="4"/>
  <c r="I105" i="4"/>
  <c r="H106" i="4"/>
  <c r="I106" i="4"/>
  <c r="H107" i="4"/>
  <c r="I107" i="4"/>
  <c r="H108" i="4"/>
  <c r="I108" i="4"/>
  <c r="H109" i="4"/>
  <c r="I109" i="4"/>
  <c r="H110" i="4"/>
  <c r="I110" i="4"/>
  <c r="H111" i="4"/>
  <c r="I111" i="4"/>
  <c r="H112" i="4"/>
  <c r="I112" i="4"/>
  <c r="H113" i="4"/>
  <c r="I113" i="4"/>
  <c r="H114" i="4"/>
  <c r="I114" i="4"/>
  <c r="H115" i="4"/>
  <c r="I115" i="4"/>
  <c r="H116" i="4"/>
  <c r="I116" i="4"/>
  <c r="H117" i="4"/>
  <c r="I117" i="4"/>
  <c r="H118" i="4"/>
  <c r="I118" i="4"/>
  <c r="H119" i="4"/>
  <c r="I119" i="4"/>
  <c r="H120" i="4"/>
  <c r="I120" i="4"/>
  <c r="H121" i="4"/>
  <c r="I121" i="4"/>
  <c r="H122" i="4"/>
  <c r="I122" i="4"/>
  <c r="H123" i="4"/>
  <c r="I123" i="4"/>
  <c r="H124" i="4"/>
  <c r="I124" i="4"/>
  <c r="H125" i="4"/>
  <c r="I125" i="4"/>
  <c r="H126" i="4"/>
  <c r="I126" i="4"/>
  <c r="H127" i="4"/>
  <c r="I127" i="4"/>
  <c r="H128" i="4"/>
  <c r="I128" i="4"/>
  <c r="H129" i="4"/>
  <c r="I129" i="4"/>
  <c r="H130" i="4"/>
  <c r="I130" i="4"/>
  <c r="H131" i="4"/>
  <c r="I131" i="4"/>
  <c r="H132" i="4"/>
  <c r="I132" i="4"/>
  <c r="H133" i="4"/>
  <c r="I133" i="4"/>
  <c r="H134" i="4"/>
  <c r="I134" i="4"/>
  <c r="H135" i="4"/>
  <c r="I135" i="4"/>
  <c r="H136" i="4"/>
  <c r="I136" i="4"/>
  <c r="H137" i="4"/>
  <c r="I137" i="4"/>
  <c r="H138" i="4"/>
  <c r="I138" i="4"/>
  <c r="H139" i="4"/>
  <c r="I139" i="4"/>
  <c r="H140" i="4"/>
  <c r="I140" i="4"/>
  <c r="H141" i="4"/>
  <c r="I141" i="4"/>
  <c r="H142" i="4"/>
  <c r="I142" i="4"/>
  <c r="H143" i="4"/>
  <c r="I143" i="4"/>
  <c r="H144" i="4"/>
  <c r="I144" i="4"/>
  <c r="H145" i="4"/>
  <c r="I145" i="4"/>
  <c r="H146" i="4"/>
  <c r="I146" i="4"/>
  <c r="H147" i="4"/>
  <c r="I147" i="4"/>
  <c r="H148" i="4"/>
  <c r="I148" i="4"/>
  <c r="H149" i="4"/>
  <c r="I149" i="4"/>
  <c r="H150" i="4"/>
  <c r="I150" i="4"/>
  <c r="H151" i="4"/>
  <c r="I151" i="4"/>
  <c r="H152" i="4"/>
  <c r="I152" i="4"/>
  <c r="H153" i="4"/>
  <c r="I153" i="4"/>
  <c r="H154" i="4"/>
  <c r="I154" i="4"/>
  <c r="H155" i="4"/>
  <c r="I155" i="4"/>
  <c r="H156" i="4"/>
  <c r="I156" i="4"/>
  <c r="H157" i="4"/>
  <c r="I157" i="4"/>
  <c r="H158" i="4"/>
  <c r="I158" i="4"/>
  <c r="H159" i="4"/>
  <c r="I159" i="4"/>
  <c r="H160" i="4"/>
  <c r="I160" i="4"/>
  <c r="H161" i="4"/>
  <c r="I161" i="4"/>
  <c r="H162" i="4"/>
  <c r="I162" i="4"/>
  <c r="H163" i="4"/>
  <c r="I163" i="4"/>
  <c r="H164" i="4"/>
  <c r="I164" i="4"/>
  <c r="H165" i="4"/>
  <c r="I165" i="4"/>
  <c r="H166" i="4"/>
  <c r="I166" i="4"/>
  <c r="H167" i="4"/>
  <c r="I167" i="4"/>
  <c r="H168" i="4"/>
  <c r="I168" i="4"/>
  <c r="H169" i="4"/>
  <c r="I169" i="4"/>
  <c r="H170" i="4"/>
  <c r="I170" i="4"/>
  <c r="H171" i="4"/>
  <c r="I171" i="4"/>
  <c r="H172" i="4"/>
  <c r="I172" i="4"/>
  <c r="H173" i="4"/>
  <c r="I173" i="4"/>
  <c r="H174" i="4"/>
  <c r="I174" i="4"/>
  <c r="H175" i="4"/>
  <c r="I175" i="4"/>
  <c r="H176" i="4"/>
  <c r="I176" i="4"/>
  <c r="H177" i="4"/>
  <c r="I177" i="4"/>
  <c r="H178" i="4"/>
  <c r="I178" i="4"/>
  <c r="H179" i="4"/>
  <c r="I179" i="4"/>
  <c r="H180" i="4"/>
  <c r="I180" i="4"/>
  <c r="H181" i="4"/>
  <c r="I181" i="4"/>
  <c r="H182" i="4"/>
  <c r="I182" i="4"/>
  <c r="H183" i="4"/>
  <c r="I183" i="4"/>
  <c r="H184" i="4"/>
  <c r="I184" i="4"/>
  <c r="H185" i="4"/>
  <c r="I185" i="4"/>
  <c r="H186" i="4"/>
  <c r="I186" i="4"/>
  <c r="H187" i="4"/>
  <c r="I187" i="4"/>
  <c r="H188" i="4"/>
  <c r="I188" i="4"/>
  <c r="H189" i="4"/>
  <c r="I189" i="4"/>
  <c r="H190" i="4"/>
  <c r="I190" i="4"/>
  <c r="H191" i="4"/>
  <c r="I191" i="4"/>
  <c r="H192" i="4"/>
  <c r="I192" i="4"/>
  <c r="H193" i="4"/>
  <c r="I193" i="4"/>
  <c r="H194" i="4"/>
  <c r="I194" i="4"/>
  <c r="H195" i="4"/>
  <c r="I195" i="4"/>
  <c r="H196" i="4"/>
  <c r="I196" i="4"/>
  <c r="H197" i="4"/>
  <c r="I197" i="4"/>
  <c r="H198" i="4"/>
  <c r="I198" i="4"/>
  <c r="H199" i="4"/>
  <c r="I199" i="4"/>
  <c r="H200" i="4"/>
  <c r="I200" i="4"/>
  <c r="H201" i="4"/>
  <c r="I201" i="4"/>
  <c r="H202" i="4"/>
  <c r="I202" i="4"/>
  <c r="H203" i="4"/>
  <c r="I203" i="4"/>
  <c r="H204" i="4"/>
  <c r="I204" i="4"/>
  <c r="H205" i="4"/>
  <c r="I205" i="4"/>
  <c r="H206" i="4"/>
  <c r="I206" i="4"/>
  <c r="H207" i="4"/>
  <c r="I207" i="4"/>
  <c r="H208" i="4"/>
  <c r="I208" i="4"/>
  <c r="H209" i="4"/>
  <c r="I209" i="4"/>
  <c r="H210" i="4"/>
  <c r="I210" i="4"/>
  <c r="H211" i="4"/>
  <c r="I211" i="4"/>
  <c r="H212" i="4"/>
  <c r="I212" i="4"/>
  <c r="H213" i="4"/>
  <c r="I213" i="4"/>
  <c r="H214" i="4"/>
  <c r="I214" i="4"/>
  <c r="H215" i="4"/>
  <c r="I215" i="4"/>
  <c r="H216" i="4"/>
  <c r="I216" i="4"/>
  <c r="H217" i="4"/>
  <c r="I217" i="4"/>
  <c r="H218" i="4"/>
  <c r="I218" i="4"/>
  <c r="H219" i="4"/>
  <c r="I219" i="4"/>
  <c r="H220" i="4"/>
  <c r="I220" i="4"/>
  <c r="H221" i="4"/>
  <c r="I221" i="4"/>
  <c r="H222" i="4"/>
  <c r="I222" i="4"/>
  <c r="H223" i="4"/>
  <c r="I223" i="4"/>
  <c r="H224" i="4"/>
  <c r="I224" i="4"/>
  <c r="H225" i="4"/>
  <c r="I225" i="4"/>
  <c r="H226" i="4"/>
  <c r="I226" i="4"/>
  <c r="H227" i="4"/>
  <c r="I227" i="4"/>
  <c r="H228" i="4"/>
  <c r="I228" i="4"/>
  <c r="H229" i="4"/>
  <c r="I229" i="4"/>
  <c r="H230" i="4"/>
  <c r="I230" i="4"/>
  <c r="H231" i="4"/>
  <c r="I231" i="4"/>
  <c r="H232" i="4"/>
  <c r="I232" i="4"/>
  <c r="H233" i="4"/>
  <c r="I233" i="4"/>
  <c r="H234" i="4"/>
  <c r="I234" i="4"/>
  <c r="H235" i="4"/>
  <c r="I235" i="4"/>
  <c r="H236" i="4"/>
  <c r="I236" i="4"/>
  <c r="H237" i="4"/>
  <c r="I237" i="4"/>
  <c r="H238" i="4"/>
  <c r="I238" i="4"/>
  <c r="H239" i="4"/>
  <c r="I239" i="4"/>
  <c r="H240" i="4"/>
  <c r="I240" i="4"/>
  <c r="H241" i="4"/>
  <c r="I241" i="4"/>
  <c r="H242" i="4"/>
  <c r="I242" i="4"/>
  <c r="H243" i="4"/>
  <c r="I243" i="4"/>
  <c r="H244" i="4"/>
  <c r="I244" i="4"/>
  <c r="H245" i="4"/>
  <c r="I245" i="4"/>
  <c r="H246" i="4"/>
  <c r="I246" i="4"/>
  <c r="H247" i="4"/>
  <c r="I247" i="4"/>
  <c r="H248" i="4"/>
  <c r="I248" i="4"/>
  <c r="H249" i="4"/>
  <c r="I249" i="4"/>
  <c r="H250" i="4"/>
  <c r="I250" i="4"/>
  <c r="H251" i="4"/>
  <c r="I251" i="4"/>
  <c r="H252" i="4"/>
  <c r="I252" i="4"/>
  <c r="H253" i="4"/>
  <c r="I253" i="4"/>
  <c r="H254" i="4"/>
  <c r="I254" i="4"/>
  <c r="H255" i="4"/>
  <c r="I255" i="4"/>
  <c r="H256" i="4"/>
  <c r="I256" i="4"/>
  <c r="H257" i="4"/>
  <c r="I257" i="4"/>
  <c r="H258" i="4"/>
  <c r="I258" i="4"/>
  <c r="H259" i="4"/>
  <c r="I259" i="4"/>
  <c r="H260" i="4"/>
  <c r="I260" i="4"/>
  <c r="H261" i="4"/>
  <c r="I261" i="4"/>
  <c r="H262" i="4"/>
  <c r="I262" i="4"/>
  <c r="H263" i="4"/>
  <c r="I263" i="4"/>
  <c r="H264" i="4"/>
  <c r="I264" i="4"/>
  <c r="H265" i="4"/>
  <c r="I265" i="4"/>
  <c r="H266" i="4"/>
  <c r="I266" i="4"/>
  <c r="H267" i="4"/>
  <c r="I267" i="4"/>
  <c r="H268" i="4"/>
  <c r="I268" i="4"/>
  <c r="H269" i="4"/>
  <c r="I269" i="4"/>
  <c r="H270" i="4"/>
  <c r="I270" i="4"/>
  <c r="H271" i="4"/>
  <c r="I271" i="4"/>
  <c r="H272" i="4"/>
  <c r="I272" i="4"/>
  <c r="H273" i="4"/>
  <c r="I273" i="4"/>
  <c r="H274" i="4"/>
  <c r="I274" i="4"/>
  <c r="H275" i="4"/>
  <c r="I275" i="4"/>
  <c r="H276" i="4"/>
  <c r="I276" i="4"/>
  <c r="H277" i="4"/>
  <c r="I277" i="4"/>
  <c r="H278" i="4"/>
  <c r="I278" i="4"/>
  <c r="H279" i="4"/>
  <c r="I279" i="4"/>
  <c r="H280" i="4"/>
  <c r="I280" i="4"/>
  <c r="H281" i="4"/>
  <c r="I281" i="4"/>
  <c r="H282" i="4"/>
  <c r="I282" i="4"/>
  <c r="H283" i="4"/>
  <c r="I283" i="4"/>
  <c r="H284" i="4"/>
  <c r="I284" i="4"/>
  <c r="H285" i="4"/>
  <c r="I285" i="4"/>
  <c r="H286" i="4"/>
  <c r="I286" i="4"/>
  <c r="H287" i="4"/>
  <c r="I287" i="4"/>
  <c r="H288" i="4"/>
  <c r="I288" i="4"/>
  <c r="H289" i="4"/>
  <c r="I289" i="4"/>
  <c r="H290" i="4"/>
  <c r="I290" i="4"/>
  <c r="H291" i="4"/>
  <c r="I291" i="4"/>
  <c r="H292" i="4"/>
  <c r="I292" i="4"/>
  <c r="H293" i="4"/>
  <c r="I293" i="4"/>
  <c r="H294" i="4"/>
  <c r="I294" i="4"/>
  <c r="H295" i="4"/>
  <c r="I295" i="4"/>
  <c r="H296" i="4"/>
  <c r="I296" i="4"/>
  <c r="H297" i="4"/>
  <c r="I297" i="4"/>
  <c r="H298" i="4"/>
  <c r="I298" i="4"/>
  <c r="H299" i="4"/>
  <c r="I299" i="4"/>
  <c r="H300" i="4"/>
  <c r="I300" i="4"/>
  <c r="H301" i="4"/>
  <c r="I301" i="4"/>
  <c r="H302" i="4"/>
  <c r="I302" i="4"/>
  <c r="H303" i="4"/>
  <c r="I303" i="4"/>
  <c r="H304" i="4"/>
  <c r="I304" i="4"/>
  <c r="H305" i="4"/>
  <c r="I305" i="4"/>
  <c r="H306" i="4"/>
  <c r="I306" i="4"/>
  <c r="H307" i="4"/>
  <c r="I307" i="4"/>
  <c r="H308" i="4"/>
  <c r="I308" i="4"/>
  <c r="H309" i="4"/>
  <c r="I309" i="4"/>
  <c r="H310" i="4"/>
  <c r="I310" i="4"/>
  <c r="H311" i="4"/>
  <c r="I311" i="4"/>
  <c r="H312" i="4"/>
  <c r="I312" i="4"/>
  <c r="H313" i="4"/>
  <c r="I313" i="4"/>
  <c r="H314" i="4"/>
  <c r="I314" i="4"/>
  <c r="H315" i="4"/>
  <c r="I315" i="4"/>
  <c r="H316" i="4"/>
  <c r="I316" i="4"/>
  <c r="H317" i="4"/>
  <c r="I317" i="4"/>
  <c r="H318" i="4"/>
  <c r="I318" i="4"/>
  <c r="H319" i="4"/>
  <c r="I319" i="4"/>
  <c r="H320" i="4"/>
  <c r="I320" i="4"/>
  <c r="H321" i="4"/>
  <c r="I321" i="4"/>
  <c r="H322" i="4"/>
  <c r="I322" i="4"/>
  <c r="H323" i="4"/>
  <c r="I323" i="4"/>
  <c r="H324" i="4"/>
  <c r="I324" i="4"/>
  <c r="H325" i="4"/>
  <c r="I325" i="4"/>
  <c r="H326" i="4"/>
  <c r="I326" i="4"/>
  <c r="H327" i="4"/>
  <c r="I327" i="4"/>
  <c r="H328" i="4"/>
  <c r="I328" i="4"/>
  <c r="H329" i="4"/>
  <c r="I329" i="4"/>
  <c r="H330" i="4"/>
  <c r="I330" i="4"/>
  <c r="H331" i="4"/>
  <c r="I331" i="4"/>
  <c r="H332" i="4"/>
  <c r="I332" i="4"/>
  <c r="H333" i="4"/>
  <c r="I333" i="4"/>
  <c r="H334" i="4"/>
  <c r="I334" i="4"/>
  <c r="H335" i="4"/>
  <c r="I335" i="4"/>
  <c r="H336" i="4"/>
  <c r="I336" i="4"/>
  <c r="H337" i="4"/>
  <c r="I337" i="4"/>
  <c r="H338" i="4"/>
  <c r="I338" i="4"/>
  <c r="H339" i="4"/>
  <c r="I339" i="4"/>
  <c r="H340" i="4"/>
  <c r="I340" i="4"/>
  <c r="H341" i="4"/>
  <c r="I341" i="4"/>
  <c r="H342" i="4"/>
  <c r="I342" i="4"/>
  <c r="H343" i="4"/>
  <c r="I343" i="4"/>
  <c r="H344" i="4"/>
  <c r="I344" i="4"/>
  <c r="H345" i="4"/>
  <c r="I345" i="4"/>
  <c r="H346" i="4"/>
  <c r="I346" i="4"/>
  <c r="H347" i="4"/>
  <c r="I347" i="4"/>
  <c r="H348" i="4"/>
  <c r="I348" i="4"/>
  <c r="H349" i="4"/>
  <c r="I349" i="4"/>
  <c r="H350" i="4"/>
  <c r="I350" i="4"/>
  <c r="H351" i="4"/>
  <c r="I351" i="4"/>
  <c r="H352" i="4"/>
  <c r="I352" i="4"/>
  <c r="H353" i="4"/>
  <c r="I353" i="4"/>
  <c r="H354" i="4"/>
  <c r="I354" i="4"/>
  <c r="H355" i="4"/>
  <c r="I355" i="4"/>
  <c r="H356" i="4"/>
  <c r="I356" i="4"/>
  <c r="H357" i="4"/>
  <c r="I357" i="4"/>
  <c r="H358" i="4"/>
  <c r="I358" i="4"/>
  <c r="H359" i="4"/>
  <c r="I359" i="4"/>
  <c r="H360" i="4"/>
  <c r="I360" i="4"/>
  <c r="H361" i="4"/>
  <c r="I361" i="4"/>
  <c r="H362" i="4"/>
  <c r="I362" i="4"/>
  <c r="H363" i="4"/>
  <c r="I363" i="4"/>
  <c r="H364" i="4"/>
  <c r="I364" i="4"/>
  <c r="H365" i="4"/>
  <c r="I365" i="4"/>
  <c r="H366" i="4"/>
  <c r="I366" i="4"/>
  <c r="H367" i="4"/>
  <c r="I367" i="4"/>
  <c r="H368" i="4"/>
  <c r="I368" i="4"/>
  <c r="H369" i="4"/>
  <c r="I369" i="4"/>
  <c r="H370" i="4"/>
  <c r="I370" i="4"/>
  <c r="H371" i="4"/>
  <c r="I371" i="4"/>
  <c r="H372" i="4"/>
  <c r="I372" i="4"/>
  <c r="H373" i="4"/>
  <c r="I373" i="4"/>
  <c r="H374" i="4"/>
  <c r="I374" i="4"/>
  <c r="H375" i="4"/>
  <c r="I375" i="4"/>
  <c r="H376" i="4"/>
  <c r="I376" i="4"/>
  <c r="H377" i="4"/>
  <c r="I377" i="4"/>
  <c r="H378" i="4"/>
  <c r="I378" i="4"/>
  <c r="H379" i="4"/>
  <c r="I379" i="4"/>
  <c r="H380" i="4"/>
  <c r="I380" i="4"/>
  <c r="H381" i="4"/>
  <c r="I381" i="4"/>
  <c r="H382" i="4"/>
  <c r="I382" i="4"/>
  <c r="H383" i="4"/>
  <c r="I383" i="4"/>
  <c r="H384" i="4"/>
  <c r="I384" i="4"/>
  <c r="H385" i="4"/>
  <c r="I385" i="4"/>
  <c r="H386" i="4"/>
  <c r="I386" i="4"/>
  <c r="H387" i="4"/>
  <c r="I387" i="4"/>
  <c r="H388" i="4"/>
  <c r="I388" i="4"/>
  <c r="H389" i="4"/>
  <c r="I389" i="4"/>
  <c r="H390" i="4"/>
  <c r="I390" i="4"/>
  <c r="H391" i="4"/>
  <c r="I391" i="4"/>
  <c r="H392" i="4"/>
  <c r="I392" i="4"/>
  <c r="H393" i="4"/>
  <c r="I393" i="4"/>
  <c r="H394" i="4"/>
  <c r="I394" i="4"/>
  <c r="H395" i="4"/>
  <c r="I395" i="4"/>
  <c r="H396" i="4"/>
  <c r="I396" i="4"/>
  <c r="H397" i="4"/>
  <c r="I397" i="4"/>
  <c r="H398" i="4"/>
  <c r="I398" i="4"/>
  <c r="H399" i="4"/>
  <c r="I399" i="4"/>
  <c r="H400" i="4"/>
  <c r="I400" i="4"/>
  <c r="H401" i="4"/>
  <c r="I401" i="4"/>
  <c r="H402" i="4"/>
  <c r="I402" i="4"/>
  <c r="H403" i="4"/>
  <c r="I403" i="4"/>
  <c r="H404" i="4"/>
  <c r="I404" i="4"/>
  <c r="H405" i="4"/>
  <c r="I405" i="4"/>
  <c r="H406" i="4"/>
  <c r="I406" i="4"/>
  <c r="H407" i="4"/>
  <c r="I407" i="4"/>
  <c r="H408" i="4"/>
  <c r="I408" i="4"/>
  <c r="H409" i="4"/>
  <c r="I409" i="4"/>
  <c r="H410" i="4"/>
  <c r="I410" i="4"/>
  <c r="H411" i="4"/>
  <c r="I411" i="4"/>
  <c r="H412" i="4"/>
  <c r="I412" i="4"/>
  <c r="H413" i="4"/>
  <c r="I413" i="4"/>
  <c r="H414" i="4"/>
  <c r="I414" i="4"/>
  <c r="H415" i="4"/>
  <c r="I415" i="4"/>
  <c r="H416" i="4"/>
  <c r="I416" i="4"/>
  <c r="H417" i="4"/>
  <c r="I417" i="4"/>
  <c r="H418" i="4"/>
  <c r="I418" i="4"/>
  <c r="H419" i="4"/>
  <c r="I419" i="4"/>
  <c r="H420" i="4"/>
  <c r="I420" i="4"/>
  <c r="H421" i="4"/>
  <c r="I421" i="4"/>
  <c r="H422" i="4"/>
  <c r="I422" i="4"/>
  <c r="H423" i="4"/>
  <c r="I423" i="4"/>
  <c r="H424" i="4"/>
  <c r="I424" i="4"/>
  <c r="H425" i="4"/>
  <c r="I425" i="4"/>
  <c r="H426" i="4"/>
  <c r="I426" i="4"/>
  <c r="H427" i="4"/>
  <c r="I427" i="4"/>
  <c r="H428" i="4"/>
  <c r="I428" i="4"/>
  <c r="H429" i="4"/>
  <c r="I429" i="4"/>
  <c r="H430" i="4"/>
  <c r="I430" i="4"/>
  <c r="H431" i="4"/>
  <c r="I431" i="4"/>
  <c r="H432" i="4"/>
  <c r="I432" i="4"/>
  <c r="H433" i="4"/>
  <c r="I433" i="4"/>
  <c r="H434" i="4"/>
  <c r="I434" i="4"/>
  <c r="H435" i="4"/>
  <c r="I435" i="4"/>
  <c r="H436" i="4"/>
  <c r="I436" i="4"/>
  <c r="H437" i="4"/>
  <c r="I437" i="4"/>
  <c r="H438" i="4"/>
  <c r="I438" i="4"/>
  <c r="H439" i="4"/>
  <c r="I439" i="4"/>
  <c r="H440" i="4"/>
  <c r="I440" i="4"/>
  <c r="H441" i="4"/>
  <c r="I441" i="4"/>
  <c r="H442" i="4"/>
  <c r="I442" i="4"/>
  <c r="H443" i="4"/>
  <c r="I443" i="4"/>
  <c r="H444" i="4"/>
  <c r="I444" i="4"/>
  <c r="H445" i="4"/>
  <c r="I445" i="4"/>
  <c r="H446" i="4"/>
  <c r="I446" i="4"/>
  <c r="H447" i="4"/>
  <c r="I447" i="4"/>
  <c r="H448" i="4"/>
  <c r="I448" i="4"/>
  <c r="H449" i="4"/>
  <c r="I449" i="4"/>
  <c r="H450" i="4"/>
  <c r="I450" i="4"/>
  <c r="H451" i="4"/>
  <c r="I451" i="4"/>
  <c r="H452" i="4"/>
  <c r="I452" i="4"/>
  <c r="H453" i="4"/>
  <c r="I453" i="4"/>
  <c r="H454" i="4"/>
  <c r="I454" i="4"/>
  <c r="H455" i="4"/>
  <c r="I455" i="4"/>
  <c r="H456" i="4"/>
  <c r="I456" i="4"/>
  <c r="H457" i="4"/>
  <c r="I457" i="4"/>
  <c r="H458" i="4"/>
  <c r="I458" i="4"/>
  <c r="H459" i="4"/>
  <c r="I459" i="4"/>
  <c r="H460" i="4"/>
  <c r="I460" i="4"/>
  <c r="H461" i="4"/>
  <c r="I461" i="4"/>
  <c r="H462" i="4"/>
  <c r="I462" i="4"/>
  <c r="H463" i="4"/>
  <c r="I463" i="4"/>
  <c r="H464" i="4"/>
  <c r="I464" i="4"/>
  <c r="H465" i="4"/>
  <c r="I465" i="4"/>
  <c r="H466" i="4"/>
  <c r="I466" i="4"/>
  <c r="H467" i="4"/>
  <c r="I467" i="4"/>
  <c r="H468" i="4"/>
  <c r="I468" i="4"/>
  <c r="H469" i="4"/>
  <c r="I469" i="4"/>
  <c r="H470" i="4"/>
  <c r="I470" i="4"/>
  <c r="H471" i="4"/>
  <c r="I471" i="4"/>
  <c r="H472" i="4"/>
  <c r="I472" i="4"/>
  <c r="H473" i="4"/>
  <c r="I473" i="4"/>
  <c r="H474" i="4"/>
  <c r="I474" i="4"/>
  <c r="H475" i="4"/>
  <c r="I475" i="4"/>
  <c r="H476" i="4"/>
  <c r="I476" i="4"/>
  <c r="H477" i="4"/>
  <c r="I477" i="4"/>
  <c r="H478" i="4"/>
  <c r="I478" i="4"/>
  <c r="H479" i="4"/>
  <c r="I479" i="4"/>
  <c r="H480" i="4"/>
  <c r="I480" i="4"/>
  <c r="H481" i="4"/>
  <c r="I481" i="4"/>
  <c r="H482" i="4"/>
  <c r="I482" i="4"/>
  <c r="H483" i="4"/>
  <c r="I483" i="4"/>
  <c r="H484" i="4"/>
  <c r="I484" i="4"/>
  <c r="H485" i="4"/>
  <c r="I485" i="4"/>
  <c r="H486" i="4"/>
  <c r="I486" i="4"/>
  <c r="H487" i="4"/>
  <c r="I487" i="4"/>
  <c r="H488" i="4"/>
  <c r="I488" i="4"/>
  <c r="H489" i="4"/>
  <c r="I489" i="4"/>
  <c r="H490" i="4"/>
  <c r="I490" i="4"/>
  <c r="H491" i="4"/>
  <c r="I491" i="4"/>
  <c r="H492" i="4"/>
  <c r="I492" i="4"/>
  <c r="H493" i="4"/>
  <c r="I493" i="4"/>
  <c r="H494" i="4"/>
  <c r="I494" i="4"/>
  <c r="H495" i="4"/>
  <c r="I495" i="4"/>
  <c r="H496" i="4"/>
  <c r="I496" i="4"/>
  <c r="H497" i="4"/>
  <c r="I497" i="4"/>
  <c r="H498" i="4"/>
  <c r="I498" i="4"/>
  <c r="H499" i="4"/>
  <c r="I499" i="4"/>
  <c r="H500" i="4"/>
  <c r="I500" i="4"/>
  <c r="H501" i="4"/>
  <c r="I501" i="4"/>
  <c r="H502" i="4"/>
  <c r="I502" i="4"/>
  <c r="H503" i="4"/>
  <c r="I503" i="4"/>
  <c r="H504" i="4"/>
  <c r="I504" i="4"/>
  <c r="H505" i="4"/>
  <c r="I505" i="4"/>
  <c r="H506" i="4"/>
  <c r="I506" i="4"/>
  <c r="H507" i="4"/>
  <c r="I507" i="4"/>
  <c r="H508" i="4"/>
  <c r="I508" i="4"/>
  <c r="H509" i="4"/>
  <c r="I509" i="4"/>
  <c r="H510" i="4"/>
  <c r="I510" i="4"/>
  <c r="H511" i="4"/>
  <c r="I511" i="4"/>
  <c r="H512" i="4"/>
  <c r="I512" i="4"/>
  <c r="H513" i="4"/>
  <c r="I513" i="4"/>
  <c r="H514" i="4"/>
  <c r="I514" i="4"/>
  <c r="H515" i="4"/>
  <c r="I515" i="4"/>
  <c r="H516" i="4"/>
  <c r="I516" i="4"/>
  <c r="H517" i="4"/>
  <c r="I517" i="4"/>
  <c r="H518" i="4"/>
  <c r="I518" i="4"/>
  <c r="H519" i="4"/>
  <c r="I519" i="4"/>
  <c r="H520" i="4"/>
  <c r="I520" i="4"/>
  <c r="H521" i="4"/>
  <c r="I521" i="4"/>
  <c r="H522" i="4"/>
  <c r="I522" i="4"/>
  <c r="H523" i="4"/>
  <c r="I523" i="4"/>
  <c r="H524" i="4"/>
  <c r="I524" i="4"/>
  <c r="H525" i="4"/>
  <c r="I525" i="4"/>
  <c r="H526" i="4"/>
  <c r="I526" i="4"/>
  <c r="H527" i="4"/>
  <c r="I527" i="4"/>
  <c r="H528" i="4"/>
  <c r="I528" i="4"/>
  <c r="H529" i="4"/>
  <c r="I529" i="4"/>
  <c r="H530" i="4"/>
  <c r="I530" i="4"/>
  <c r="H531" i="4"/>
  <c r="I531" i="4"/>
  <c r="H532" i="4"/>
  <c r="I532" i="4"/>
  <c r="H533" i="4"/>
  <c r="I533" i="4"/>
  <c r="H534" i="4"/>
  <c r="I534" i="4"/>
  <c r="H535" i="4"/>
  <c r="I535" i="4"/>
  <c r="H536" i="4"/>
  <c r="I536" i="4"/>
  <c r="H537" i="4"/>
  <c r="I537" i="4"/>
  <c r="H538" i="4"/>
  <c r="I538" i="4"/>
  <c r="H539" i="4"/>
  <c r="I539" i="4"/>
  <c r="H540" i="4"/>
  <c r="I540" i="4"/>
  <c r="H541" i="4"/>
  <c r="I541" i="4"/>
  <c r="H542" i="4"/>
  <c r="I542" i="4"/>
  <c r="H543" i="4"/>
  <c r="I543" i="4"/>
  <c r="H544" i="4"/>
  <c r="I544" i="4"/>
  <c r="H545" i="4"/>
  <c r="I545" i="4"/>
  <c r="H546" i="4"/>
  <c r="I546" i="4"/>
  <c r="H547" i="4"/>
  <c r="I547" i="4"/>
  <c r="H548" i="4"/>
  <c r="I548" i="4"/>
  <c r="H549" i="4"/>
  <c r="I549" i="4"/>
  <c r="H550" i="4"/>
  <c r="I550" i="4"/>
  <c r="H551" i="4"/>
  <c r="I551" i="4"/>
  <c r="H552" i="4"/>
  <c r="I552" i="4"/>
  <c r="H553" i="4"/>
  <c r="I553" i="4"/>
  <c r="H554" i="4"/>
  <c r="I554" i="4"/>
  <c r="H555" i="4"/>
  <c r="I555" i="4"/>
  <c r="H556" i="4"/>
  <c r="I556" i="4"/>
  <c r="H557" i="4"/>
  <c r="I557" i="4"/>
  <c r="H558" i="4"/>
  <c r="I558" i="4"/>
  <c r="H559" i="4"/>
  <c r="I559" i="4"/>
  <c r="H560" i="4"/>
  <c r="I560" i="4"/>
  <c r="H561" i="4"/>
  <c r="I561" i="4"/>
  <c r="H562" i="4"/>
  <c r="I562" i="4"/>
  <c r="H563" i="4"/>
  <c r="I563" i="4"/>
  <c r="H564" i="4"/>
  <c r="I564" i="4"/>
  <c r="H565" i="4"/>
  <c r="I565" i="4"/>
  <c r="H566" i="4"/>
  <c r="I566" i="4"/>
  <c r="H567" i="4"/>
  <c r="I567" i="4"/>
  <c r="H568" i="4"/>
  <c r="I568" i="4"/>
  <c r="H569" i="4"/>
  <c r="I569" i="4"/>
  <c r="H570" i="4"/>
  <c r="I570" i="4"/>
  <c r="H571" i="4"/>
  <c r="I571" i="4"/>
  <c r="H572" i="4"/>
  <c r="I572" i="4"/>
  <c r="H573" i="4"/>
  <c r="I573" i="4"/>
  <c r="H574" i="4"/>
  <c r="I574" i="4"/>
  <c r="H575" i="4"/>
  <c r="I575" i="4"/>
  <c r="H576" i="4"/>
  <c r="I576" i="4"/>
  <c r="H577" i="4"/>
  <c r="I577" i="4"/>
  <c r="H578" i="4"/>
  <c r="I578" i="4"/>
  <c r="H579" i="4"/>
  <c r="I579" i="4"/>
  <c r="H580" i="4"/>
  <c r="I580" i="4"/>
  <c r="H581" i="4"/>
  <c r="I581" i="4"/>
  <c r="H582" i="4"/>
  <c r="I582" i="4"/>
  <c r="H583" i="4"/>
  <c r="I583" i="4"/>
  <c r="H584" i="4"/>
  <c r="I584" i="4"/>
  <c r="H585" i="4"/>
  <c r="I585" i="4"/>
  <c r="H586" i="4"/>
  <c r="I586" i="4"/>
  <c r="H587" i="4"/>
  <c r="I587" i="4"/>
  <c r="H588" i="4"/>
  <c r="I588" i="4"/>
  <c r="H589" i="4"/>
  <c r="I589" i="4"/>
  <c r="H590" i="4"/>
  <c r="I590" i="4"/>
  <c r="H591" i="4"/>
  <c r="I591" i="4"/>
  <c r="H592" i="4"/>
  <c r="I592" i="4"/>
  <c r="H593" i="4"/>
  <c r="I593" i="4"/>
  <c r="H594" i="4"/>
  <c r="I594" i="4"/>
  <c r="H595" i="4"/>
  <c r="I595" i="4"/>
  <c r="H596" i="4"/>
  <c r="I596" i="4"/>
  <c r="H597" i="4"/>
  <c r="I597" i="4"/>
  <c r="H598" i="4"/>
  <c r="I598" i="4"/>
  <c r="H599" i="4"/>
  <c r="I599" i="4"/>
  <c r="H600" i="4"/>
  <c r="I600" i="4"/>
  <c r="H601" i="4"/>
  <c r="I601" i="4"/>
  <c r="H602" i="4"/>
  <c r="I602" i="4"/>
  <c r="H603" i="4"/>
  <c r="I603" i="4"/>
  <c r="H604" i="4"/>
  <c r="I604" i="4"/>
  <c r="H605" i="4"/>
  <c r="I605" i="4"/>
  <c r="H606" i="4"/>
  <c r="I606" i="4"/>
  <c r="H607" i="4"/>
  <c r="I607" i="4"/>
  <c r="H608" i="4"/>
  <c r="I608" i="4"/>
  <c r="H609" i="4"/>
  <c r="I609" i="4"/>
  <c r="H610" i="4"/>
  <c r="I610" i="4"/>
  <c r="H611" i="4"/>
  <c r="I611" i="4"/>
  <c r="H612" i="4"/>
  <c r="I612" i="4"/>
  <c r="H613" i="4"/>
  <c r="I613" i="4"/>
  <c r="H614" i="4"/>
  <c r="I614" i="4"/>
  <c r="H615" i="4"/>
  <c r="I615" i="4"/>
  <c r="H616" i="4"/>
  <c r="I616" i="4"/>
  <c r="H617" i="4"/>
  <c r="I617" i="4"/>
  <c r="H618" i="4"/>
  <c r="I618" i="4"/>
  <c r="H619" i="4"/>
  <c r="I619" i="4"/>
  <c r="H620" i="4"/>
  <c r="I620" i="4"/>
  <c r="H621" i="4"/>
  <c r="I621" i="4"/>
  <c r="H622" i="4"/>
  <c r="I622" i="4"/>
  <c r="H623" i="4"/>
  <c r="I623" i="4"/>
  <c r="H624" i="4"/>
  <c r="I624" i="4"/>
  <c r="H625" i="4"/>
  <c r="I625" i="4"/>
  <c r="H626" i="4"/>
  <c r="I626" i="4"/>
  <c r="H627" i="4"/>
  <c r="I627" i="4"/>
  <c r="H628" i="4"/>
  <c r="I628" i="4"/>
  <c r="H629" i="4"/>
  <c r="I629" i="4"/>
  <c r="H630" i="4"/>
  <c r="I630" i="4"/>
  <c r="H631" i="4"/>
  <c r="I631" i="4"/>
  <c r="H632" i="4"/>
  <c r="I632" i="4"/>
  <c r="H633" i="4"/>
  <c r="I633" i="4"/>
  <c r="H634" i="4"/>
  <c r="I634" i="4"/>
  <c r="H635" i="4"/>
  <c r="I635" i="4"/>
  <c r="H636" i="4"/>
  <c r="I636" i="4"/>
  <c r="H637" i="4"/>
  <c r="I637" i="4"/>
  <c r="H638" i="4"/>
  <c r="I638" i="4"/>
  <c r="H639" i="4"/>
  <c r="I639" i="4"/>
  <c r="H640" i="4"/>
  <c r="I640" i="4"/>
  <c r="H641" i="4"/>
  <c r="I641" i="4"/>
  <c r="H642" i="4"/>
  <c r="I642" i="4"/>
  <c r="H643" i="4"/>
  <c r="I643" i="4"/>
  <c r="H644" i="4"/>
  <c r="I644" i="4"/>
  <c r="H645" i="4"/>
  <c r="I645" i="4"/>
  <c r="H646" i="4"/>
  <c r="I646" i="4"/>
  <c r="H647" i="4"/>
  <c r="I647" i="4"/>
  <c r="H648" i="4"/>
  <c r="I648" i="4"/>
  <c r="H649" i="4"/>
  <c r="I649" i="4"/>
  <c r="H650" i="4"/>
  <c r="I650" i="4"/>
  <c r="H651" i="4"/>
  <c r="I651" i="4"/>
  <c r="H652" i="4"/>
  <c r="I652" i="4"/>
  <c r="H653" i="4"/>
  <c r="I653" i="4"/>
  <c r="H654" i="4"/>
  <c r="I654" i="4"/>
  <c r="H655" i="4"/>
  <c r="I655" i="4"/>
  <c r="H656" i="4"/>
  <c r="I656" i="4"/>
  <c r="H657" i="4"/>
  <c r="I657" i="4"/>
  <c r="H658" i="4"/>
  <c r="I658" i="4"/>
  <c r="H659" i="4"/>
  <c r="I659" i="4"/>
  <c r="H660" i="4"/>
  <c r="I660" i="4"/>
  <c r="H661" i="4"/>
  <c r="I661" i="4"/>
  <c r="H662" i="4"/>
  <c r="I662" i="4"/>
  <c r="H663" i="4"/>
  <c r="I663" i="4"/>
  <c r="H664" i="4"/>
  <c r="I664" i="4"/>
  <c r="H665" i="4"/>
  <c r="I665" i="4"/>
  <c r="H666" i="4"/>
  <c r="I666" i="4"/>
  <c r="H667" i="4"/>
  <c r="I667" i="4"/>
  <c r="H668" i="4"/>
  <c r="I668" i="4"/>
  <c r="H669" i="4"/>
  <c r="I669" i="4"/>
  <c r="H670" i="4"/>
  <c r="I670" i="4"/>
  <c r="H671" i="4"/>
  <c r="I671" i="4"/>
  <c r="H672" i="4"/>
  <c r="I672" i="4"/>
  <c r="H673" i="4"/>
  <c r="I673" i="4"/>
  <c r="H674" i="4"/>
  <c r="I674" i="4"/>
  <c r="H675" i="4"/>
  <c r="I675" i="4"/>
  <c r="H676" i="4"/>
  <c r="I676" i="4"/>
  <c r="H677" i="4"/>
  <c r="I677" i="4"/>
  <c r="H678" i="4"/>
  <c r="I678" i="4"/>
  <c r="H679" i="4"/>
  <c r="I679" i="4"/>
  <c r="H680" i="4"/>
  <c r="I680" i="4"/>
  <c r="H681" i="4"/>
  <c r="I681" i="4"/>
  <c r="H682" i="4"/>
  <c r="I682" i="4"/>
  <c r="H683" i="4"/>
  <c r="I683" i="4"/>
  <c r="H684" i="4"/>
  <c r="I684" i="4"/>
  <c r="H685" i="4"/>
  <c r="I685" i="4"/>
  <c r="H686" i="4"/>
  <c r="I686" i="4"/>
  <c r="H687" i="4"/>
  <c r="I687" i="4"/>
  <c r="H688" i="4"/>
  <c r="I688" i="4"/>
  <c r="H689" i="4"/>
  <c r="I689" i="4"/>
  <c r="H690" i="4"/>
  <c r="I690" i="4"/>
  <c r="H691" i="4"/>
  <c r="I691" i="4"/>
  <c r="H692" i="4"/>
  <c r="I692" i="4"/>
  <c r="H693" i="4"/>
  <c r="I693" i="4"/>
  <c r="H694" i="4"/>
  <c r="I694" i="4"/>
  <c r="H695" i="4"/>
  <c r="I695" i="4"/>
  <c r="H696" i="4"/>
  <c r="I696" i="4"/>
  <c r="H697" i="4"/>
  <c r="I697" i="4"/>
  <c r="H698" i="4"/>
  <c r="I698" i="4"/>
  <c r="H699" i="4"/>
  <c r="I699" i="4"/>
  <c r="H700" i="4"/>
  <c r="I700" i="4"/>
  <c r="H701" i="4"/>
  <c r="I701" i="4"/>
  <c r="H702" i="4"/>
  <c r="I702" i="4"/>
  <c r="H703" i="4"/>
  <c r="I703" i="4"/>
  <c r="H704" i="4"/>
  <c r="I704" i="4"/>
  <c r="H705" i="4"/>
  <c r="I705" i="4"/>
  <c r="H706" i="4"/>
  <c r="I706" i="4"/>
  <c r="H707" i="4"/>
  <c r="I707" i="4"/>
  <c r="H708" i="4"/>
  <c r="I708" i="4"/>
  <c r="H709" i="4"/>
  <c r="I709" i="4"/>
  <c r="H710" i="4"/>
  <c r="I710" i="4"/>
  <c r="H711" i="4"/>
  <c r="I711" i="4"/>
  <c r="H712" i="4"/>
  <c r="I712" i="4"/>
  <c r="H713" i="4"/>
  <c r="I713" i="4"/>
  <c r="H714" i="4"/>
  <c r="I714" i="4"/>
  <c r="H715" i="4"/>
  <c r="I715" i="4"/>
  <c r="H716" i="4"/>
  <c r="I716" i="4"/>
  <c r="H717" i="4"/>
  <c r="I717" i="4"/>
  <c r="H718" i="4"/>
  <c r="I718" i="4"/>
  <c r="H719" i="4"/>
  <c r="I719" i="4"/>
  <c r="H720" i="4"/>
  <c r="I720" i="4"/>
  <c r="H721" i="4"/>
  <c r="I721" i="4"/>
  <c r="H722" i="4"/>
  <c r="I722" i="4"/>
  <c r="H723" i="4"/>
  <c r="I723" i="4"/>
  <c r="H724" i="4"/>
  <c r="I724" i="4"/>
  <c r="H725" i="4"/>
  <c r="I725" i="4"/>
  <c r="H726" i="4"/>
  <c r="I726" i="4"/>
  <c r="H727" i="4"/>
  <c r="I727" i="4"/>
  <c r="H728" i="4"/>
  <c r="I728" i="4"/>
  <c r="H729" i="4"/>
  <c r="I729" i="4"/>
  <c r="H730" i="4"/>
  <c r="I730" i="4"/>
  <c r="H731" i="4"/>
  <c r="I731" i="4"/>
  <c r="H732" i="4"/>
  <c r="I732" i="4"/>
  <c r="H733" i="4"/>
  <c r="I733" i="4"/>
  <c r="H734" i="4"/>
  <c r="I734" i="4"/>
  <c r="H735" i="4"/>
  <c r="I735" i="4"/>
  <c r="H736" i="4"/>
  <c r="I736" i="4"/>
  <c r="H737" i="4"/>
  <c r="I737" i="4"/>
  <c r="H738" i="4"/>
  <c r="I738" i="4"/>
  <c r="H739" i="4"/>
  <c r="I739" i="4"/>
  <c r="H740" i="4"/>
  <c r="I740" i="4"/>
  <c r="H741" i="4"/>
  <c r="I741" i="4"/>
  <c r="H742" i="4"/>
  <c r="I742" i="4"/>
  <c r="H743" i="4"/>
  <c r="I743" i="4"/>
  <c r="H744" i="4"/>
  <c r="I744" i="4"/>
  <c r="H745" i="4"/>
  <c r="I745" i="4"/>
  <c r="H746" i="4"/>
  <c r="I746" i="4"/>
  <c r="H747" i="4"/>
  <c r="I747" i="4"/>
  <c r="H748" i="4"/>
  <c r="I748" i="4"/>
  <c r="H749" i="4"/>
  <c r="I749" i="4"/>
  <c r="H750" i="4"/>
  <c r="I750" i="4"/>
  <c r="H751" i="4"/>
  <c r="I751" i="4"/>
  <c r="H752" i="4"/>
  <c r="I752" i="4"/>
  <c r="H753" i="4"/>
  <c r="I753" i="4"/>
  <c r="H754" i="4"/>
  <c r="I754" i="4"/>
  <c r="H755" i="4"/>
  <c r="I755" i="4"/>
  <c r="H756" i="4"/>
  <c r="I756" i="4"/>
  <c r="H757" i="4"/>
  <c r="I757" i="4"/>
  <c r="H758" i="4"/>
  <c r="I758" i="4"/>
  <c r="H759" i="4"/>
  <c r="I759" i="4"/>
  <c r="H760" i="4"/>
  <c r="I760" i="4"/>
  <c r="H761" i="4"/>
  <c r="I761" i="4"/>
  <c r="H762" i="4"/>
  <c r="I762" i="4"/>
  <c r="H763" i="4"/>
  <c r="I763" i="4"/>
  <c r="H764" i="4"/>
  <c r="I764" i="4"/>
  <c r="H765" i="4"/>
  <c r="I765" i="4"/>
  <c r="H766" i="4"/>
  <c r="I766" i="4"/>
  <c r="H767" i="4"/>
  <c r="I767" i="4"/>
  <c r="H768" i="4"/>
  <c r="I768" i="4"/>
  <c r="H769" i="4"/>
  <c r="I769" i="4"/>
  <c r="H770" i="4"/>
  <c r="I770" i="4"/>
  <c r="H771" i="4"/>
  <c r="I771" i="4"/>
  <c r="H772" i="4"/>
  <c r="I772" i="4"/>
  <c r="H773" i="4"/>
  <c r="I773" i="4"/>
  <c r="H774" i="4"/>
  <c r="I774" i="4"/>
  <c r="H775" i="4"/>
  <c r="I775" i="4"/>
  <c r="H776" i="4"/>
  <c r="I776" i="4"/>
  <c r="H777" i="4"/>
  <c r="I777" i="4"/>
  <c r="H778" i="4"/>
  <c r="I778" i="4"/>
  <c r="H779" i="4"/>
  <c r="I779" i="4"/>
  <c r="H780" i="4"/>
  <c r="I780" i="4"/>
  <c r="H781" i="4"/>
  <c r="I781" i="4"/>
  <c r="H782" i="4"/>
  <c r="I782" i="4"/>
  <c r="H783" i="4"/>
  <c r="I783" i="4"/>
  <c r="H784" i="4"/>
  <c r="I784" i="4"/>
  <c r="H785" i="4"/>
  <c r="I785" i="4"/>
  <c r="H786" i="4"/>
  <c r="I786" i="4"/>
  <c r="H787" i="4"/>
  <c r="I787" i="4"/>
  <c r="H788" i="4"/>
  <c r="I788" i="4"/>
  <c r="H789" i="4"/>
  <c r="I789" i="4"/>
  <c r="H790" i="4"/>
  <c r="I790" i="4"/>
  <c r="H791" i="4"/>
  <c r="I791" i="4"/>
  <c r="H792" i="4"/>
  <c r="I792" i="4"/>
  <c r="H793" i="4"/>
  <c r="I793" i="4"/>
  <c r="H794" i="4"/>
  <c r="I794" i="4"/>
  <c r="H795" i="4"/>
  <c r="I795" i="4"/>
  <c r="H796" i="4"/>
  <c r="I796" i="4"/>
  <c r="H797" i="4"/>
  <c r="I797" i="4"/>
  <c r="H798" i="4"/>
  <c r="I798" i="4"/>
  <c r="H799" i="4"/>
  <c r="I799" i="4"/>
  <c r="H800" i="4"/>
  <c r="I800" i="4"/>
  <c r="H801" i="4"/>
  <c r="I801" i="4"/>
  <c r="H802" i="4"/>
  <c r="I802" i="4"/>
  <c r="H803" i="4"/>
  <c r="I803" i="4"/>
  <c r="H804" i="4"/>
  <c r="I804" i="4"/>
  <c r="H805" i="4"/>
  <c r="I805" i="4"/>
  <c r="H806" i="4"/>
  <c r="I806" i="4"/>
  <c r="H807" i="4"/>
  <c r="I807" i="4"/>
  <c r="H808" i="4"/>
  <c r="I808" i="4"/>
  <c r="H809" i="4"/>
  <c r="I809" i="4"/>
  <c r="H810" i="4"/>
  <c r="I810" i="4"/>
  <c r="H811" i="4"/>
  <c r="I811" i="4"/>
  <c r="H812" i="4"/>
  <c r="I812" i="4"/>
  <c r="H813" i="4"/>
  <c r="I813" i="4"/>
  <c r="H814" i="4"/>
  <c r="I814" i="4"/>
  <c r="H815" i="4"/>
  <c r="I815" i="4"/>
  <c r="H816" i="4"/>
  <c r="I816" i="4"/>
  <c r="H817" i="4"/>
  <c r="I817" i="4"/>
  <c r="H818" i="4"/>
  <c r="I818" i="4"/>
  <c r="H819" i="4"/>
  <c r="I819" i="4"/>
  <c r="H820" i="4"/>
  <c r="I820" i="4"/>
  <c r="H821" i="4"/>
  <c r="I821" i="4"/>
  <c r="H822" i="4"/>
  <c r="I822" i="4"/>
  <c r="H823" i="4"/>
  <c r="I823" i="4"/>
  <c r="H824" i="4"/>
  <c r="I824" i="4"/>
  <c r="H825" i="4"/>
  <c r="I825" i="4"/>
  <c r="H826" i="4"/>
  <c r="I826" i="4"/>
  <c r="H827" i="4"/>
  <c r="I827" i="4"/>
  <c r="H828" i="4"/>
  <c r="I828" i="4"/>
  <c r="H829" i="4"/>
  <c r="I829" i="4"/>
  <c r="H830" i="4"/>
  <c r="I830" i="4"/>
  <c r="H831" i="4"/>
  <c r="I831" i="4"/>
  <c r="H832" i="4"/>
  <c r="I832" i="4"/>
  <c r="H833" i="4"/>
  <c r="I833" i="4"/>
  <c r="H834" i="4"/>
  <c r="I834" i="4"/>
  <c r="H835" i="4"/>
  <c r="I835" i="4"/>
  <c r="H836" i="4"/>
  <c r="I836" i="4"/>
  <c r="H837" i="4"/>
  <c r="I837" i="4"/>
  <c r="H838" i="4"/>
  <c r="I838" i="4"/>
  <c r="H839" i="4"/>
  <c r="I839" i="4"/>
  <c r="H840" i="4"/>
  <c r="I840" i="4"/>
  <c r="H841" i="4"/>
  <c r="I841" i="4"/>
  <c r="H842" i="4"/>
  <c r="I842" i="4"/>
  <c r="H843" i="4"/>
  <c r="I843" i="4"/>
  <c r="H844" i="4"/>
  <c r="I844" i="4"/>
  <c r="H845" i="4"/>
  <c r="I845" i="4"/>
  <c r="H846" i="4"/>
  <c r="I846" i="4"/>
  <c r="H847" i="4"/>
  <c r="I847" i="4"/>
  <c r="H848" i="4"/>
  <c r="I848" i="4"/>
  <c r="H849" i="4"/>
  <c r="I849" i="4"/>
  <c r="H850" i="4"/>
  <c r="I850" i="4"/>
  <c r="H851" i="4"/>
  <c r="I851" i="4"/>
  <c r="H852" i="4"/>
  <c r="I852" i="4"/>
  <c r="H853" i="4"/>
  <c r="I853" i="4"/>
  <c r="H854" i="4"/>
  <c r="I854" i="4"/>
  <c r="H855" i="4"/>
  <c r="I855" i="4"/>
  <c r="H856" i="4"/>
  <c r="I856" i="4"/>
  <c r="H857" i="4"/>
  <c r="I857" i="4"/>
  <c r="H858" i="4"/>
  <c r="I858" i="4"/>
  <c r="H859" i="4"/>
  <c r="I859" i="4"/>
  <c r="H860" i="4"/>
  <c r="I860" i="4"/>
  <c r="H861" i="4"/>
  <c r="I861" i="4"/>
  <c r="H862" i="4"/>
  <c r="I862" i="4"/>
  <c r="H863" i="4"/>
  <c r="I863" i="4"/>
  <c r="H864" i="4"/>
  <c r="I864" i="4"/>
  <c r="H865" i="4"/>
  <c r="I865" i="4"/>
  <c r="H866" i="4"/>
  <c r="I866" i="4"/>
  <c r="H867" i="4"/>
  <c r="I867" i="4"/>
  <c r="H868" i="4"/>
  <c r="I868" i="4"/>
  <c r="H869" i="4"/>
  <c r="I869" i="4"/>
  <c r="H870" i="4"/>
  <c r="I870" i="4"/>
  <c r="H871" i="4"/>
  <c r="I871" i="4"/>
  <c r="H872" i="4"/>
  <c r="I872" i="4"/>
  <c r="H873" i="4"/>
  <c r="I873" i="4"/>
  <c r="H874" i="4"/>
  <c r="I874" i="4"/>
  <c r="H875" i="4"/>
  <c r="I875" i="4"/>
  <c r="H876" i="4"/>
  <c r="I876" i="4"/>
  <c r="H877" i="4"/>
  <c r="I877" i="4"/>
  <c r="H878" i="4"/>
  <c r="I878" i="4"/>
  <c r="H879" i="4"/>
  <c r="I879" i="4"/>
  <c r="H880" i="4"/>
  <c r="I880" i="4"/>
  <c r="H881" i="4"/>
  <c r="I881" i="4"/>
  <c r="H882" i="4"/>
  <c r="I882" i="4"/>
  <c r="H883" i="4"/>
  <c r="I883" i="4"/>
  <c r="H884" i="4"/>
  <c r="I884" i="4"/>
  <c r="H885" i="4"/>
  <c r="I885" i="4"/>
  <c r="H886" i="4"/>
  <c r="I886" i="4"/>
  <c r="H887" i="4"/>
  <c r="I887" i="4"/>
  <c r="H888" i="4"/>
  <c r="I888" i="4"/>
  <c r="H889" i="4"/>
  <c r="I889" i="4"/>
  <c r="H890" i="4"/>
  <c r="I890" i="4"/>
  <c r="H891" i="4"/>
  <c r="I891" i="4"/>
  <c r="H892" i="4"/>
  <c r="I892" i="4"/>
  <c r="H893" i="4"/>
  <c r="I893" i="4"/>
  <c r="H894" i="4"/>
  <c r="I894" i="4"/>
  <c r="H895" i="4"/>
  <c r="I895" i="4"/>
  <c r="H896" i="4"/>
  <c r="I896" i="4"/>
  <c r="H897" i="4"/>
  <c r="I897" i="4"/>
  <c r="H898" i="4"/>
  <c r="I898" i="4"/>
  <c r="H899" i="4"/>
  <c r="I899" i="4"/>
  <c r="H900" i="4"/>
  <c r="I900" i="4"/>
  <c r="H901" i="4"/>
  <c r="I901" i="4"/>
  <c r="H902" i="4"/>
  <c r="I902" i="4"/>
  <c r="H903" i="4"/>
  <c r="I903" i="4"/>
  <c r="H904" i="4"/>
  <c r="I904" i="4"/>
  <c r="H905" i="4"/>
  <c r="I905" i="4"/>
  <c r="H906" i="4"/>
  <c r="I906" i="4"/>
  <c r="H907" i="4"/>
  <c r="I907" i="4"/>
  <c r="H908" i="4"/>
  <c r="I908" i="4"/>
  <c r="H909" i="4"/>
  <c r="I909" i="4"/>
  <c r="H910" i="4"/>
  <c r="I910" i="4"/>
  <c r="H911" i="4"/>
  <c r="I911" i="4"/>
  <c r="H912" i="4"/>
  <c r="I912" i="4"/>
  <c r="H913" i="4"/>
  <c r="I913" i="4"/>
  <c r="H914" i="4"/>
  <c r="I914" i="4"/>
  <c r="H915" i="4"/>
  <c r="I915" i="4"/>
  <c r="H916" i="4"/>
  <c r="I916" i="4"/>
  <c r="H917" i="4"/>
  <c r="I917" i="4"/>
  <c r="H918" i="4"/>
  <c r="I918" i="4"/>
  <c r="H919" i="4"/>
  <c r="I919" i="4"/>
  <c r="H920" i="4"/>
  <c r="I920" i="4"/>
  <c r="H921" i="4"/>
  <c r="I921" i="4"/>
  <c r="H922" i="4"/>
  <c r="I922" i="4"/>
  <c r="H923" i="4"/>
  <c r="I923" i="4"/>
  <c r="H924" i="4"/>
  <c r="I924" i="4"/>
  <c r="H925" i="4"/>
  <c r="I925" i="4"/>
  <c r="H926" i="4"/>
  <c r="I926" i="4"/>
  <c r="H927" i="4"/>
  <c r="I927" i="4"/>
  <c r="H928" i="4"/>
  <c r="I928" i="4"/>
  <c r="H929" i="4"/>
  <c r="I929" i="4"/>
  <c r="H930" i="4"/>
  <c r="I930" i="4"/>
  <c r="H931" i="4"/>
  <c r="I931" i="4"/>
  <c r="H932" i="4"/>
  <c r="I932" i="4"/>
  <c r="H933" i="4"/>
  <c r="I933" i="4"/>
  <c r="H934" i="4"/>
  <c r="I934" i="4"/>
  <c r="H935" i="4"/>
  <c r="I935" i="4"/>
  <c r="H936" i="4"/>
  <c r="I936" i="4"/>
  <c r="H937" i="4"/>
  <c r="I937" i="4"/>
  <c r="H938" i="4"/>
  <c r="I938" i="4"/>
  <c r="H939" i="4"/>
  <c r="I939" i="4"/>
  <c r="H940" i="4"/>
  <c r="I940" i="4"/>
  <c r="H941" i="4"/>
  <c r="I941" i="4"/>
  <c r="H942" i="4"/>
  <c r="I942" i="4"/>
  <c r="H943" i="4"/>
  <c r="I943" i="4"/>
  <c r="H944" i="4"/>
  <c r="I944" i="4"/>
  <c r="H945" i="4"/>
  <c r="I945" i="4"/>
  <c r="H946" i="4"/>
  <c r="I946" i="4"/>
  <c r="H947" i="4"/>
  <c r="I947" i="4"/>
  <c r="H948" i="4"/>
  <c r="I948" i="4"/>
  <c r="H949" i="4"/>
  <c r="I949" i="4"/>
  <c r="H950" i="4"/>
  <c r="I950" i="4"/>
  <c r="H951" i="4"/>
  <c r="I951" i="4"/>
  <c r="H952" i="4"/>
  <c r="I952" i="4"/>
  <c r="H953" i="4"/>
  <c r="I953" i="4"/>
  <c r="H954" i="4"/>
  <c r="I954" i="4"/>
  <c r="H955" i="4"/>
  <c r="I955" i="4"/>
  <c r="H956" i="4"/>
  <c r="I956" i="4"/>
  <c r="H957" i="4"/>
  <c r="I957" i="4"/>
  <c r="H958" i="4"/>
  <c r="I958" i="4"/>
  <c r="H959" i="4"/>
  <c r="I959" i="4"/>
  <c r="H960" i="4"/>
  <c r="I960" i="4"/>
  <c r="H961" i="4"/>
  <c r="I961" i="4"/>
  <c r="H962" i="4"/>
  <c r="I962" i="4"/>
  <c r="H963" i="4"/>
  <c r="I963" i="4"/>
  <c r="H964" i="4"/>
  <c r="I964" i="4"/>
  <c r="H965" i="4"/>
  <c r="I965" i="4"/>
  <c r="H966" i="4"/>
  <c r="I966" i="4"/>
  <c r="H967" i="4"/>
  <c r="I967" i="4"/>
  <c r="H968" i="4"/>
  <c r="I968" i="4"/>
  <c r="H969" i="4"/>
  <c r="I969" i="4"/>
  <c r="H970" i="4"/>
  <c r="I970" i="4"/>
  <c r="H971" i="4"/>
  <c r="I971" i="4"/>
  <c r="H972" i="4"/>
  <c r="I972" i="4"/>
  <c r="H973" i="4"/>
  <c r="I973" i="4"/>
  <c r="H974" i="4"/>
  <c r="I974" i="4"/>
  <c r="H975" i="4"/>
  <c r="I975" i="4"/>
  <c r="H976" i="4"/>
  <c r="I976" i="4"/>
  <c r="H977" i="4"/>
  <c r="I977" i="4"/>
  <c r="H978" i="4"/>
  <c r="I978" i="4"/>
  <c r="H979" i="4"/>
  <c r="I979" i="4"/>
  <c r="H980" i="4"/>
  <c r="I980" i="4"/>
  <c r="H981" i="4"/>
  <c r="I981" i="4"/>
  <c r="H982" i="4"/>
  <c r="I982" i="4"/>
  <c r="H983" i="4"/>
  <c r="I983" i="4"/>
  <c r="H984" i="4"/>
  <c r="I984" i="4"/>
  <c r="H985" i="4"/>
  <c r="I985" i="4"/>
  <c r="H986" i="4"/>
  <c r="I986" i="4"/>
  <c r="H987" i="4"/>
  <c r="I987" i="4"/>
  <c r="H988" i="4"/>
  <c r="I988" i="4"/>
  <c r="H989" i="4"/>
  <c r="I989" i="4"/>
  <c r="H990" i="4"/>
  <c r="I990" i="4"/>
  <c r="H991" i="4"/>
  <c r="I991" i="4"/>
  <c r="H992" i="4"/>
  <c r="I992" i="4"/>
  <c r="H993" i="4"/>
  <c r="I993" i="4"/>
  <c r="H994" i="4"/>
  <c r="I994" i="4"/>
  <c r="H995" i="4"/>
  <c r="I995" i="4"/>
  <c r="H996" i="4"/>
  <c r="I996" i="4"/>
  <c r="H997" i="4"/>
  <c r="I997" i="4"/>
  <c r="H998" i="4"/>
  <c r="I998" i="4"/>
  <c r="H999" i="4"/>
  <c r="I999" i="4"/>
  <c r="H1000" i="4"/>
  <c r="I1000" i="4"/>
  <c r="H1001" i="4"/>
  <c r="I1001" i="4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E2" i="4"/>
  <c r="F2" i="4"/>
  <c r="E3" i="4"/>
  <c r="F3" i="4"/>
  <c r="E4" i="4"/>
  <c r="F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E56" i="4"/>
  <c r="F56" i="4"/>
  <c r="E57" i="4"/>
  <c r="F57" i="4"/>
  <c r="E58" i="4"/>
  <c r="F58" i="4"/>
  <c r="E59" i="4"/>
  <c r="F59" i="4"/>
  <c r="E60" i="4"/>
  <c r="F60" i="4"/>
  <c r="E61" i="4"/>
  <c r="F61" i="4"/>
  <c r="E62" i="4"/>
  <c r="F62" i="4"/>
  <c r="E63" i="4"/>
  <c r="F63" i="4"/>
  <c r="E64" i="4"/>
  <c r="F64" i="4"/>
  <c r="E65" i="4"/>
  <c r="F65" i="4"/>
  <c r="E66" i="4"/>
  <c r="F66" i="4"/>
  <c r="E67" i="4"/>
  <c r="F67" i="4"/>
  <c r="E68" i="4"/>
  <c r="F68" i="4"/>
  <c r="E69" i="4"/>
  <c r="F69" i="4"/>
  <c r="E70" i="4"/>
  <c r="F70" i="4"/>
  <c r="E71" i="4"/>
  <c r="F71" i="4"/>
  <c r="E72" i="4"/>
  <c r="F72" i="4"/>
  <c r="E73" i="4"/>
  <c r="F73" i="4"/>
  <c r="E74" i="4"/>
  <c r="F74" i="4"/>
  <c r="E75" i="4"/>
  <c r="F75" i="4"/>
  <c r="E76" i="4"/>
  <c r="F76" i="4"/>
  <c r="E77" i="4"/>
  <c r="F77" i="4"/>
  <c r="E78" i="4"/>
  <c r="F78" i="4"/>
  <c r="E79" i="4"/>
  <c r="F79" i="4"/>
  <c r="E80" i="4"/>
  <c r="F80" i="4"/>
  <c r="E81" i="4"/>
  <c r="F81" i="4"/>
  <c r="E82" i="4"/>
  <c r="F82" i="4"/>
  <c r="E83" i="4"/>
  <c r="F83" i="4"/>
  <c r="E84" i="4"/>
  <c r="F84" i="4"/>
  <c r="E85" i="4"/>
  <c r="F85" i="4"/>
  <c r="E86" i="4"/>
  <c r="F86" i="4"/>
  <c r="E87" i="4"/>
  <c r="F87" i="4"/>
  <c r="E88" i="4"/>
  <c r="F88" i="4"/>
  <c r="E89" i="4"/>
  <c r="F89" i="4"/>
  <c r="E90" i="4"/>
  <c r="F90" i="4"/>
  <c r="E91" i="4"/>
  <c r="F91" i="4"/>
  <c r="E92" i="4"/>
  <c r="F92" i="4"/>
  <c r="E93" i="4"/>
  <c r="F93" i="4"/>
  <c r="E94" i="4"/>
  <c r="F94" i="4"/>
  <c r="E95" i="4"/>
  <c r="F95" i="4"/>
  <c r="E96" i="4"/>
  <c r="F96" i="4"/>
  <c r="E97" i="4"/>
  <c r="F97" i="4"/>
  <c r="E98" i="4"/>
  <c r="F98" i="4"/>
  <c r="E99" i="4"/>
  <c r="F99" i="4"/>
  <c r="E100" i="4"/>
  <c r="F100" i="4"/>
  <c r="E101" i="4"/>
  <c r="F101" i="4"/>
  <c r="E102" i="4"/>
  <c r="F102" i="4"/>
  <c r="E103" i="4"/>
  <c r="F103" i="4"/>
  <c r="E104" i="4"/>
  <c r="F104" i="4"/>
  <c r="E105" i="4"/>
  <c r="F105" i="4"/>
  <c r="E106" i="4"/>
  <c r="F106" i="4"/>
  <c r="E107" i="4"/>
  <c r="F107" i="4"/>
  <c r="E108" i="4"/>
  <c r="F108" i="4"/>
  <c r="E109" i="4"/>
  <c r="F109" i="4"/>
  <c r="E110" i="4"/>
  <c r="F110" i="4"/>
  <c r="E111" i="4"/>
  <c r="F111" i="4"/>
  <c r="E112" i="4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E124" i="4"/>
  <c r="F124" i="4"/>
  <c r="E125" i="4"/>
  <c r="F125" i="4"/>
  <c r="E126" i="4"/>
  <c r="F126" i="4"/>
  <c r="E127" i="4"/>
  <c r="F127" i="4"/>
  <c r="E128" i="4"/>
  <c r="F128" i="4"/>
  <c r="E129" i="4"/>
  <c r="F129" i="4"/>
  <c r="E130" i="4"/>
  <c r="F130" i="4"/>
  <c r="E131" i="4"/>
  <c r="F131" i="4"/>
  <c r="E132" i="4"/>
  <c r="F132" i="4"/>
  <c r="E133" i="4"/>
  <c r="F133" i="4"/>
  <c r="E134" i="4"/>
  <c r="F134" i="4"/>
  <c r="E135" i="4"/>
  <c r="F135" i="4"/>
  <c r="E136" i="4"/>
  <c r="F136" i="4"/>
  <c r="E137" i="4"/>
  <c r="F137" i="4"/>
  <c r="E138" i="4"/>
  <c r="F138" i="4"/>
  <c r="E139" i="4"/>
  <c r="F139" i="4"/>
  <c r="E140" i="4"/>
  <c r="F140" i="4"/>
  <c r="E141" i="4"/>
  <c r="F141" i="4"/>
  <c r="E142" i="4"/>
  <c r="F142" i="4"/>
  <c r="E143" i="4"/>
  <c r="F143" i="4"/>
  <c r="E144" i="4"/>
  <c r="F144" i="4"/>
  <c r="E145" i="4"/>
  <c r="F145" i="4"/>
  <c r="E146" i="4"/>
  <c r="F146" i="4"/>
  <c r="E147" i="4"/>
  <c r="F147" i="4"/>
  <c r="E148" i="4"/>
  <c r="F148" i="4"/>
  <c r="E149" i="4"/>
  <c r="F149" i="4"/>
  <c r="E150" i="4"/>
  <c r="F150" i="4"/>
  <c r="E151" i="4"/>
  <c r="F151" i="4"/>
  <c r="E152" i="4"/>
  <c r="F152" i="4"/>
  <c r="E153" i="4"/>
  <c r="F153" i="4"/>
  <c r="E154" i="4"/>
  <c r="F154" i="4"/>
  <c r="E155" i="4"/>
  <c r="F155" i="4"/>
  <c r="E156" i="4"/>
  <c r="F156" i="4"/>
  <c r="E157" i="4"/>
  <c r="F157" i="4"/>
  <c r="E158" i="4"/>
  <c r="F158" i="4"/>
  <c r="E159" i="4"/>
  <c r="F159" i="4"/>
  <c r="E160" i="4"/>
  <c r="F160" i="4"/>
  <c r="E161" i="4"/>
  <c r="F161" i="4"/>
  <c r="E162" i="4"/>
  <c r="F162" i="4"/>
  <c r="E163" i="4"/>
  <c r="F163" i="4"/>
  <c r="E164" i="4"/>
  <c r="F164" i="4"/>
  <c r="E165" i="4"/>
  <c r="F165" i="4"/>
  <c r="E166" i="4"/>
  <c r="F166" i="4"/>
  <c r="E167" i="4"/>
  <c r="F167" i="4"/>
  <c r="E168" i="4"/>
  <c r="F168" i="4"/>
  <c r="E169" i="4"/>
  <c r="F169" i="4"/>
  <c r="E170" i="4"/>
  <c r="F170" i="4"/>
  <c r="E171" i="4"/>
  <c r="F171" i="4"/>
  <c r="E172" i="4"/>
  <c r="F172" i="4"/>
  <c r="E173" i="4"/>
  <c r="F173" i="4"/>
  <c r="E174" i="4"/>
  <c r="F174" i="4"/>
  <c r="E175" i="4"/>
  <c r="F175" i="4"/>
  <c r="E176" i="4"/>
  <c r="F176" i="4"/>
  <c r="E177" i="4"/>
  <c r="F177" i="4"/>
  <c r="E178" i="4"/>
  <c r="F178" i="4"/>
  <c r="E179" i="4"/>
  <c r="F179" i="4"/>
  <c r="E180" i="4"/>
  <c r="F180" i="4"/>
  <c r="E181" i="4"/>
  <c r="F181" i="4"/>
  <c r="E182" i="4"/>
  <c r="F182" i="4"/>
  <c r="E183" i="4"/>
  <c r="F183" i="4"/>
  <c r="E184" i="4"/>
  <c r="F184" i="4"/>
  <c r="E185" i="4"/>
  <c r="F185" i="4"/>
  <c r="E186" i="4"/>
  <c r="F186" i="4"/>
  <c r="E187" i="4"/>
  <c r="F187" i="4"/>
  <c r="E188" i="4"/>
  <c r="F188" i="4"/>
  <c r="E189" i="4"/>
  <c r="F189" i="4"/>
  <c r="E190" i="4"/>
  <c r="F190" i="4"/>
  <c r="E191" i="4"/>
  <c r="F191" i="4"/>
  <c r="E192" i="4"/>
  <c r="F192" i="4"/>
  <c r="E193" i="4"/>
  <c r="F193" i="4"/>
  <c r="E194" i="4"/>
  <c r="F194" i="4"/>
  <c r="E195" i="4"/>
  <c r="F195" i="4"/>
  <c r="E196" i="4"/>
  <c r="F196" i="4"/>
  <c r="E197" i="4"/>
  <c r="F197" i="4"/>
  <c r="E198" i="4"/>
  <c r="F198" i="4"/>
  <c r="E199" i="4"/>
  <c r="F199" i="4"/>
  <c r="E200" i="4"/>
  <c r="F200" i="4"/>
  <c r="E201" i="4"/>
  <c r="F201" i="4"/>
  <c r="E202" i="4"/>
  <c r="F202" i="4"/>
  <c r="E203" i="4"/>
  <c r="F203" i="4"/>
  <c r="E204" i="4"/>
  <c r="F204" i="4"/>
  <c r="E205" i="4"/>
  <c r="F205" i="4"/>
  <c r="E206" i="4"/>
  <c r="F206" i="4"/>
  <c r="E207" i="4"/>
  <c r="F207" i="4"/>
  <c r="E208" i="4"/>
  <c r="F208" i="4"/>
  <c r="E209" i="4"/>
  <c r="F209" i="4"/>
  <c r="E210" i="4"/>
  <c r="F210" i="4"/>
  <c r="E211" i="4"/>
  <c r="F211" i="4"/>
  <c r="E212" i="4"/>
  <c r="F212" i="4"/>
  <c r="E213" i="4"/>
  <c r="F213" i="4"/>
  <c r="E214" i="4"/>
  <c r="F214" i="4"/>
  <c r="E215" i="4"/>
  <c r="F215" i="4"/>
  <c r="E216" i="4"/>
  <c r="F216" i="4"/>
  <c r="E217" i="4"/>
  <c r="F217" i="4"/>
  <c r="E218" i="4"/>
  <c r="F218" i="4"/>
  <c r="E219" i="4"/>
  <c r="F219" i="4"/>
  <c r="E220" i="4"/>
  <c r="F220" i="4"/>
  <c r="E221" i="4"/>
  <c r="F221" i="4"/>
  <c r="E222" i="4"/>
  <c r="F222" i="4"/>
  <c r="E223" i="4"/>
  <c r="F223" i="4"/>
  <c r="E224" i="4"/>
  <c r="F224" i="4"/>
  <c r="E225" i="4"/>
  <c r="F225" i="4"/>
  <c r="E226" i="4"/>
  <c r="F226" i="4"/>
  <c r="E227" i="4"/>
  <c r="F227" i="4"/>
  <c r="E228" i="4"/>
  <c r="F228" i="4"/>
  <c r="E229" i="4"/>
  <c r="F229" i="4"/>
  <c r="E230" i="4"/>
  <c r="F230" i="4"/>
  <c r="E231" i="4"/>
  <c r="F231" i="4"/>
  <c r="E232" i="4"/>
  <c r="F232" i="4"/>
  <c r="E233" i="4"/>
  <c r="F233" i="4"/>
  <c r="E234" i="4"/>
  <c r="F234" i="4"/>
  <c r="E235" i="4"/>
  <c r="F235" i="4"/>
  <c r="E236" i="4"/>
  <c r="F236" i="4"/>
  <c r="E237" i="4"/>
  <c r="F237" i="4"/>
  <c r="E238" i="4"/>
  <c r="F238" i="4"/>
  <c r="E239" i="4"/>
  <c r="F239" i="4"/>
  <c r="E240" i="4"/>
  <c r="F240" i="4"/>
  <c r="E241" i="4"/>
  <c r="F241" i="4"/>
  <c r="E242" i="4"/>
  <c r="F242" i="4"/>
  <c r="E243" i="4"/>
  <c r="F243" i="4"/>
  <c r="E244" i="4"/>
  <c r="F244" i="4"/>
  <c r="E245" i="4"/>
  <c r="F245" i="4"/>
  <c r="E246" i="4"/>
  <c r="F246" i="4"/>
  <c r="E247" i="4"/>
  <c r="F247" i="4"/>
  <c r="E248" i="4"/>
  <c r="F248" i="4"/>
  <c r="E249" i="4"/>
  <c r="F249" i="4"/>
  <c r="E250" i="4"/>
  <c r="F250" i="4"/>
  <c r="E251" i="4"/>
  <c r="F251" i="4"/>
  <c r="E252" i="4"/>
  <c r="F252" i="4"/>
  <c r="E253" i="4"/>
  <c r="F253" i="4"/>
  <c r="E254" i="4"/>
  <c r="F254" i="4"/>
  <c r="E255" i="4"/>
  <c r="F255" i="4"/>
  <c r="E256" i="4"/>
  <c r="F256" i="4"/>
  <c r="E257" i="4"/>
  <c r="F257" i="4"/>
  <c r="E258" i="4"/>
  <c r="F258" i="4"/>
  <c r="E259" i="4"/>
  <c r="F259" i="4"/>
  <c r="E260" i="4"/>
  <c r="F260" i="4"/>
  <c r="E261" i="4"/>
  <c r="F261" i="4"/>
  <c r="E262" i="4"/>
  <c r="F262" i="4"/>
  <c r="E263" i="4"/>
  <c r="F263" i="4"/>
  <c r="E264" i="4"/>
  <c r="F264" i="4"/>
  <c r="E265" i="4"/>
  <c r="F265" i="4"/>
  <c r="E266" i="4"/>
  <c r="F266" i="4"/>
  <c r="E267" i="4"/>
  <c r="F267" i="4"/>
  <c r="E268" i="4"/>
  <c r="F268" i="4"/>
  <c r="E269" i="4"/>
  <c r="F269" i="4"/>
  <c r="E270" i="4"/>
  <c r="F270" i="4"/>
  <c r="E271" i="4"/>
  <c r="F271" i="4"/>
  <c r="E272" i="4"/>
  <c r="F272" i="4"/>
  <c r="E273" i="4"/>
  <c r="F273" i="4"/>
  <c r="E274" i="4"/>
  <c r="F274" i="4"/>
  <c r="E275" i="4"/>
  <c r="F275" i="4"/>
  <c r="E276" i="4"/>
  <c r="F276" i="4"/>
  <c r="E277" i="4"/>
  <c r="F277" i="4"/>
  <c r="E278" i="4"/>
  <c r="F278" i="4"/>
  <c r="E279" i="4"/>
  <c r="F279" i="4"/>
  <c r="E280" i="4"/>
  <c r="F280" i="4"/>
  <c r="E281" i="4"/>
  <c r="F281" i="4"/>
  <c r="E282" i="4"/>
  <c r="F282" i="4"/>
  <c r="E283" i="4"/>
  <c r="F283" i="4"/>
  <c r="E284" i="4"/>
  <c r="F284" i="4"/>
  <c r="E285" i="4"/>
  <c r="F285" i="4"/>
  <c r="E286" i="4"/>
  <c r="F286" i="4"/>
  <c r="E287" i="4"/>
  <c r="F287" i="4"/>
  <c r="E288" i="4"/>
  <c r="F288" i="4"/>
  <c r="E289" i="4"/>
  <c r="F289" i="4"/>
  <c r="E290" i="4"/>
  <c r="F290" i="4"/>
  <c r="E291" i="4"/>
  <c r="F291" i="4"/>
  <c r="E292" i="4"/>
  <c r="F292" i="4"/>
  <c r="E293" i="4"/>
  <c r="F293" i="4"/>
  <c r="E294" i="4"/>
  <c r="F294" i="4"/>
  <c r="E295" i="4"/>
  <c r="F295" i="4"/>
  <c r="E296" i="4"/>
  <c r="F296" i="4"/>
  <c r="E297" i="4"/>
  <c r="F297" i="4"/>
  <c r="E298" i="4"/>
  <c r="F298" i="4"/>
  <c r="E299" i="4"/>
  <c r="F299" i="4"/>
  <c r="E300" i="4"/>
  <c r="F300" i="4"/>
  <c r="E301" i="4"/>
  <c r="F301" i="4"/>
  <c r="E302" i="4"/>
  <c r="F302" i="4"/>
  <c r="E303" i="4"/>
  <c r="F303" i="4"/>
  <c r="E304" i="4"/>
  <c r="F304" i="4"/>
  <c r="E305" i="4"/>
  <c r="F305" i="4"/>
  <c r="E306" i="4"/>
  <c r="F306" i="4"/>
  <c r="E307" i="4"/>
  <c r="F307" i="4"/>
  <c r="E308" i="4"/>
  <c r="F308" i="4"/>
  <c r="E309" i="4"/>
  <c r="F309" i="4"/>
  <c r="E310" i="4"/>
  <c r="F310" i="4"/>
  <c r="E311" i="4"/>
  <c r="F311" i="4"/>
  <c r="E312" i="4"/>
  <c r="F312" i="4"/>
  <c r="E313" i="4"/>
  <c r="F313" i="4"/>
  <c r="E314" i="4"/>
  <c r="F314" i="4"/>
  <c r="E315" i="4"/>
  <c r="F315" i="4"/>
  <c r="E316" i="4"/>
  <c r="F316" i="4"/>
  <c r="E317" i="4"/>
  <c r="F317" i="4"/>
  <c r="E318" i="4"/>
  <c r="F318" i="4"/>
  <c r="E319" i="4"/>
  <c r="F319" i="4"/>
  <c r="E320" i="4"/>
  <c r="F320" i="4"/>
  <c r="E321" i="4"/>
  <c r="F321" i="4"/>
  <c r="E322" i="4"/>
  <c r="F322" i="4"/>
  <c r="E323" i="4"/>
  <c r="F323" i="4"/>
  <c r="E324" i="4"/>
  <c r="F324" i="4"/>
  <c r="E325" i="4"/>
  <c r="F325" i="4"/>
  <c r="E326" i="4"/>
  <c r="F326" i="4"/>
  <c r="E327" i="4"/>
  <c r="F327" i="4"/>
  <c r="E328" i="4"/>
  <c r="F328" i="4"/>
  <c r="E329" i="4"/>
  <c r="F329" i="4"/>
  <c r="E330" i="4"/>
  <c r="F330" i="4"/>
  <c r="E331" i="4"/>
  <c r="F331" i="4"/>
  <c r="E332" i="4"/>
  <c r="F332" i="4"/>
  <c r="E333" i="4"/>
  <c r="F333" i="4"/>
  <c r="E334" i="4"/>
  <c r="F334" i="4"/>
  <c r="E335" i="4"/>
  <c r="F335" i="4"/>
  <c r="E336" i="4"/>
  <c r="F336" i="4"/>
  <c r="E337" i="4"/>
  <c r="F337" i="4"/>
  <c r="E338" i="4"/>
  <c r="F338" i="4"/>
  <c r="E339" i="4"/>
  <c r="F339" i="4"/>
  <c r="E340" i="4"/>
  <c r="F340" i="4"/>
  <c r="E341" i="4"/>
  <c r="F341" i="4"/>
  <c r="E342" i="4"/>
  <c r="F342" i="4"/>
  <c r="E343" i="4"/>
  <c r="F343" i="4"/>
  <c r="E344" i="4"/>
  <c r="F344" i="4"/>
  <c r="E345" i="4"/>
  <c r="F345" i="4"/>
  <c r="E346" i="4"/>
  <c r="F346" i="4"/>
  <c r="E347" i="4"/>
  <c r="F347" i="4"/>
  <c r="E348" i="4"/>
  <c r="F348" i="4"/>
  <c r="E349" i="4"/>
  <c r="F349" i="4"/>
  <c r="E350" i="4"/>
  <c r="F350" i="4"/>
  <c r="E351" i="4"/>
  <c r="F351" i="4"/>
  <c r="E352" i="4"/>
  <c r="F352" i="4"/>
  <c r="E353" i="4"/>
  <c r="F353" i="4"/>
  <c r="E354" i="4"/>
  <c r="F354" i="4"/>
  <c r="E355" i="4"/>
  <c r="F355" i="4"/>
  <c r="E356" i="4"/>
  <c r="F356" i="4"/>
  <c r="E357" i="4"/>
  <c r="F357" i="4"/>
  <c r="E358" i="4"/>
  <c r="F358" i="4"/>
  <c r="E359" i="4"/>
  <c r="F359" i="4"/>
  <c r="E360" i="4"/>
  <c r="F360" i="4"/>
  <c r="E361" i="4"/>
  <c r="F361" i="4"/>
  <c r="E362" i="4"/>
  <c r="F362" i="4"/>
  <c r="E363" i="4"/>
  <c r="F363" i="4"/>
  <c r="E364" i="4"/>
  <c r="F364" i="4"/>
  <c r="E365" i="4"/>
  <c r="F365" i="4"/>
  <c r="E366" i="4"/>
  <c r="F366" i="4"/>
  <c r="E367" i="4"/>
  <c r="F367" i="4"/>
  <c r="E368" i="4"/>
  <c r="F368" i="4"/>
  <c r="E369" i="4"/>
  <c r="F369" i="4"/>
  <c r="E370" i="4"/>
  <c r="F370" i="4"/>
  <c r="E371" i="4"/>
  <c r="F371" i="4"/>
  <c r="E372" i="4"/>
  <c r="F372" i="4"/>
  <c r="E373" i="4"/>
  <c r="F373" i="4"/>
  <c r="E374" i="4"/>
  <c r="F374" i="4"/>
  <c r="E375" i="4"/>
  <c r="F375" i="4"/>
  <c r="E376" i="4"/>
  <c r="F376" i="4"/>
  <c r="E377" i="4"/>
  <c r="F377" i="4"/>
  <c r="E378" i="4"/>
  <c r="F378" i="4"/>
  <c r="E379" i="4"/>
  <c r="F379" i="4"/>
  <c r="E380" i="4"/>
  <c r="F380" i="4"/>
  <c r="E381" i="4"/>
  <c r="F381" i="4"/>
  <c r="E382" i="4"/>
  <c r="F382" i="4"/>
  <c r="E383" i="4"/>
  <c r="F383" i="4"/>
  <c r="E384" i="4"/>
  <c r="F384" i="4"/>
  <c r="E385" i="4"/>
  <c r="F385" i="4"/>
  <c r="E386" i="4"/>
  <c r="F386" i="4"/>
  <c r="E387" i="4"/>
  <c r="F387" i="4"/>
  <c r="E388" i="4"/>
  <c r="F388" i="4"/>
  <c r="E389" i="4"/>
  <c r="F389" i="4"/>
  <c r="E390" i="4"/>
  <c r="F390" i="4"/>
  <c r="E391" i="4"/>
  <c r="F391" i="4"/>
  <c r="E392" i="4"/>
  <c r="F392" i="4"/>
  <c r="E393" i="4"/>
  <c r="F393" i="4"/>
  <c r="E394" i="4"/>
  <c r="F394" i="4"/>
  <c r="E395" i="4"/>
  <c r="F395" i="4"/>
  <c r="E396" i="4"/>
  <c r="F396" i="4"/>
  <c r="E397" i="4"/>
  <c r="F397" i="4"/>
  <c r="E398" i="4"/>
  <c r="F398" i="4"/>
  <c r="E399" i="4"/>
  <c r="F399" i="4"/>
  <c r="E400" i="4"/>
  <c r="F400" i="4"/>
  <c r="E401" i="4"/>
  <c r="F401" i="4"/>
  <c r="E402" i="4"/>
  <c r="F402" i="4"/>
  <c r="E403" i="4"/>
  <c r="F403" i="4"/>
  <c r="E404" i="4"/>
  <c r="F404" i="4"/>
  <c r="E405" i="4"/>
  <c r="F405" i="4"/>
  <c r="E406" i="4"/>
  <c r="F406" i="4"/>
  <c r="E407" i="4"/>
  <c r="F407" i="4"/>
  <c r="E408" i="4"/>
  <c r="F408" i="4"/>
  <c r="E409" i="4"/>
  <c r="F409" i="4"/>
  <c r="E410" i="4"/>
  <c r="F410" i="4"/>
  <c r="E411" i="4"/>
  <c r="F411" i="4"/>
  <c r="E412" i="4"/>
  <c r="F412" i="4"/>
  <c r="E413" i="4"/>
  <c r="F413" i="4"/>
  <c r="E414" i="4"/>
  <c r="F414" i="4"/>
  <c r="E415" i="4"/>
  <c r="F415" i="4"/>
  <c r="E416" i="4"/>
  <c r="F416" i="4"/>
  <c r="E417" i="4"/>
  <c r="F417" i="4"/>
  <c r="E418" i="4"/>
  <c r="F418" i="4"/>
  <c r="E419" i="4"/>
  <c r="F419" i="4"/>
  <c r="E420" i="4"/>
  <c r="F420" i="4"/>
  <c r="E421" i="4"/>
  <c r="F421" i="4"/>
  <c r="E422" i="4"/>
  <c r="F422" i="4"/>
  <c r="E423" i="4"/>
  <c r="F423" i="4"/>
  <c r="E424" i="4"/>
  <c r="F424" i="4"/>
  <c r="E425" i="4"/>
  <c r="F425" i="4"/>
  <c r="E426" i="4"/>
  <c r="F426" i="4"/>
  <c r="E427" i="4"/>
  <c r="F427" i="4"/>
  <c r="E428" i="4"/>
  <c r="F428" i="4"/>
  <c r="E429" i="4"/>
  <c r="F429" i="4"/>
  <c r="E430" i="4"/>
  <c r="F430" i="4"/>
  <c r="E431" i="4"/>
  <c r="F431" i="4"/>
  <c r="E432" i="4"/>
  <c r="F432" i="4"/>
  <c r="E433" i="4"/>
  <c r="F433" i="4"/>
  <c r="E434" i="4"/>
  <c r="F434" i="4"/>
  <c r="E435" i="4"/>
  <c r="F435" i="4"/>
  <c r="E436" i="4"/>
  <c r="F436" i="4"/>
  <c r="E437" i="4"/>
  <c r="F437" i="4"/>
  <c r="E438" i="4"/>
  <c r="F438" i="4"/>
  <c r="E439" i="4"/>
  <c r="F439" i="4"/>
  <c r="E440" i="4"/>
  <c r="F440" i="4"/>
  <c r="E441" i="4"/>
  <c r="F441" i="4"/>
  <c r="E442" i="4"/>
  <c r="F442" i="4"/>
  <c r="E443" i="4"/>
  <c r="F443" i="4"/>
  <c r="E444" i="4"/>
  <c r="F444" i="4"/>
  <c r="E445" i="4"/>
  <c r="F445" i="4"/>
  <c r="E446" i="4"/>
  <c r="F446" i="4"/>
  <c r="E447" i="4"/>
  <c r="F447" i="4"/>
  <c r="E448" i="4"/>
  <c r="F448" i="4"/>
  <c r="E449" i="4"/>
  <c r="F449" i="4"/>
  <c r="E450" i="4"/>
  <c r="F450" i="4"/>
  <c r="E451" i="4"/>
  <c r="F451" i="4"/>
  <c r="E452" i="4"/>
  <c r="F452" i="4"/>
  <c r="E453" i="4"/>
  <c r="F453" i="4"/>
  <c r="E454" i="4"/>
  <c r="F454" i="4"/>
  <c r="E455" i="4"/>
  <c r="F455" i="4"/>
  <c r="E456" i="4"/>
  <c r="F456" i="4"/>
  <c r="E457" i="4"/>
  <c r="F457" i="4"/>
  <c r="E458" i="4"/>
  <c r="F458" i="4"/>
  <c r="E459" i="4"/>
  <c r="F459" i="4"/>
  <c r="E460" i="4"/>
  <c r="F460" i="4"/>
  <c r="E461" i="4"/>
  <c r="F461" i="4"/>
  <c r="E462" i="4"/>
  <c r="F462" i="4"/>
  <c r="E463" i="4"/>
  <c r="F463" i="4"/>
  <c r="E464" i="4"/>
  <c r="F464" i="4"/>
  <c r="E465" i="4"/>
  <c r="F465" i="4"/>
  <c r="E466" i="4"/>
  <c r="F466" i="4"/>
  <c r="E467" i="4"/>
  <c r="F467" i="4"/>
  <c r="E468" i="4"/>
  <c r="F468" i="4"/>
  <c r="E469" i="4"/>
  <c r="F469" i="4"/>
  <c r="E470" i="4"/>
  <c r="F470" i="4"/>
  <c r="E471" i="4"/>
  <c r="F471" i="4"/>
  <c r="E472" i="4"/>
  <c r="F472" i="4"/>
  <c r="E473" i="4"/>
  <c r="F473" i="4"/>
  <c r="E474" i="4"/>
  <c r="F474" i="4"/>
  <c r="E475" i="4"/>
  <c r="F475" i="4"/>
  <c r="E476" i="4"/>
  <c r="F476" i="4"/>
  <c r="E477" i="4"/>
  <c r="F477" i="4"/>
  <c r="E478" i="4"/>
  <c r="F478" i="4"/>
  <c r="E479" i="4"/>
  <c r="F479" i="4"/>
  <c r="E480" i="4"/>
  <c r="F480" i="4"/>
  <c r="E481" i="4"/>
  <c r="F481" i="4"/>
  <c r="E482" i="4"/>
  <c r="F482" i="4"/>
  <c r="E483" i="4"/>
  <c r="F483" i="4"/>
  <c r="E484" i="4"/>
  <c r="F484" i="4"/>
  <c r="E485" i="4"/>
  <c r="F485" i="4"/>
  <c r="E486" i="4"/>
  <c r="F486" i="4"/>
  <c r="E487" i="4"/>
  <c r="F487" i="4"/>
  <c r="E488" i="4"/>
  <c r="F488" i="4"/>
  <c r="E489" i="4"/>
  <c r="F489" i="4"/>
  <c r="E490" i="4"/>
  <c r="F490" i="4"/>
  <c r="E491" i="4"/>
  <c r="F491" i="4"/>
  <c r="E492" i="4"/>
  <c r="F492" i="4"/>
  <c r="E493" i="4"/>
  <c r="F493" i="4"/>
  <c r="E494" i="4"/>
  <c r="F494" i="4"/>
  <c r="E495" i="4"/>
  <c r="F495" i="4"/>
  <c r="E496" i="4"/>
  <c r="F496" i="4"/>
  <c r="E497" i="4"/>
  <c r="F497" i="4"/>
  <c r="E498" i="4"/>
  <c r="F498" i="4"/>
  <c r="E499" i="4"/>
  <c r="F499" i="4"/>
  <c r="E500" i="4"/>
  <c r="F500" i="4"/>
  <c r="E501" i="4"/>
  <c r="F501" i="4"/>
  <c r="E502" i="4"/>
  <c r="F502" i="4"/>
  <c r="E503" i="4"/>
  <c r="F503" i="4"/>
  <c r="E504" i="4"/>
  <c r="F504" i="4"/>
  <c r="E505" i="4"/>
  <c r="F505" i="4"/>
  <c r="E506" i="4"/>
  <c r="F506" i="4"/>
  <c r="E507" i="4"/>
  <c r="F507" i="4"/>
  <c r="E508" i="4"/>
  <c r="F508" i="4"/>
  <c r="E509" i="4"/>
  <c r="F509" i="4"/>
  <c r="E510" i="4"/>
  <c r="F510" i="4"/>
  <c r="E511" i="4"/>
  <c r="F511" i="4"/>
  <c r="E512" i="4"/>
  <c r="F512" i="4"/>
  <c r="E513" i="4"/>
  <c r="F513" i="4"/>
  <c r="E514" i="4"/>
  <c r="F514" i="4"/>
  <c r="E515" i="4"/>
  <c r="F515" i="4"/>
  <c r="E516" i="4"/>
  <c r="F516" i="4"/>
  <c r="E517" i="4"/>
  <c r="F517" i="4"/>
  <c r="E518" i="4"/>
  <c r="F518" i="4"/>
  <c r="E519" i="4"/>
  <c r="F519" i="4"/>
  <c r="E520" i="4"/>
  <c r="F520" i="4"/>
  <c r="E521" i="4"/>
  <c r="F521" i="4"/>
  <c r="E522" i="4"/>
  <c r="F522" i="4"/>
  <c r="E523" i="4"/>
  <c r="F523" i="4"/>
  <c r="E524" i="4"/>
  <c r="F524" i="4"/>
  <c r="E525" i="4"/>
  <c r="F525" i="4"/>
  <c r="E526" i="4"/>
  <c r="F526" i="4"/>
  <c r="E527" i="4"/>
  <c r="F527" i="4"/>
  <c r="E528" i="4"/>
  <c r="F528" i="4"/>
  <c r="E529" i="4"/>
  <c r="F529" i="4"/>
  <c r="E530" i="4"/>
  <c r="F530" i="4"/>
  <c r="E531" i="4"/>
  <c r="F531" i="4"/>
  <c r="E532" i="4"/>
  <c r="F532" i="4"/>
  <c r="E533" i="4"/>
  <c r="F533" i="4"/>
  <c r="E534" i="4"/>
  <c r="F534" i="4"/>
  <c r="E535" i="4"/>
  <c r="F535" i="4"/>
  <c r="E536" i="4"/>
  <c r="F536" i="4"/>
  <c r="E537" i="4"/>
  <c r="F537" i="4"/>
  <c r="E538" i="4"/>
  <c r="F538" i="4"/>
  <c r="E539" i="4"/>
  <c r="F539" i="4"/>
  <c r="E540" i="4"/>
  <c r="F540" i="4"/>
  <c r="E541" i="4"/>
  <c r="F541" i="4"/>
  <c r="E542" i="4"/>
  <c r="F542" i="4"/>
  <c r="E543" i="4"/>
  <c r="F543" i="4"/>
  <c r="E544" i="4"/>
  <c r="F544" i="4"/>
  <c r="E545" i="4"/>
  <c r="F545" i="4"/>
  <c r="E546" i="4"/>
  <c r="F546" i="4"/>
  <c r="E547" i="4"/>
  <c r="F547" i="4"/>
  <c r="E548" i="4"/>
  <c r="F548" i="4"/>
  <c r="E549" i="4"/>
  <c r="F549" i="4"/>
  <c r="E550" i="4"/>
  <c r="F550" i="4"/>
  <c r="E551" i="4"/>
  <c r="F551" i="4"/>
  <c r="E552" i="4"/>
  <c r="F552" i="4"/>
  <c r="E553" i="4"/>
  <c r="F553" i="4"/>
  <c r="E554" i="4"/>
  <c r="F554" i="4"/>
  <c r="E555" i="4"/>
  <c r="F555" i="4"/>
  <c r="E556" i="4"/>
  <c r="F556" i="4"/>
  <c r="E557" i="4"/>
  <c r="F557" i="4"/>
  <c r="E558" i="4"/>
  <c r="F558" i="4"/>
  <c r="E559" i="4"/>
  <c r="F559" i="4"/>
  <c r="E560" i="4"/>
  <c r="F560" i="4"/>
  <c r="E561" i="4"/>
  <c r="F561" i="4"/>
  <c r="E562" i="4"/>
  <c r="F562" i="4"/>
  <c r="E563" i="4"/>
  <c r="F563" i="4"/>
  <c r="E564" i="4"/>
  <c r="F564" i="4"/>
  <c r="E565" i="4"/>
  <c r="F565" i="4"/>
  <c r="E566" i="4"/>
  <c r="F566" i="4"/>
  <c r="E567" i="4"/>
  <c r="F567" i="4"/>
  <c r="E568" i="4"/>
  <c r="F568" i="4"/>
  <c r="E569" i="4"/>
  <c r="F569" i="4"/>
  <c r="E570" i="4"/>
  <c r="F570" i="4"/>
  <c r="E571" i="4"/>
  <c r="F571" i="4"/>
  <c r="E572" i="4"/>
  <c r="F572" i="4"/>
  <c r="E573" i="4"/>
  <c r="F573" i="4"/>
  <c r="E574" i="4"/>
  <c r="F574" i="4"/>
  <c r="E575" i="4"/>
  <c r="F575" i="4"/>
  <c r="E576" i="4"/>
  <c r="F576" i="4"/>
  <c r="E577" i="4"/>
  <c r="F577" i="4"/>
  <c r="E578" i="4"/>
  <c r="F578" i="4"/>
  <c r="E579" i="4"/>
  <c r="F579" i="4"/>
  <c r="E580" i="4"/>
  <c r="F580" i="4"/>
  <c r="E581" i="4"/>
  <c r="F581" i="4"/>
  <c r="E582" i="4"/>
  <c r="F582" i="4"/>
  <c r="E583" i="4"/>
  <c r="F583" i="4"/>
  <c r="E584" i="4"/>
  <c r="F584" i="4"/>
  <c r="E585" i="4"/>
  <c r="F585" i="4"/>
  <c r="E586" i="4"/>
  <c r="F586" i="4"/>
  <c r="E587" i="4"/>
  <c r="F587" i="4"/>
  <c r="E588" i="4"/>
  <c r="F588" i="4"/>
  <c r="E589" i="4"/>
  <c r="F589" i="4"/>
  <c r="E590" i="4"/>
  <c r="F590" i="4"/>
  <c r="E591" i="4"/>
  <c r="F591" i="4"/>
  <c r="E592" i="4"/>
  <c r="F592" i="4"/>
  <c r="E593" i="4"/>
  <c r="F593" i="4"/>
  <c r="E594" i="4"/>
  <c r="F594" i="4"/>
  <c r="E595" i="4"/>
  <c r="F595" i="4"/>
  <c r="E596" i="4"/>
  <c r="F596" i="4"/>
  <c r="E597" i="4"/>
  <c r="F597" i="4"/>
  <c r="E598" i="4"/>
  <c r="F598" i="4"/>
  <c r="E599" i="4"/>
  <c r="F599" i="4"/>
  <c r="E600" i="4"/>
  <c r="F600" i="4"/>
  <c r="E601" i="4"/>
  <c r="F601" i="4"/>
  <c r="E602" i="4"/>
  <c r="F602" i="4"/>
  <c r="E603" i="4"/>
  <c r="F603" i="4"/>
  <c r="E604" i="4"/>
  <c r="F604" i="4"/>
  <c r="E605" i="4"/>
  <c r="F605" i="4"/>
  <c r="E606" i="4"/>
  <c r="F606" i="4"/>
  <c r="E607" i="4"/>
  <c r="F607" i="4"/>
  <c r="E608" i="4"/>
  <c r="F608" i="4"/>
  <c r="E609" i="4"/>
  <c r="F609" i="4"/>
  <c r="E610" i="4"/>
  <c r="F610" i="4"/>
  <c r="E611" i="4"/>
  <c r="F611" i="4"/>
  <c r="E612" i="4"/>
  <c r="F612" i="4"/>
  <c r="E613" i="4"/>
  <c r="F613" i="4"/>
  <c r="E614" i="4"/>
  <c r="F614" i="4"/>
  <c r="E615" i="4"/>
  <c r="F615" i="4"/>
  <c r="E616" i="4"/>
  <c r="F616" i="4"/>
  <c r="E617" i="4"/>
  <c r="F617" i="4"/>
  <c r="E618" i="4"/>
  <c r="F618" i="4"/>
  <c r="E619" i="4"/>
  <c r="F619" i="4"/>
  <c r="E620" i="4"/>
  <c r="F620" i="4"/>
  <c r="E621" i="4"/>
  <c r="F621" i="4"/>
  <c r="E622" i="4"/>
  <c r="F622" i="4"/>
  <c r="E623" i="4"/>
  <c r="F623" i="4"/>
  <c r="E624" i="4"/>
  <c r="F624" i="4"/>
  <c r="E625" i="4"/>
  <c r="F625" i="4"/>
  <c r="E626" i="4"/>
  <c r="F626" i="4"/>
  <c r="E627" i="4"/>
  <c r="F627" i="4"/>
  <c r="E628" i="4"/>
  <c r="F628" i="4"/>
  <c r="E629" i="4"/>
  <c r="F629" i="4"/>
  <c r="E630" i="4"/>
  <c r="F630" i="4"/>
  <c r="E631" i="4"/>
  <c r="F631" i="4"/>
  <c r="E632" i="4"/>
  <c r="F632" i="4"/>
  <c r="E633" i="4"/>
  <c r="F633" i="4"/>
  <c r="E634" i="4"/>
  <c r="F634" i="4"/>
  <c r="E635" i="4"/>
  <c r="F635" i="4"/>
  <c r="E636" i="4"/>
  <c r="F636" i="4"/>
  <c r="E637" i="4"/>
  <c r="F637" i="4"/>
  <c r="E638" i="4"/>
  <c r="F638" i="4"/>
  <c r="E639" i="4"/>
  <c r="F639" i="4"/>
  <c r="E640" i="4"/>
  <c r="F640" i="4"/>
  <c r="E641" i="4"/>
  <c r="F641" i="4"/>
  <c r="E642" i="4"/>
  <c r="F642" i="4"/>
  <c r="E643" i="4"/>
  <c r="F643" i="4"/>
  <c r="E644" i="4"/>
  <c r="F644" i="4"/>
  <c r="E645" i="4"/>
  <c r="F645" i="4"/>
  <c r="E646" i="4"/>
  <c r="F646" i="4"/>
  <c r="E647" i="4"/>
  <c r="F647" i="4"/>
  <c r="E648" i="4"/>
  <c r="F648" i="4"/>
  <c r="E649" i="4"/>
  <c r="F649" i="4"/>
  <c r="E650" i="4"/>
  <c r="F650" i="4"/>
  <c r="E651" i="4"/>
  <c r="F651" i="4"/>
  <c r="E652" i="4"/>
  <c r="F652" i="4"/>
  <c r="E653" i="4"/>
  <c r="F653" i="4"/>
  <c r="E654" i="4"/>
  <c r="F654" i="4"/>
  <c r="E655" i="4"/>
  <c r="F655" i="4"/>
  <c r="E656" i="4"/>
  <c r="F656" i="4"/>
  <c r="E657" i="4"/>
  <c r="F657" i="4"/>
  <c r="E658" i="4"/>
  <c r="F658" i="4"/>
  <c r="E659" i="4"/>
  <c r="F659" i="4"/>
  <c r="E660" i="4"/>
  <c r="F660" i="4"/>
  <c r="E661" i="4"/>
  <c r="F661" i="4"/>
  <c r="E662" i="4"/>
  <c r="F662" i="4"/>
  <c r="E663" i="4"/>
  <c r="F663" i="4"/>
  <c r="E664" i="4"/>
  <c r="F664" i="4"/>
  <c r="E665" i="4"/>
  <c r="F665" i="4"/>
  <c r="E666" i="4"/>
  <c r="F666" i="4"/>
  <c r="E667" i="4"/>
  <c r="F667" i="4"/>
  <c r="E668" i="4"/>
  <c r="F668" i="4"/>
  <c r="E669" i="4"/>
  <c r="F669" i="4"/>
  <c r="E670" i="4"/>
  <c r="F670" i="4"/>
  <c r="E671" i="4"/>
  <c r="F671" i="4"/>
  <c r="E672" i="4"/>
  <c r="F672" i="4"/>
  <c r="E673" i="4"/>
  <c r="F673" i="4"/>
  <c r="E674" i="4"/>
  <c r="F674" i="4"/>
  <c r="E675" i="4"/>
  <c r="F675" i="4"/>
  <c r="E676" i="4"/>
  <c r="F676" i="4"/>
  <c r="E677" i="4"/>
  <c r="F677" i="4"/>
  <c r="E678" i="4"/>
  <c r="F678" i="4"/>
  <c r="E679" i="4"/>
  <c r="F679" i="4"/>
  <c r="E680" i="4"/>
  <c r="F680" i="4"/>
  <c r="E681" i="4"/>
  <c r="F681" i="4"/>
  <c r="E682" i="4"/>
  <c r="F682" i="4"/>
  <c r="E683" i="4"/>
  <c r="F683" i="4"/>
  <c r="E684" i="4"/>
  <c r="F684" i="4"/>
  <c r="E685" i="4"/>
  <c r="F685" i="4"/>
  <c r="E686" i="4"/>
  <c r="F686" i="4"/>
  <c r="E687" i="4"/>
  <c r="F687" i="4"/>
  <c r="E688" i="4"/>
  <c r="F688" i="4"/>
  <c r="E689" i="4"/>
  <c r="F689" i="4"/>
  <c r="E690" i="4"/>
  <c r="F690" i="4"/>
  <c r="E691" i="4"/>
  <c r="F691" i="4"/>
  <c r="E692" i="4"/>
  <c r="F692" i="4"/>
  <c r="E693" i="4"/>
  <c r="F693" i="4"/>
  <c r="E694" i="4"/>
  <c r="F694" i="4"/>
  <c r="E695" i="4"/>
  <c r="F695" i="4"/>
  <c r="E696" i="4"/>
  <c r="F696" i="4"/>
  <c r="E697" i="4"/>
  <c r="F697" i="4"/>
  <c r="E698" i="4"/>
  <c r="F698" i="4"/>
  <c r="E699" i="4"/>
  <c r="F699" i="4"/>
  <c r="E700" i="4"/>
  <c r="F700" i="4"/>
  <c r="E701" i="4"/>
  <c r="F701" i="4"/>
  <c r="E702" i="4"/>
  <c r="F702" i="4"/>
  <c r="E703" i="4"/>
  <c r="F703" i="4"/>
  <c r="E704" i="4"/>
  <c r="F704" i="4"/>
  <c r="E705" i="4"/>
  <c r="F705" i="4"/>
  <c r="E706" i="4"/>
  <c r="F706" i="4"/>
  <c r="E707" i="4"/>
  <c r="F707" i="4"/>
  <c r="E708" i="4"/>
  <c r="F708" i="4"/>
  <c r="E709" i="4"/>
  <c r="F709" i="4"/>
  <c r="E710" i="4"/>
  <c r="F710" i="4"/>
  <c r="E711" i="4"/>
  <c r="F711" i="4"/>
  <c r="E712" i="4"/>
  <c r="F712" i="4"/>
  <c r="E713" i="4"/>
  <c r="F713" i="4"/>
  <c r="E714" i="4"/>
  <c r="F714" i="4"/>
  <c r="E715" i="4"/>
  <c r="F715" i="4"/>
  <c r="E716" i="4"/>
  <c r="F716" i="4"/>
  <c r="E717" i="4"/>
  <c r="F717" i="4"/>
  <c r="E718" i="4"/>
  <c r="F718" i="4"/>
  <c r="E719" i="4"/>
  <c r="F719" i="4"/>
  <c r="E720" i="4"/>
  <c r="F720" i="4"/>
  <c r="E721" i="4"/>
  <c r="F721" i="4"/>
  <c r="E722" i="4"/>
  <c r="F722" i="4"/>
  <c r="E723" i="4"/>
  <c r="F723" i="4"/>
  <c r="E724" i="4"/>
  <c r="F724" i="4"/>
  <c r="E725" i="4"/>
  <c r="F725" i="4"/>
  <c r="E726" i="4"/>
  <c r="F726" i="4"/>
  <c r="E727" i="4"/>
  <c r="F727" i="4"/>
  <c r="E728" i="4"/>
  <c r="F728" i="4"/>
  <c r="E729" i="4"/>
  <c r="F729" i="4"/>
  <c r="E730" i="4"/>
  <c r="F730" i="4"/>
  <c r="E731" i="4"/>
  <c r="F731" i="4"/>
  <c r="E732" i="4"/>
  <c r="F732" i="4"/>
  <c r="E733" i="4"/>
  <c r="F733" i="4"/>
  <c r="E734" i="4"/>
  <c r="F734" i="4"/>
  <c r="E735" i="4"/>
  <c r="F735" i="4"/>
  <c r="E736" i="4"/>
  <c r="F736" i="4"/>
  <c r="E737" i="4"/>
  <c r="F737" i="4"/>
  <c r="E738" i="4"/>
  <c r="F738" i="4"/>
  <c r="E739" i="4"/>
  <c r="F739" i="4"/>
  <c r="E740" i="4"/>
  <c r="F740" i="4"/>
  <c r="E741" i="4"/>
  <c r="F741" i="4"/>
  <c r="E742" i="4"/>
  <c r="F742" i="4"/>
  <c r="E743" i="4"/>
  <c r="F743" i="4"/>
  <c r="E744" i="4"/>
  <c r="F744" i="4"/>
  <c r="E745" i="4"/>
  <c r="F745" i="4"/>
  <c r="E746" i="4"/>
  <c r="F746" i="4"/>
  <c r="E747" i="4"/>
  <c r="F747" i="4"/>
  <c r="E748" i="4"/>
  <c r="F748" i="4"/>
  <c r="E749" i="4"/>
  <c r="F749" i="4"/>
  <c r="E750" i="4"/>
  <c r="F750" i="4"/>
  <c r="E751" i="4"/>
  <c r="F751" i="4"/>
  <c r="E752" i="4"/>
  <c r="F752" i="4"/>
  <c r="E753" i="4"/>
  <c r="F753" i="4"/>
  <c r="E754" i="4"/>
  <c r="F754" i="4"/>
  <c r="E755" i="4"/>
  <c r="F755" i="4"/>
  <c r="E756" i="4"/>
  <c r="F756" i="4"/>
  <c r="E757" i="4"/>
  <c r="F757" i="4"/>
  <c r="E758" i="4"/>
  <c r="F758" i="4"/>
  <c r="E759" i="4"/>
  <c r="F759" i="4"/>
  <c r="E760" i="4"/>
  <c r="F760" i="4"/>
  <c r="E761" i="4"/>
  <c r="F761" i="4"/>
  <c r="E762" i="4"/>
  <c r="F762" i="4"/>
  <c r="E763" i="4"/>
  <c r="F763" i="4"/>
  <c r="E764" i="4"/>
  <c r="F764" i="4"/>
  <c r="E765" i="4"/>
  <c r="F765" i="4"/>
  <c r="E766" i="4"/>
  <c r="F766" i="4"/>
  <c r="E767" i="4"/>
  <c r="F767" i="4"/>
  <c r="E768" i="4"/>
  <c r="F768" i="4"/>
  <c r="E769" i="4"/>
  <c r="F769" i="4"/>
  <c r="E770" i="4"/>
  <c r="F770" i="4"/>
  <c r="E771" i="4"/>
  <c r="F771" i="4"/>
  <c r="E772" i="4"/>
  <c r="F772" i="4"/>
  <c r="E773" i="4"/>
  <c r="F773" i="4"/>
  <c r="E774" i="4"/>
  <c r="F774" i="4"/>
  <c r="E775" i="4"/>
  <c r="F775" i="4"/>
  <c r="E776" i="4"/>
  <c r="F776" i="4"/>
  <c r="E777" i="4"/>
  <c r="F777" i="4"/>
  <c r="E778" i="4"/>
  <c r="F778" i="4"/>
  <c r="E779" i="4"/>
  <c r="F779" i="4"/>
  <c r="E780" i="4"/>
  <c r="F780" i="4"/>
  <c r="E781" i="4"/>
  <c r="F781" i="4"/>
  <c r="E782" i="4"/>
  <c r="F782" i="4"/>
  <c r="E783" i="4"/>
  <c r="F783" i="4"/>
  <c r="E784" i="4"/>
  <c r="F784" i="4"/>
  <c r="E785" i="4"/>
  <c r="F785" i="4"/>
  <c r="E786" i="4"/>
  <c r="F786" i="4"/>
  <c r="E787" i="4"/>
  <c r="F787" i="4"/>
  <c r="E788" i="4"/>
  <c r="F788" i="4"/>
  <c r="E789" i="4"/>
  <c r="F789" i="4"/>
  <c r="E790" i="4"/>
  <c r="F790" i="4"/>
  <c r="E791" i="4"/>
  <c r="F791" i="4"/>
  <c r="E792" i="4"/>
  <c r="F792" i="4"/>
  <c r="E793" i="4"/>
  <c r="F793" i="4"/>
  <c r="E794" i="4"/>
  <c r="F794" i="4"/>
  <c r="E795" i="4"/>
  <c r="F795" i="4"/>
  <c r="E796" i="4"/>
  <c r="F796" i="4"/>
  <c r="E797" i="4"/>
  <c r="F797" i="4"/>
  <c r="E798" i="4"/>
  <c r="F798" i="4"/>
  <c r="E799" i="4"/>
  <c r="F799" i="4"/>
  <c r="E800" i="4"/>
  <c r="F800" i="4"/>
  <c r="E801" i="4"/>
  <c r="F801" i="4"/>
  <c r="E802" i="4"/>
  <c r="F802" i="4"/>
  <c r="E803" i="4"/>
  <c r="F803" i="4"/>
  <c r="E804" i="4"/>
  <c r="F804" i="4"/>
  <c r="E805" i="4"/>
  <c r="F805" i="4"/>
  <c r="E806" i="4"/>
  <c r="F806" i="4"/>
  <c r="E807" i="4"/>
  <c r="F807" i="4"/>
  <c r="E808" i="4"/>
  <c r="F808" i="4"/>
  <c r="E809" i="4"/>
  <c r="F809" i="4"/>
  <c r="E810" i="4"/>
  <c r="F810" i="4"/>
  <c r="E811" i="4"/>
  <c r="F811" i="4"/>
  <c r="E812" i="4"/>
  <c r="F812" i="4"/>
  <c r="E813" i="4"/>
  <c r="F813" i="4"/>
  <c r="E814" i="4"/>
  <c r="F814" i="4"/>
  <c r="E815" i="4"/>
  <c r="F815" i="4"/>
  <c r="E816" i="4"/>
  <c r="F816" i="4"/>
  <c r="E817" i="4"/>
  <c r="F817" i="4"/>
  <c r="E818" i="4"/>
  <c r="F818" i="4"/>
  <c r="E819" i="4"/>
  <c r="F819" i="4"/>
  <c r="E820" i="4"/>
  <c r="F820" i="4"/>
  <c r="E821" i="4"/>
  <c r="F821" i="4"/>
  <c r="E822" i="4"/>
  <c r="F822" i="4"/>
  <c r="E823" i="4"/>
  <c r="F823" i="4"/>
  <c r="E824" i="4"/>
  <c r="F824" i="4"/>
  <c r="E825" i="4"/>
  <c r="F825" i="4"/>
  <c r="E826" i="4"/>
  <c r="F826" i="4"/>
  <c r="E827" i="4"/>
  <c r="F827" i="4"/>
  <c r="E828" i="4"/>
  <c r="F828" i="4"/>
  <c r="E829" i="4"/>
  <c r="F829" i="4"/>
  <c r="E830" i="4"/>
  <c r="F830" i="4"/>
  <c r="E831" i="4"/>
  <c r="F831" i="4"/>
  <c r="E832" i="4"/>
  <c r="F832" i="4"/>
  <c r="E833" i="4"/>
  <c r="F833" i="4"/>
  <c r="E834" i="4"/>
  <c r="F834" i="4"/>
  <c r="E835" i="4"/>
  <c r="F835" i="4"/>
  <c r="E836" i="4"/>
  <c r="F836" i="4"/>
  <c r="E837" i="4"/>
  <c r="F837" i="4"/>
  <c r="E838" i="4"/>
  <c r="F838" i="4"/>
  <c r="E839" i="4"/>
  <c r="F839" i="4"/>
  <c r="E840" i="4"/>
  <c r="F840" i="4"/>
  <c r="E841" i="4"/>
  <c r="F841" i="4"/>
  <c r="E842" i="4"/>
  <c r="F842" i="4"/>
  <c r="E843" i="4"/>
  <c r="F843" i="4"/>
  <c r="E844" i="4"/>
  <c r="F844" i="4"/>
  <c r="E845" i="4"/>
  <c r="F845" i="4"/>
  <c r="E846" i="4"/>
  <c r="F846" i="4"/>
  <c r="E847" i="4"/>
  <c r="F847" i="4"/>
  <c r="E848" i="4"/>
  <c r="F848" i="4"/>
  <c r="E849" i="4"/>
  <c r="F849" i="4"/>
  <c r="E850" i="4"/>
  <c r="F850" i="4"/>
  <c r="E851" i="4"/>
  <c r="F851" i="4"/>
  <c r="E852" i="4"/>
  <c r="F852" i="4"/>
  <c r="E853" i="4"/>
  <c r="F853" i="4"/>
  <c r="E854" i="4"/>
  <c r="F854" i="4"/>
  <c r="E855" i="4"/>
  <c r="F855" i="4"/>
  <c r="E856" i="4"/>
  <c r="F856" i="4"/>
  <c r="E857" i="4"/>
  <c r="F857" i="4"/>
  <c r="E858" i="4"/>
  <c r="F858" i="4"/>
  <c r="E859" i="4"/>
  <c r="F859" i="4"/>
  <c r="E860" i="4"/>
  <c r="F860" i="4"/>
  <c r="E861" i="4"/>
  <c r="F861" i="4"/>
  <c r="E862" i="4"/>
  <c r="F862" i="4"/>
  <c r="E863" i="4"/>
  <c r="F863" i="4"/>
  <c r="E864" i="4"/>
  <c r="F864" i="4"/>
  <c r="E865" i="4"/>
  <c r="F865" i="4"/>
  <c r="E866" i="4"/>
  <c r="F866" i="4"/>
  <c r="E867" i="4"/>
  <c r="F867" i="4"/>
  <c r="E868" i="4"/>
  <c r="F868" i="4"/>
  <c r="E869" i="4"/>
  <c r="F869" i="4"/>
  <c r="E870" i="4"/>
  <c r="F870" i="4"/>
  <c r="E871" i="4"/>
  <c r="F871" i="4"/>
  <c r="E872" i="4"/>
  <c r="F872" i="4"/>
  <c r="E873" i="4"/>
  <c r="F873" i="4"/>
  <c r="E874" i="4"/>
  <c r="F874" i="4"/>
  <c r="E875" i="4"/>
  <c r="F875" i="4"/>
  <c r="E876" i="4"/>
  <c r="F876" i="4"/>
  <c r="E877" i="4"/>
  <c r="F877" i="4"/>
  <c r="E878" i="4"/>
  <c r="F878" i="4"/>
  <c r="E879" i="4"/>
  <c r="F879" i="4"/>
  <c r="E880" i="4"/>
  <c r="F880" i="4"/>
  <c r="E881" i="4"/>
  <c r="F881" i="4"/>
  <c r="E882" i="4"/>
  <c r="F882" i="4"/>
  <c r="E883" i="4"/>
  <c r="F883" i="4"/>
  <c r="E884" i="4"/>
  <c r="F884" i="4"/>
  <c r="E885" i="4"/>
  <c r="F885" i="4"/>
  <c r="E886" i="4"/>
  <c r="F886" i="4"/>
  <c r="E887" i="4"/>
  <c r="F887" i="4"/>
  <c r="E888" i="4"/>
  <c r="F888" i="4"/>
  <c r="E889" i="4"/>
  <c r="F889" i="4"/>
  <c r="E890" i="4"/>
  <c r="F890" i="4"/>
  <c r="E891" i="4"/>
  <c r="F891" i="4"/>
  <c r="E892" i="4"/>
  <c r="F892" i="4"/>
  <c r="E893" i="4"/>
  <c r="F893" i="4"/>
  <c r="E894" i="4"/>
  <c r="F894" i="4"/>
  <c r="E895" i="4"/>
  <c r="F895" i="4"/>
  <c r="E896" i="4"/>
  <c r="F896" i="4"/>
  <c r="E897" i="4"/>
  <c r="F897" i="4"/>
  <c r="E898" i="4"/>
  <c r="F898" i="4"/>
  <c r="E899" i="4"/>
  <c r="F899" i="4"/>
  <c r="E900" i="4"/>
  <c r="F900" i="4"/>
  <c r="E901" i="4"/>
  <c r="F901" i="4"/>
  <c r="E902" i="4"/>
  <c r="F902" i="4"/>
  <c r="E903" i="4"/>
  <c r="F903" i="4"/>
  <c r="E904" i="4"/>
  <c r="F904" i="4"/>
  <c r="E905" i="4"/>
  <c r="F905" i="4"/>
  <c r="E906" i="4"/>
  <c r="F906" i="4"/>
  <c r="E907" i="4"/>
  <c r="F907" i="4"/>
  <c r="E908" i="4"/>
  <c r="F908" i="4"/>
  <c r="E909" i="4"/>
  <c r="F909" i="4"/>
  <c r="E910" i="4"/>
  <c r="F910" i="4"/>
  <c r="E911" i="4"/>
  <c r="F911" i="4"/>
  <c r="E912" i="4"/>
  <c r="F912" i="4"/>
  <c r="E913" i="4"/>
  <c r="F913" i="4"/>
  <c r="E914" i="4"/>
  <c r="F914" i="4"/>
  <c r="E915" i="4"/>
  <c r="F915" i="4"/>
  <c r="E916" i="4"/>
  <c r="F916" i="4"/>
  <c r="E917" i="4"/>
  <c r="F917" i="4"/>
  <c r="E918" i="4"/>
  <c r="F918" i="4"/>
  <c r="E919" i="4"/>
  <c r="F919" i="4"/>
  <c r="E920" i="4"/>
  <c r="F920" i="4"/>
  <c r="E921" i="4"/>
  <c r="F921" i="4"/>
  <c r="E922" i="4"/>
  <c r="F922" i="4"/>
  <c r="E923" i="4"/>
  <c r="F923" i="4"/>
  <c r="E924" i="4"/>
  <c r="F924" i="4"/>
  <c r="E925" i="4"/>
  <c r="F925" i="4"/>
  <c r="E926" i="4"/>
  <c r="F926" i="4"/>
  <c r="E927" i="4"/>
  <c r="F927" i="4"/>
  <c r="E928" i="4"/>
  <c r="F928" i="4"/>
  <c r="E929" i="4"/>
  <c r="F929" i="4"/>
  <c r="E930" i="4"/>
  <c r="F930" i="4"/>
  <c r="E931" i="4"/>
  <c r="F931" i="4"/>
  <c r="E932" i="4"/>
  <c r="F932" i="4"/>
  <c r="E933" i="4"/>
  <c r="F933" i="4"/>
  <c r="E934" i="4"/>
  <c r="F934" i="4"/>
  <c r="E935" i="4"/>
  <c r="F935" i="4"/>
  <c r="E936" i="4"/>
  <c r="F936" i="4"/>
  <c r="E937" i="4"/>
  <c r="F937" i="4"/>
  <c r="E938" i="4"/>
  <c r="F938" i="4"/>
  <c r="E939" i="4"/>
  <c r="F939" i="4"/>
  <c r="E940" i="4"/>
  <c r="F940" i="4"/>
  <c r="E941" i="4"/>
  <c r="F941" i="4"/>
  <c r="E942" i="4"/>
  <c r="F942" i="4"/>
  <c r="E943" i="4"/>
  <c r="F943" i="4"/>
  <c r="E944" i="4"/>
  <c r="F944" i="4"/>
  <c r="E945" i="4"/>
  <c r="F945" i="4"/>
  <c r="E946" i="4"/>
  <c r="F946" i="4"/>
  <c r="E947" i="4"/>
  <c r="F947" i="4"/>
  <c r="E948" i="4"/>
  <c r="F948" i="4"/>
  <c r="E949" i="4"/>
  <c r="F949" i="4"/>
  <c r="E950" i="4"/>
  <c r="F950" i="4"/>
  <c r="E951" i="4"/>
  <c r="F951" i="4"/>
  <c r="E952" i="4"/>
  <c r="F952" i="4"/>
  <c r="E953" i="4"/>
  <c r="F953" i="4"/>
  <c r="E954" i="4"/>
  <c r="F954" i="4"/>
  <c r="E955" i="4"/>
  <c r="F955" i="4"/>
  <c r="E956" i="4"/>
  <c r="F956" i="4"/>
  <c r="E957" i="4"/>
  <c r="F957" i="4"/>
  <c r="E958" i="4"/>
  <c r="F958" i="4"/>
  <c r="E959" i="4"/>
  <c r="F959" i="4"/>
  <c r="E960" i="4"/>
  <c r="F960" i="4"/>
  <c r="E961" i="4"/>
  <c r="F961" i="4"/>
  <c r="E962" i="4"/>
  <c r="F962" i="4"/>
  <c r="E963" i="4"/>
  <c r="F963" i="4"/>
  <c r="E964" i="4"/>
  <c r="F964" i="4"/>
  <c r="E965" i="4"/>
  <c r="F965" i="4"/>
  <c r="E966" i="4"/>
  <c r="F966" i="4"/>
  <c r="E967" i="4"/>
  <c r="F967" i="4"/>
  <c r="E968" i="4"/>
  <c r="F968" i="4"/>
  <c r="E969" i="4"/>
  <c r="F969" i="4"/>
  <c r="E970" i="4"/>
  <c r="F970" i="4"/>
  <c r="E971" i="4"/>
  <c r="F971" i="4"/>
  <c r="E972" i="4"/>
  <c r="F972" i="4"/>
  <c r="E973" i="4"/>
  <c r="F973" i="4"/>
  <c r="E974" i="4"/>
  <c r="F974" i="4"/>
  <c r="E975" i="4"/>
  <c r="F975" i="4"/>
  <c r="E976" i="4"/>
  <c r="F976" i="4"/>
  <c r="E977" i="4"/>
  <c r="F977" i="4"/>
  <c r="E978" i="4"/>
  <c r="F978" i="4"/>
  <c r="E979" i="4"/>
  <c r="F979" i="4"/>
  <c r="E980" i="4"/>
  <c r="F980" i="4"/>
  <c r="E981" i="4"/>
  <c r="F981" i="4"/>
  <c r="E982" i="4"/>
  <c r="F982" i="4"/>
  <c r="E983" i="4"/>
  <c r="F983" i="4"/>
  <c r="E984" i="4"/>
  <c r="F984" i="4"/>
  <c r="E985" i="4"/>
  <c r="F985" i="4"/>
  <c r="E986" i="4"/>
  <c r="F986" i="4"/>
  <c r="E987" i="4"/>
  <c r="F987" i="4"/>
  <c r="E988" i="4"/>
  <c r="F988" i="4"/>
  <c r="E989" i="4"/>
  <c r="F989" i="4"/>
  <c r="E990" i="4"/>
  <c r="F990" i="4"/>
  <c r="E991" i="4"/>
  <c r="F991" i="4"/>
  <c r="E992" i="4"/>
  <c r="F992" i="4"/>
  <c r="E993" i="4"/>
  <c r="F993" i="4"/>
  <c r="E994" i="4"/>
  <c r="F994" i="4"/>
  <c r="E995" i="4"/>
  <c r="F995" i="4"/>
  <c r="E996" i="4"/>
  <c r="F996" i="4"/>
  <c r="E997" i="4"/>
  <c r="F997" i="4"/>
  <c r="E998" i="4"/>
  <c r="F998" i="4"/>
  <c r="E999" i="4"/>
  <c r="F999" i="4"/>
  <c r="E1000" i="4"/>
  <c r="F1000" i="4"/>
  <c r="E1001" i="4"/>
  <c r="F1001" i="4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P2" i="6"/>
  <c r="P3" i="6"/>
  <c r="P4" i="6"/>
  <c r="P5" i="6"/>
  <c r="P6" i="6"/>
  <c r="P7" i="6"/>
</calcChain>
</file>

<file path=xl/sharedStrings.xml><?xml version="1.0" encoding="utf-8"?>
<sst xmlns="http://schemas.openxmlformats.org/spreadsheetml/2006/main" count="4179" uniqueCount="167">
  <si>
    <t>Year</t>
  </si>
  <si>
    <t>Month Num</t>
  </si>
  <si>
    <t>Month</t>
  </si>
  <si>
    <t>Day Num</t>
  </si>
  <si>
    <t>Weekday Num</t>
  </si>
  <si>
    <t>Weekday</t>
  </si>
  <si>
    <t>Time Block</t>
  </si>
  <si>
    <t>Subcategory</t>
  </si>
  <si>
    <t>Category</t>
  </si>
  <si>
    <t>Payee</t>
  </si>
  <si>
    <t>Account</t>
  </si>
  <si>
    <t>Amount</t>
  </si>
  <si>
    <t>Tax</t>
  </si>
  <si>
    <t>Final Amount</t>
  </si>
  <si>
    <t>Type</t>
  </si>
  <si>
    <t>Evening</t>
  </si>
  <si>
    <t>Freelance Project</t>
  </si>
  <si>
    <t>Income</t>
  </si>
  <si>
    <t>Legal Capital Corp</t>
  </si>
  <si>
    <t>Cash</t>
  </si>
  <si>
    <t>Salary</t>
  </si>
  <si>
    <t>Eze Castle Integration</t>
  </si>
  <si>
    <t>Afternoon</t>
  </si>
  <si>
    <t>Tango Lessons</t>
  </si>
  <si>
    <t>Education</t>
  </si>
  <si>
    <t>Anton Gazenbeek</t>
  </si>
  <si>
    <t>AMEX Blue Sky</t>
  </si>
  <si>
    <t>Coffee</t>
  </si>
  <si>
    <t>Food</t>
  </si>
  <si>
    <t>City Bakery</t>
  </si>
  <si>
    <t>Professional Development</t>
  </si>
  <si>
    <t>Skillshare</t>
  </si>
  <si>
    <t>Groceries</t>
  </si>
  <si>
    <t>Trader Joe's</t>
  </si>
  <si>
    <t>Night</t>
  </si>
  <si>
    <t>Chase Freedom Visa</t>
  </si>
  <si>
    <t>Movies</t>
  </si>
  <si>
    <t>Entertainment</t>
  </si>
  <si>
    <t>Fandango</t>
  </si>
  <si>
    <t>Utilities</t>
  </si>
  <si>
    <t>Bills</t>
  </si>
  <si>
    <t>Con Edison</t>
  </si>
  <si>
    <t>Restaurants</t>
  </si>
  <si>
    <t>Bangkok Heights</t>
  </si>
  <si>
    <t>Gift Received</t>
  </si>
  <si>
    <t>Aunt Sally</t>
  </si>
  <si>
    <t>Early Morning</t>
  </si>
  <si>
    <t>Alcohol</t>
  </si>
  <si>
    <t>Moe's Tavern</t>
  </si>
  <si>
    <t>Morning</t>
  </si>
  <si>
    <t>Subway</t>
  </si>
  <si>
    <t>Transportation</t>
  </si>
  <si>
    <t>MTA</t>
  </si>
  <si>
    <t>Late Morning</t>
  </si>
  <si>
    <t>Clothing</t>
  </si>
  <si>
    <t>Shopping</t>
  </si>
  <si>
    <t>Express</t>
  </si>
  <si>
    <t>Electronics</t>
  </si>
  <si>
    <t>Amazon.com</t>
  </si>
  <si>
    <t>Insurance Premium</t>
  </si>
  <si>
    <t>Health</t>
  </si>
  <si>
    <t>Freelancer's Union</t>
  </si>
  <si>
    <t>Cleaning Supplies</t>
  </si>
  <si>
    <t>Home</t>
  </si>
  <si>
    <t>Bed Bath &amp; Beyond</t>
  </si>
  <si>
    <t>A) EXERCISES</t>
  </si>
  <si>
    <t>B) EXERCISES</t>
  </si>
  <si>
    <t>Tax Name</t>
  </si>
  <si>
    <t>Tax Amount</t>
  </si>
  <si>
    <t>Start Time</t>
  </si>
  <si>
    <t>End Time</t>
  </si>
  <si>
    <t>Time Range</t>
  </si>
  <si>
    <t>Sales Tax</t>
  </si>
  <si>
    <t>Income Tax</t>
  </si>
  <si>
    <t>Discover</t>
  </si>
  <si>
    <t>Mastercard</t>
  </si>
  <si>
    <t>ID</t>
  </si>
  <si>
    <t>Date</t>
  </si>
  <si>
    <t>Time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</si>
  <si>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</si>
  <si>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</si>
  <si>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</si>
  <si>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</si>
  <si>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</si>
  <si>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</si>
  <si>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</si>
  <si>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</si>
  <si>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</si>
  <si>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</si>
  <si>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</si>
  <si>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</si>
  <si>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Sun</t>
  </si>
  <si>
    <t>Mon</t>
  </si>
  <si>
    <t>Tue</t>
  </si>
  <si>
    <t>Wed</t>
  </si>
  <si>
    <t>Thu</t>
  </si>
  <si>
    <t>Fri</t>
  </si>
  <si>
    <t>Sat</t>
  </si>
  <si>
    <t>Module 4 - Present: How to be Clear, Concise, and Compelling</t>
  </si>
  <si>
    <t>5 Steps to Create a Chart (A SLED)</t>
  </si>
  <si>
    <t>Ask Questions &amp; Prepare Data</t>
  </si>
  <si>
    <t>No empty cells</t>
  </si>
  <si>
    <t>Intuitive labels</t>
  </si>
  <si>
    <t>No totals or subtotals</t>
  </si>
  <si>
    <t>Rules of Thumb for Chart Formatting</t>
  </si>
  <si>
    <t>Make things intuitive, standalone, and as clear as possible</t>
  </si>
  <si>
    <t>Stay consistent</t>
  </si>
  <si>
    <t>Label everything</t>
  </si>
  <si>
    <t>Keep things simple (flashy charts are distracting)</t>
  </si>
  <si>
    <t>4 Primary Chart Types &amp; When to Use Each</t>
  </si>
  <si>
    <t>Pie</t>
  </si>
  <si>
    <t>Column</t>
  </si>
  <si>
    <t>Line</t>
  </si>
  <si>
    <t>Scatter</t>
  </si>
  <si>
    <t>*Scatter</t>
  </si>
  <si>
    <t xml:space="preserve">            values on y axis (vertical) and categories on x axis (horizontal)</t>
  </si>
  <si>
    <t>Module 4 - Extra Practice EXERCISES</t>
  </si>
  <si>
    <t>Gifts</t>
  </si>
  <si>
    <t>Transaction Time</t>
  </si>
  <si>
    <t>Row Labels</t>
  </si>
  <si>
    <t>Grand Total</t>
  </si>
  <si>
    <t>Column Labels</t>
  </si>
  <si>
    <t>Sum of Final Amount</t>
  </si>
  <si>
    <r>
      <rPr>
        <b/>
        <sz val="11"/>
        <color theme="1"/>
        <rFont val="Calibri"/>
        <family val="2"/>
      </rPr>
      <t>Useful for:</t>
    </r>
    <r>
      <rPr>
        <sz val="11"/>
        <color theme="1"/>
        <rFont val="Calibri"/>
        <family val="2"/>
      </rPr>
      <t xml:space="preserve"> showing the relationships of the parts to the whole</t>
    </r>
  </si>
  <si>
    <r>
      <rPr>
        <b/>
        <sz val="11"/>
        <color theme="1"/>
        <rFont val="Calibri"/>
        <family val="2"/>
      </rPr>
      <t>Subtypes:</t>
    </r>
    <r>
      <rPr>
        <sz val="11"/>
        <color theme="1"/>
        <rFont val="Calibri"/>
        <family val="2"/>
      </rPr>
      <t xml:space="preserve"> Pie, Exploding Pie, Pie of Pie, Bar of Pie</t>
    </r>
  </si>
  <si>
    <r>
      <rPr>
        <b/>
        <sz val="11"/>
        <color theme="1"/>
        <rFont val="Calibri"/>
        <family val="2"/>
      </rPr>
      <t>Example:</t>
    </r>
    <r>
      <rPr>
        <sz val="11"/>
        <color theme="1"/>
        <rFont val="Calibri"/>
        <family val="2"/>
      </rPr>
      <t xml:space="preserve"> How much did I spend in each category relative to others?</t>
    </r>
  </si>
  <si>
    <r>
      <rPr>
        <b/>
        <sz val="11"/>
        <color theme="1"/>
        <rFont val="Calibri"/>
        <family val="2"/>
      </rPr>
      <t>Note:</t>
    </r>
    <r>
      <rPr>
        <sz val="11"/>
        <color theme="1"/>
        <rFont val="Calibri"/>
        <family val="2"/>
      </rPr>
      <t xml:space="preserve"> Contains only 1 data series</t>
    </r>
  </si>
  <si>
    <r>
      <rPr>
        <b/>
        <sz val="11"/>
        <color theme="1"/>
        <rFont val="Calibri"/>
        <family val="2"/>
      </rPr>
      <t>Subtypes:</t>
    </r>
    <r>
      <rPr>
        <sz val="11"/>
        <color theme="1"/>
        <rFont val="Calibri"/>
        <family val="2"/>
      </rPr>
      <t xml:space="preserve"> Clustered Column, Stacked Column, 100% Stacked Column</t>
    </r>
  </si>
  <si>
    <r>
      <rPr>
        <b/>
        <sz val="11"/>
        <color theme="1"/>
        <rFont val="Calibri"/>
        <family val="2"/>
      </rPr>
      <t>Useful for:</t>
    </r>
    <r>
      <rPr>
        <sz val="11"/>
        <color theme="1"/>
        <rFont val="Calibri"/>
        <family val="2"/>
      </rPr>
      <t xml:space="preserve"> illustrating precise amounts &amp; variations over a period of time or within specific categories</t>
    </r>
  </si>
  <si>
    <r>
      <rPr>
        <b/>
        <sz val="11"/>
        <color theme="1"/>
        <rFont val="Calibri"/>
        <family val="2"/>
      </rPr>
      <t>Example:</t>
    </r>
    <r>
      <rPr>
        <sz val="11"/>
        <color theme="1"/>
        <rFont val="Calibri"/>
        <family val="2"/>
      </rPr>
      <t xml:space="preserve"> Exactly how much did I spend each month this year?</t>
    </r>
  </si>
  <si>
    <r>
      <rPr>
        <b/>
        <sz val="11"/>
        <color theme="1"/>
        <rFont val="Calibri"/>
        <family val="2"/>
      </rPr>
      <t>Note:</t>
    </r>
    <r>
      <rPr>
        <sz val="11"/>
        <color theme="1"/>
        <rFont val="Calibri"/>
        <family val="2"/>
      </rPr>
      <t xml:space="preserve"> Clusters show different series side by side, stacked shows relationship of series to other series</t>
    </r>
  </si>
  <si>
    <r>
      <rPr>
        <b/>
        <sz val="11"/>
        <color theme="1"/>
        <rFont val="Calibri"/>
        <family val="2"/>
      </rPr>
      <t>Subtypes:</t>
    </r>
    <r>
      <rPr>
        <sz val="11"/>
        <color theme="1"/>
        <rFont val="Calibri"/>
        <family val="2"/>
      </rPr>
      <t xml:space="preserve"> Line, Stacked Line, 100% Stacked Line</t>
    </r>
  </si>
  <si>
    <r>
      <rPr>
        <b/>
        <sz val="11"/>
        <color theme="1"/>
        <rFont val="Calibri"/>
        <family val="2"/>
      </rPr>
      <t>Example:</t>
    </r>
    <r>
      <rPr>
        <sz val="11"/>
        <color theme="1"/>
        <rFont val="Calibri"/>
        <family val="2"/>
      </rPr>
      <t xml:space="preserve"> What trends were there in my spending habits over the last 2 years?</t>
    </r>
  </si>
  <si>
    <r>
      <rPr>
        <b/>
        <sz val="11"/>
        <color theme="1"/>
        <rFont val="Calibri"/>
        <family val="2"/>
      </rPr>
      <t>Subtypes:</t>
    </r>
    <r>
      <rPr>
        <sz val="11"/>
        <color theme="1"/>
        <rFont val="Calibri"/>
        <family val="2"/>
      </rPr>
      <t xml:space="preserve"> Scatter, Smooth Lines, Straight Lines</t>
    </r>
  </si>
  <si>
    <r>
      <rPr>
        <b/>
        <sz val="11"/>
        <color theme="1"/>
        <rFont val="Calibri"/>
        <family val="2"/>
      </rPr>
      <t>Useful for:</t>
    </r>
    <r>
      <rPr>
        <sz val="11"/>
        <color theme="1"/>
        <rFont val="Calibri"/>
        <family val="2"/>
      </rPr>
      <t xml:space="preserve"> showing correlations between data points</t>
    </r>
  </si>
  <si>
    <r>
      <rPr>
        <b/>
        <sz val="11"/>
        <color theme="1"/>
        <rFont val="Calibri"/>
        <family val="2"/>
      </rPr>
      <t>Example:</t>
    </r>
    <r>
      <rPr>
        <sz val="11"/>
        <color theme="1"/>
        <rFont val="Calibri"/>
        <family val="2"/>
      </rPr>
      <t xml:space="preserve"> What time of day were purchases made compared to how much was spent?</t>
    </r>
  </si>
  <si>
    <r>
      <rPr>
        <b/>
        <sz val="11"/>
        <color theme="1"/>
        <rFont val="Calibri"/>
        <family val="2"/>
      </rPr>
      <t>Note:</t>
    </r>
    <r>
      <rPr>
        <sz val="11"/>
        <color theme="1"/>
        <rFont val="Calibri"/>
        <family val="2"/>
      </rPr>
      <t xml:space="preserve"> Scatter charts use numeric values along both axes instead of</t>
    </r>
  </si>
  <si>
    <t>Net Income</t>
  </si>
  <si>
    <t>EXAMPLES</t>
  </si>
  <si>
    <t>CREATE CHARTS TO MATCH THE EXAMPLES</t>
  </si>
  <si>
    <t>Create charts to match the examples in the "C-01" tab.</t>
  </si>
  <si>
    <t>Create charts to match the examples in the "C-02" tab.</t>
  </si>
  <si>
    <r>
      <rPr>
        <b/>
        <sz val="11"/>
        <color theme="1"/>
        <rFont val="Calibri"/>
        <family val="2"/>
      </rPr>
      <t>Note:</t>
    </r>
    <r>
      <rPr>
        <sz val="11"/>
        <color theme="1"/>
        <rFont val="Calibri"/>
        <family val="2"/>
      </rPr>
      <t xml:space="preserve"> Line charts emphasize trends rather than specific amounts</t>
    </r>
  </si>
  <si>
    <r>
      <rPr>
        <b/>
        <sz val="11"/>
        <color theme="1"/>
        <rFont val="Calibri"/>
        <family val="2"/>
      </rPr>
      <t>Useful for:</t>
    </r>
    <r>
      <rPr>
        <sz val="11"/>
        <color theme="1"/>
        <rFont val="Calibri"/>
        <family val="2"/>
      </rPr>
      <t xml:space="preserve"> showing the trends of the changes occurring over a period of time</t>
    </r>
  </si>
  <si>
    <t>Create charts to match the examples in the "C-03" tab.</t>
  </si>
  <si>
    <t>HINT: 1 = 24 hours in Excel</t>
  </si>
  <si>
    <t>Hours</t>
  </si>
  <si>
    <t>Value</t>
  </si>
  <si>
    <t>EXAMPLE</t>
  </si>
  <si>
    <t>CREATE PIVOT CHART TO MATCH THE EXAMPLE</t>
  </si>
  <si>
    <t>Create charts to match the examples in the "C-Scatter" tab.</t>
  </si>
  <si>
    <t>Create Pivot Chart to match the example in the "PT-Accounts and Subcat" tab.</t>
  </si>
  <si>
    <t>NOTE: Pivot Charts are only available on PC.</t>
  </si>
  <si>
    <t>For Mac, create a standard chart using the Pivot Table data.</t>
  </si>
  <si>
    <t>Show the monthly trends of spending by category.</t>
  </si>
  <si>
    <t>Show a breakdown of avg tax spending by account and time block.</t>
  </si>
  <si>
    <t>For each question, create a Pivot Table (on a new tab) and a Pivot Chart.</t>
  </si>
  <si>
    <t>***Create dashboard that shows top 5 payees, subcategories, months.</t>
  </si>
  <si>
    <t>HINT: 3 separate charts.</t>
  </si>
  <si>
    <r>
      <rPr>
        <b/>
        <u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>sk Questions &amp; Prepare Data</t>
    </r>
  </si>
  <si>
    <r>
      <rPr>
        <b/>
        <u/>
        <sz val="11"/>
        <color theme="1"/>
        <rFont val="Calibri"/>
        <family val="2"/>
      </rPr>
      <t>S</t>
    </r>
    <r>
      <rPr>
        <sz val="11"/>
        <color theme="1"/>
        <rFont val="Calibri"/>
        <family val="2"/>
      </rPr>
      <t>elect Data &amp; Insert Chart</t>
    </r>
  </si>
  <si>
    <r>
      <rPr>
        <b/>
        <u/>
        <sz val="11"/>
        <color theme="1"/>
        <rFont val="Calibri"/>
        <family val="2"/>
      </rPr>
      <t>L</t>
    </r>
    <r>
      <rPr>
        <sz val="11"/>
        <color theme="1"/>
        <rFont val="Calibri"/>
        <family val="2"/>
      </rPr>
      <t>abel Everything</t>
    </r>
  </si>
  <si>
    <r>
      <rPr>
        <b/>
        <u/>
        <sz val="11"/>
        <color theme="1"/>
        <rFont val="Calibri"/>
        <family val="2"/>
      </rPr>
      <t>E</t>
    </r>
    <r>
      <rPr>
        <sz val="11"/>
        <color theme="1"/>
        <rFont val="Calibri"/>
        <family val="2"/>
      </rPr>
      <t>xperiment (Choose best chart type)</t>
    </r>
  </si>
  <si>
    <r>
      <rPr>
        <b/>
        <u/>
        <sz val="11"/>
        <color theme="1"/>
        <rFont val="Calibri"/>
        <family val="2"/>
      </rPr>
      <t>D</t>
    </r>
    <r>
      <rPr>
        <sz val="11"/>
        <color theme="1"/>
        <rFont val="Calibri"/>
        <family val="2"/>
      </rPr>
      <t>isplay Finished Chart</t>
    </r>
  </si>
  <si>
    <t>Expense</t>
  </si>
  <si>
    <t>HINT: Use Pie of Pie Chart.</t>
  </si>
  <si>
    <t>*Show the top 10 payees relative to each other, and group together payees less than 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</si>
</sst>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"/>
    <numFmt numFmtId="165" formatCode="[$-409]h:mm\ AM/PM;@"/>
    <numFmt numFmtId="166" formatCode="&quot;$&quot;#,##0.00"/>
    <numFmt numFmtId="167" formatCode="mm/dd/yy;@"/>
    <numFmt numFmtId="168" formatCode="[$-409]hh:mm\ AM/PM;@"/>
  </numFmts>
  <fonts count="2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7030A0"/>
      <name val="Calibri"/>
      <family val="2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theme="1" tint="0.2499465926084170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3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40B4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8E908F"/>
        <bgColor indexed="64"/>
      </patternFill>
    </fill>
    <fill>
      <patternFill patternType="solid">
        <fgColor rgb="FFFFD101"/>
        <bgColor indexed="64"/>
      </patternFill>
    </fill>
    <fill>
      <patternFill patternType="solid">
        <fgColor rgb="FFFFEB9C"/>
      </patternFill>
    </fill>
    <fill>
      <patternFill patternType="solid">
        <fgColor rgb="FF2297D4"/>
        <bgColor indexed="64"/>
      </patternFill>
    </fill>
    <fill>
      <patternFill patternType="solid">
        <fgColor rgb="FFEE3325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6" fillId="0" borderId="1" applyNumberFormat="0" applyFill="0" applyAlignment="0">
      <protection locked="0"/>
    </xf>
    <xf numFmtId="0" fontId="4" fillId="0" borderId="0" applyNumberFormat="0" applyFill="0" applyBorder="0" applyAlignment="0"/>
    <xf numFmtId="0" fontId="12" fillId="0" borderId="0" applyNumberFormat="0" applyFill="0" applyBorder="0" applyAlignment="0"/>
    <xf numFmtId="0" fontId="2" fillId="0" borderId="0" applyNumberFormat="0" applyFill="0" applyBorder="0" applyAlignment="0"/>
    <xf numFmtId="164" fontId="5" fillId="0" borderId="0" applyNumberFormat="0" applyFill="0" applyBorder="0" applyAlignment="0" applyProtection="0">
      <alignment horizontal="right"/>
    </xf>
    <xf numFmtId="10" fontId="7" fillId="0" borderId="0" applyNumberFormat="0" applyFill="0" applyBorder="0" applyAlignment="0" applyProtection="0"/>
    <xf numFmtId="0" fontId="8" fillId="0" borderId="0" applyNumberFormat="0" applyFill="0" applyBorder="0" applyAlignment="0"/>
    <xf numFmtId="0" fontId="9" fillId="0" borderId="1" applyNumberFormat="0" applyFill="0" applyAlignment="0">
      <protection locked="0"/>
    </xf>
    <xf numFmtId="0" fontId="3" fillId="2" borderId="0" applyNumberFormat="0" applyBorder="0" applyAlignment="0"/>
    <xf numFmtId="0" fontId="3" fillId="9" borderId="0" applyNumberFormat="0" applyBorder="0" applyAlignment="0"/>
    <xf numFmtId="0" fontId="3" fillId="6" borderId="0" applyNumberFormat="0" applyBorder="0" applyAlignment="0"/>
    <xf numFmtId="0" fontId="3" fillId="3" borderId="0" applyNumberFormat="0" applyBorder="0" applyAlignment="0"/>
    <xf numFmtId="0" fontId="11" fillId="7" borderId="0" applyNumberFormat="0" applyBorder="0" applyAlignment="0"/>
    <xf numFmtId="0" fontId="3" fillId="10" borderId="0" applyNumberFormat="0" applyBorder="0" applyAlignment="0"/>
    <xf numFmtId="0" fontId="3" fillId="11" borderId="0" applyNumberFormat="0" applyBorder="0" applyAlignment="0"/>
  </cellStyleXfs>
  <cellXfs count="49">
    <xf numFmtId="0" fontId="0" fillId="0" borderId="0" xfId="0"/>
    <xf numFmtId="0" fontId="0" fillId="0" borderId="0" xfId="0"/>
    <xf numFmtId="0" fontId="0" fillId="0" borderId="0" xfId="0" applyProtection="1"/>
    <xf numFmtId="0" fontId="14" fillId="0" borderId="0" xfId="0" applyFont="1" applyProtection="1"/>
    <xf numFmtId="0" fontId="0" fillId="0" borderId="0" xfId="0" applyFill="1" applyBorder="1" applyProtection="1"/>
    <xf numFmtId="0" fontId="13" fillId="0" borderId="0" xfId="0" applyFont="1" applyProtection="1"/>
    <xf numFmtId="0" fontId="15" fillId="0" borderId="0" xfId="0" applyFont="1" applyProtection="1"/>
    <xf numFmtId="0" fontId="0" fillId="0" borderId="0" xfId="0" applyFont="1" applyProtection="1"/>
    <xf numFmtId="0" fontId="14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10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13" fillId="0" borderId="2" xfId="0" applyFont="1" applyBorder="1"/>
    <xf numFmtId="0" fontId="0" fillId="0" borderId="4" xfId="0" applyBorder="1"/>
    <xf numFmtId="166" fontId="0" fillId="0" borderId="0" xfId="0" applyNumberFormat="1"/>
    <xf numFmtId="166" fontId="13" fillId="0" borderId="3" xfId="0" applyNumberFormat="1" applyFont="1" applyBorder="1" applyAlignment="1">
      <alignment horizontal="right" wrapText="1"/>
    </xf>
    <xf numFmtId="0" fontId="13" fillId="0" borderId="2" xfId="0" applyFont="1" applyBorder="1" applyAlignment="1">
      <alignment wrapText="1"/>
    </xf>
    <xf numFmtId="0" fontId="0" fillId="0" borderId="4" xfId="0" applyBorder="1" applyAlignment="1">
      <alignment horizontal="left"/>
    </xf>
    <xf numFmtId="0" fontId="13" fillId="0" borderId="2" xfId="0" applyNumberFormat="1" applyFont="1" applyBorder="1" applyAlignment="1">
      <alignment horizontal="left"/>
    </xf>
    <xf numFmtId="0" fontId="13" fillId="0" borderId="3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left" vertical="center" wrapText="1"/>
    </xf>
    <xf numFmtId="18" fontId="4" fillId="0" borderId="0" xfId="0" applyNumberFormat="1" applyFont="1" applyFill="1" applyBorder="1" applyAlignment="1">
      <alignment horizontal="left"/>
    </xf>
    <xf numFmtId="166" fontId="8" fillId="0" borderId="3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right"/>
    </xf>
    <xf numFmtId="0" fontId="0" fillId="0" borderId="0" xfId="0" pivotButton="1"/>
    <xf numFmtId="0" fontId="0" fillId="0" borderId="0" xfId="0" applyFill="1" applyProtection="1"/>
    <xf numFmtId="0" fontId="17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3" xfId="0" applyBorder="1"/>
    <xf numFmtId="0" fontId="0" fillId="0" borderId="2" xfId="0" applyBorder="1"/>
    <xf numFmtId="0" fontId="0" fillId="0" borderId="0" xfId="0" applyNumberFormat="1" applyFill="1" applyBorder="1" applyAlignment="1">
      <alignment horizontal="right"/>
    </xf>
    <xf numFmtId="0" fontId="18" fillId="0" borderId="0" xfId="0" applyFont="1"/>
    <xf numFmtId="0" fontId="16" fillId="0" borderId="3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8" fillId="0" borderId="0" xfId="0" applyFont="1" applyProtection="1"/>
    <xf numFmtId="0" fontId="1" fillId="0" borderId="0" xfId="0" applyFont="1"/>
    <xf numFmtId="0" fontId="0" fillId="0" borderId="0" xfId="0" applyFill="1"/>
    <xf numFmtId="0" fontId="20" fillId="0" borderId="0" xfId="0" applyFont="1"/>
  </cellXfs>
  <cellStyles count="20">
    <cellStyle name="01 Header" xfId="14" xr:uid="{30B51DA1-627F-40A8-8F04-14909C790760}"/>
    <cellStyle name="02 Header" xfId="15" xr:uid="{0693564A-A4A3-45CC-A916-2C9B4FEA7E50}"/>
    <cellStyle name="03 Header" xfId="16" xr:uid="{E2C48963-A0D7-40C8-B619-DA77E3F7A964}"/>
    <cellStyle name="04 Header" xfId="17" xr:uid="{D0A7BD09-B5A6-46E7-899A-AA9A18E90644}"/>
    <cellStyle name="05 Header" xfId="18" xr:uid="{DDE607E3-CE6C-4B5B-929C-1952CADEFC26}"/>
    <cellStyle name="06 Header" xfId="19" xr:uid="{F6E9D2EA-3A69-4A2B-8803-6E63D556B9C7}"/>
    <cellStyle name="Backend Calculation" xfId="8" xr:uid="{00000000-0005-0000-0000-000000000000}"/>
    <cellStyle name="Backend Header" xfId="13" xr:uid="{00000000-0005-0000-0000-000001000000}"/>
    <cellStyle name="Bad" xfId="3" builtinId="27" customBuiltin="1"/>
    <cellStyle name="Calculation" xfId="6" builtinId="22" customBuiltin="1"/>
    <cellStyle name="Good" xfId="2" builtinId="26" customBuiltin="1"/>
    <cellStyle name="Highlight Difference" xfId="9" xr:uid="{00000000-0005-0000-0000-00000B000000}"/>
    <cellStyle name="Input" xfId="5" builtinId="20" customBuiltin="1"/>
    <cellStyle name="Linked Cell" xfId="7" builtinId="24" customBuiltin="1"/>
    <cellStyle name="Neutral" xfId="4" builtinId="28" customBuiltin="1"/>
    <cellStyle name="Normal" xfId="0" builtinId="0"/>
    <cellStyle name="Percent" xfId="1" builtinId="5" customBuiltin="1"/>
    <cellStyle name="Reminder" xfId="10" xr:uid="{00000000-0005-0000-0000-000011000000}"/>
    <cellStyle name="Total Calculation" xfId="11" xr:uid="{00000000-0005-0000-0000-000012000000}"/>
    <cellStyle name="Total Input" xfId="12" xr:uid="{00000000-0005-0000-0000-000013000000}"/>
  </cellStyles>
  <dxfs count="147">
    <dxf>
      <alignment horizontal="left" vertical="bottom" textRotation="0" indent="0" justifyLastLine="0" shrinkToFit="0" readingOrder="0"/>
    </dxf>
    <dxf>
      <numFmt numFmtId="0" formatCode="General"/>
      <alignment horizontal="left" vertical="bottom" textRotation="0" indent="0" justifyLastLine="0" shrinkToFit="0" readingOrder="0"/>
    </dxf>
    <dxf>
      <numFmt numFmtId="165" formatCode="[$-409]h:mm\ AM/PM;@"/>
      <alignment horizontal="left" vertical="bottom" textRotation="0" indent="0" justifyLastLine="0" shrinkToFit="0" readingOrder="0"/>
    </dxf>
    <dxf>
      <numFmt numFmtId="165" formatCode="[$-409]h:mm\ AM/PM;@"/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alignment horizontal="righ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0" formatCode="General"/>
      <alignment horizontal="left" vertical="bottom" indent="0" justifyLastLine="0" shrinkToFit="0" readingOrder="0"/>
    </dxf>
    <dxf>
      <numFmt numFmtId="166" formatCode="&quot;$&quot;#,##0.00"/>
      <alignment horizontal="right" vertical="bottom" textRotation="0" wrapText="0" indent="0" justifyLastLine="0" shrinkToFit="0" readingOrder="0"/>
    </dxf>
    <dxf>
      <numFmt numFmtId="166" formatCode="&quot;$&quot;#,##0.00"/>
      <alignment horizontal="right" vertical="bottom" textRotation="0" wrapText="0" indent="0" justifyLastLine="0" shrinkToFit="0" readingOrder="0"/>
    </dxf>
    <dxf>
      <numFmt numFmtId="166" formatCode="&quot;$&quot;#,##0.00"/>
      <alignment horizontal="right" vertical="bottom" textRotation="0" wrapText="0" indent="0" justifyLastLine="0" shrinkToFit="0" readingOrder="0"/>
    </dxf>
    <dxf>
      <alignment horizontal="left" vertical="bottom" indent="0" justifyLastLine="0" shrinkToFit="0" readingOrder="0"/>
    </dxf>
    <dxf>
      <alignment horizontal="left" vertical="bottom" indent="0" justifyLastLine="0" shrinkToFit="0" readingOrder="0"/>
    </dxf>
    <dxf>
      <alignment horizontal="left" vertical="bottom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indent="0" justifyLastLine="0" shrinkToFit="0" readingOrder="0"/>
    </dxf>
    <dxf>
      <numFmt numFmtId="0" formatCode="General"/>
      <alignment horizontal="left" vertical="bottom" indent="0" justifyLastLine="0" shrinkToFit="0" readingOrder="0"/>
    </dxf>
    <dxf>
      <numFmt numFmtId="0" formatCode="General"/>
      <alignment horizontal="left" vertical="bottom" indent="0" justifyLastLine="0" shrinkToFit="0" readingOrder="0"/>
    </dxf>
    <dxf>
      <numFmt numFmtId="0" formatCode="General"/>
      <alignment horizontal="left" vertical="bottom" indent="0" justifyLastLine="0" shrinkToFit="0" readingOrder="0"/>
    </dxf>
    <dxf>
      <numFmt numFmtId="0" formatCode="General"/>
      <alignment horizontal="left" vertical="bottom" indent="0" justifyLastLine="0" shrinkToFit="0" readingOrder="0"/>
    </dxf>
    <dxf>
      <numFmt numFmtId="0" formatCode="General"/>
      <alignment horizontal="left" vertical="bottom" indent="0" justifyLastLine="0" shrinkToFit="0" readingOrder="0"/>
    </dxf>
    <dxf>
      <numFmt numFmtId="0" formatCode="General"/>
      <alignment horizontal="left" vertical="bottom" indent="0" justifyLastLine="0" shrinkToFit="0" readingOrder="0"/>
    </dxf>
    <dxf>
      <numFmt numFmtId="168" formatCode="[$-409]hh:mm\ AM/PM;@"/>
      <alignment horizontal="left" vertical="bottom" indent="0" justifyLastLine="0" shrinkToFit="0" readingOrder="0"/>
    </dxf>
    <dxf>
      <numFmt numFmtId="167" formatCode="mm/dd/yy;@"/>
      <alignment horizontal="left" vertical="bottom" indent="0" justifyLastLine="0" shrinkToFit="0" readingOrder="0"/>
    </dxf>
    <dxf>
      <alignment horizontal="left" vertical="bottom" indent="0" justifyLastLine="0" shrinkToFit="0" readingOrder="0"/>
    </dxf>
    <dxf>
      <alignment horizontal="left" vertical="bottom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fill>
        <patternFill patternType="solid">
          <fgColor theme="0" tint="-0.1498458815271462"/>
          <bgColor rgb="FFFFDCFF"/>
        </patternFill>
      </fill>
    </dxf>
    <dxf>
      <fill>
        <patternFill patternType="solid">
          <fgColor theme="0" tint="-0.1498458815271462"/>
          <bgColor rgb="FFFFDCFF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A9E5D4"/>
        </patternFill>
      </fill>
    </dxf>
    <dxf>
      <fill>
        <patternFill patternType="solid">
          <fgColor theme="0" tint="-0.14990691854609822"/>
          <bgColor rgb="FFA9E5D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3743705557422"/>
          <bgColor rgb="FFFFFFC8"/>
        </patternFill>
      </fill>
    </dxf>
    <dxf>
      <fill>
        <patternFill patternType="solid">
          <fgColor theme="0" tint="-0.14993743705557422"/>
          <bgColor rgb="FFFFFFC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3743705557422"/>
          <bgColor rgb="FFE8D3AC"/>
        </patternFill>
      </fill>
    </dxf>
    <dxf>
      <fill>
        <patternFill patternType="solid">
          <fgColor theme="0" tint="-0.14993743705557422"/>
          <bgColor rgb="FFE8D3A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F9CAD8"/>
        </patternFill>
      </fill>
    </dxf>
    <dxf>
      <fill>
        <patternFill patternType="solid">
          <fgColor theme="0" tint="-0.14990691854609822"/>
          <bgColor rgb="FFF9CAD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F6EC9C"/>
        </patternFill>
      </fill>
    </dxf>
    <dxf>
      <fill>
        <patternFill patternType="solid">
          <fgColor theme="0" tint="-0.14990691854609822"/>
          <bgColor rgb="FFF6EC9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6795556505021"/>
          <bgColor theme="2" tint="-9.9948118533890809E-2"/>
        </patternFill>
      </fill>
    </dxf>
    <dxf>
      <fill>
        <patternFill patternType="solid">
          <fgColor theme="0" tint="-0.14996795556505021"/>
          <bgColor theme="2" tint="-9.9948118533890809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i val="0"/>
        <color auto="1"/>
      </font>
      <border>
        <top style="thin">
          <color theme="9"/>
        </top>
      </border>
    </dxf>
    <dxf>
      <font>
        <b/>
        <i val="0"/>
        <color auto="1"/>
      </font>
      <border>
        <top/>
        <bottom style="thin">
          <color theme="9"/>
        </bottom>
      </border>
    </dxf>
    <dxf>
      <font>
        <b val="0"/>
        <i val="0"/>
        <color auto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8" tint="-0.249977111117893"/>
      </font>
    </dxf>
    <dxf>
      <font>
        <b/>
        <color theme="8" tint="-0.249977111117893"/>
      </font>
    </dxf>
    <dxf>
      <font>
        <b/>
        <i val="0"/>
        <color auto="1"/>
      </font>
      <border>
        <top style="thin">
          <color theme="8"/>
        </top>
      </border>
    </dxf>
    <dxf>
      <font>
        <b/>
        <i val="0"/>
        <color auto="1"/>
      </font>
      <border>
        <top/>
        <bottom style="thin">
          <color theme="8"/>
        </bottom>
      </border>
    </dxf>
    <dxf>
      <font>
        <color auto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7" tint="-0.249977111117893"/>
      </font>
    </dxf>
    <dxf>
      <font>
        <b/>
        <color theme="7" tint="-0.249977111117893"/>
      </font>
    </dxf>
    <dxf>
      <font>
        <b/>
        <i val="0"/>
        <color auto="1"/>
      </font>
      <border>
        <top style="thin">
          <color theme="7"/>
        </top>
      </border>
    </dxf>
    <dxf>
      <font>
        <b/>
        <i val="0"/>
        <color auto="1"/>
      </font>
      <border>
        <top/>
        <bottom style="thin">
          <color theme="7"/>
        </bottom>
      </border>
    </dxf>
    <dxf>
      <font>
        <b val="0"/>
        <i val="0"/>
        <color auto="1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auto="1"/>
      </font>
      <border>
        <top style="thin">
          <color theme="6"/>
        </top>
      </border>
    </dxf>
    <dxf>
      <font>
        <b/>
        <i val="0"/>
        <color auto="1"/>
      </font>
      <border>
        <top/>
        <bottom style="thin">
          <color theme="6"/>
        </bottom>
      </border>
    </dxf>
    <dxf>
      <font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i val="0"/>
        <color auto="1"/>
      </font>
      <border>
        <top style="thin">
          <color theme="5"/>
        </top>
      </border>
    </dxf>
    <dxf>
      <font>
        <b/>
        <i val="0"/>
        <color auto="1"/>
      </font>
      <border>
        <top/>
        <bottom style="thin">
          <color theme="5"/>
        </bottom>
      </border>
    </dxf>
    <dxf>
      <font>
        <color auto="1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  <color auto="1"/>
      </font>
      <border>
        <top style="thin">
          <color theme="4"/>
        </top>
      </border>
    </dxf>
    <dxf>
      <font>
        <b/>
        <i val="0"/>
        <color auto="1"/>
      </font>
      <border>
        <top/>
        <bottom style="thin">
          <color theme="4"/>
        </bottom>
      </border>
    </dxf>
    <dxf>
      <font>
        <color auto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14" defaultTableStyle="Shir Style 01 Gray" defaultPivotStyle="PivotStyleLight16">
    <tableStyle name="Shir Style 01 Gray" pivot="0" count="7" xr9:uid="{00000000-0011-0000-FFFF-FFFF03000000}">
      <tableStyleElement type="wholeTable" dxfId="146"/>
      <tableStyleElement type="headerRow" dxfId="145"/>
      <tableStyleElement type="totalRow" dxfId="144"/>
      <tableStyleElement type="firstColumn" dxfId="143"/>
      <tableStyleElement type="lastColumn" dxfId="142"/>
      <tableStyleElement type="firstRowStripe" dxfId="141"/>
      <tableStyleElement type="firstColumnStripe" dxfId="140"/>
    </tableStyle>
    <tableStyle name="Shir Style 02 Blue" pivot="0" count="7" xr9:uid="{00000000-0011-0000-FFFF-FFFF04000000}">
      <tableStyleElement type="wholeTable" dxfId="139"/>
      <tableStyleElement type="headerRow" dxfId="138"/>
      <tableStyleElement type="totalRow" dxfId="137"/>
      <tableStyleElement type="firstColumn" dxfId="136"/>
      <tableStyleElement type="lastColumn" dxfId="135"/>
      <tableStyleElement type="firstRowStripe" dxfId="134"/>
      <tableStyleElement type="firstColumnStripe" dxfId="133"/>
    </tableStyle>
    <tableStyle name="Shir Style 03 Red" pivot="0" count="7" xr9:uid="{00000000-0011-0000-FFFF-FFFF05000000}">
      <tableStyleElement type="wholeTable" dxfId="132"/>
      <tableStyleElement type="headerRow" dxfId="131"/>
      <tableStyleElement type="totalRow" dxfId="130"/>
      <tableStyleElement type="firstColumn" dxfId="129"/>
      <tableStyleElement type="lastColumn" dxfId="128"/>
      <tableStyleElement type="firstRowStripe" dxfId="127"/>
      <tableStyleElement type="firstColumnStripe" dxfId="126"/>
    </tableStyle>
    <tableStyle name="Shir Style 04 Green" pivot="0" count="7" xr9:uid="{00000000-0011-0000-FFFF-FFFF06000000}">
      <tableStyleElement type="wholeTable" dxfId="125"/>
      <tableStyleElement type="headerRow" dxfId="124"/>
      <tableStyleElement type="totalRow" dxfId="123"/>
      <tableStyleElement type="firstColumn" dxfId="122"/>
      <tableStyleElement type="lastColumn" dxfId="121"/>
      <tableStyleElement type="firstRowStripe" dxfId="120"/>
      <tableStyleElement type="firstColumnStripe" dxfId="119"/>
    </tableStyle>
    <tableStyle name="Shir Style 05 Purple" pivot="0" count="7" xr9:uid="{00000000-0011-0000-FFFF-FFFF07000000}">
      <tableStyleElement type="wholeTable" dxfId="118"/>
      <tableStyleElement type="headerRow" dxfId="117"/>
      <tableStyleElement type="totalRow" dxfId="116"/>
      <tableStyleElement type="firstColumn" dxfId="115"/>
      <tableStyleElement type="lastColumn" dxfId="114"/>
      <tableStyleElement type="firstRowStripe" dxfId="113"/>
      <tableStyleElement type="firstColumnStripe" dxfId="112"/>
    </tableStyle>
    <tableStyle name="Shir Style 06 Light Blue" pivot="0" count="7" xr9:uid="{00000000-0011-0000-FFFF-FFFF08000000}">
      <tableStyleElement type="wholeTable" dxfId="111"/>
      <tableStyleElement type="headerRow" dxfId="110"/>
      <tableStyleElement type="totalRow" dxfId="109"/>
      <tableStyleElement type="firstColumn" dxfId="108"/>
      <tableStyleElement type="lastColumn" dxfId="107"/>
      <tableStyleElement type="firstRowStripe" dxfId="106"/>
      <tableStyleElement type="firstColumnStripe" dxfId="105"/>
    </tableStyle>
    <tableStyle name="Shir Style 07 Orange" pivot="0" count="7" xr9:uid="{00000000-0011-0000-FFFF-FFFF09000000}">
      <tableStyleElement type="wholeTable" dxfId="104"/>
      <tableStyleElement type="headerRow" dxfId="103"/>
      <tableStyleElement type="totalRow" dxfId="102"/>
      <tableStyleElement type="firstColumn" dxfId="101"/>
      <tableStyleElement type="lastColumn" dxfId="100"/>
      <tableStyleElement type="firstRowStripe" dxfId="99"/>
      <tableStyleElement type="firstColumnStripe" dxfId="98"/>
    </tableStyle>
    <tableStyle name="Shir Style 08 Brown" pivot="0" count="7" xr9:uid="{00000000-0011-0000-FFFF-FFFF0A000000}">
      <tableStyleElement type="wholeTable" dxfId="97"/>
      <tableStyleElement type="headerRow" dxfId="96"/>
      <tableStyleElement type="totalRow" dxfId="95"/>
      <tableStyleElement type="firstColumn" dxfId="94"/>
      <tableStyleElement type="lastColumn" dxfId="93"/>
      <tableStyleElement type="firstRowStripe" dxfId="92"/>
      <tableStyleElement type="firstColumnStripe" dxfId="91"/>
    </tableStyle>
    <tableStyle name="Shir Style 09 Lemon" pivot="0" count="7" xr9:uid="{00000000-0011-0000-FFFF-FFFF0B000000}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RowStripe" dxfId="85"/>
      <tableStyleElement type="firstColumnStripe" dxfId="84"/>
    </tableStyle>
    <tableStyle name="Shir Style 10 Pink" pivot="0" count="7" xr9:uid="{00000000-0011-0000-FFFF-FFFF0C000000}">
      <tableStyleElement type="wholeTable" dxfId="83"/>
      <tableStyleElement type="headerRow" dxfId="82"/>
      <tableStyleElement type="totalRow" dxfId="81"/>
      <tableStyleElement type="firstColumn" dxfId="80"/>
      <tableStyleElement type="lastColumn" dxfId="79"/>
      <tableStyleElement type="firstRowStripe" dxfId="78"/>
      <tableStyleElement type="firstColumnStripe" dxfId="77"/>
    </tableStyle>
    <tableStyle name="Shir Style 11 Nude" pivot="0" count="7" xr9:uid="{00000000-0011-0000-FFFF-FFFF0D000000}">
      <tableStyleElement type="wholeTable" dxfId="76"/>
      <tableStyleElement type="headerRow" dxfId="75"/>
      <tableStyleElement type="totalRow" dxfId="74"/>
      <tableStyleElement type="firstColumn" dxfId="73"/>
      <tableStyleElement type="lastColumn" dxfId="72"/>
      <tableStyleElement type="firstRowStripe" dxfId="71"/>
      <tableStyleElement type="firstColumnStripe" dxfId="70"/>
    </tableStyle>
    <tableStyle name="Shir Style 12 Yellow" pivot="0" count="7" xr9:uid="{00000000-0011-0000-FFFF-FFFF0E000000}">
      <tableStyleElement type="wholeTable" dxfId="69"/>
      <tableStyleElement type="headerRow" dxfId="68"/>
      <tableStyleElement type="totalRow" dxfId="67"/>
      <tableStyleElement type="firstColumn" dxfId="66"/>
      <tableStyleElement type="lastColumn" dxfId="65"/>
      <tableStyleElement type="firstRowStripe" dxfId="64"/>
      <tableStyleElement type="firstColumnStripe" dxfId="63"/>
    </tableStyle>
    <tableStyle name="Shir Style 13 Torquoise" pivot="0" count="7" xr9:uid="{00000000-0011-0000-FFFF-FFFF0F000000}">
      <tableStyleElement type="wholeTable" dxfId="62"/>
      <tableStyleElement type="headerRow" dxfId="61"/>
      <tableStyleElement type="totalRow" dxfId="60"/>
      <tableStyleElement type="firstColumn" dxfId="59"/>
      <tableStyleElement type="lastColumn" dxfId="58"/>
      <tableStyleElement type="firstRowStripe" dxfId="57"/>
      <tableStyleElement type="firstColumnStripe" dxfId="56"/>
    </tableStyle>
    <tableStyle name="Shir Style 14 Violet" pivot="0" count="7" xr9:uid="{00000000-0011-0000-FFFF-FFFF10000000}">
      <tableStyleElement type="wholeTable" dxfId="55"/>
      <tableStyleElement type="headerRow" dxfId="54"/>
      <tableStyleElement type="totalRow" dxfId="53"/>
      <tableStyleElement type="firstColumn" dxfId="52"/>
      <tableStyleElement type="lastColumn" dxfId="51"/>
      <tableStyleElement type="firstRowStripe" dxfId="50"/>
      <tableStyleElement type="firstColumnStripe" dxfId="49"/>
    </tableStyle>
  </tableStyles>
  <colors>
    <mruColors>
      <color rgb="FFFFFFF0"/>
      <color rgb="FF177390"/>
      <color rgb="FF636568"/>
      <color rgb="FFEBFEFC"/>
      <color rgb="FFD6F6F5"/>
      <color rgb="FF2AA662"/>
      <color rgb="FFF5F5F5"/>
      <color rgb="FFEAFEFC"/>
      <color rgb="FFFFDCFF"/>
      <color rgb="FFFFC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Spending 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916446999200695"/>
          <c:y val="0.24467613293490667"/>
          <c:w val="0.48486788773433559"/>
          <c:h val="0.62186657069528362"/>
        </c:manualLayout>
      </c:layout>
      <c:pieChart>
        <c:varyColors val="1"/>
        <c:ser>
          <c:idx val="0"/>
          <c:order val="0"/>
          <c:tx>
            <c:strRef>
              <c:f>'C-01'!$B$1</c:f>
              <c:strCache>
                <c:ptCount val="1"/>
                <c:pt idx="0">
                  <c:v>Final 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E1-4FFD-BB2E-21830F2BB5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5E1-4FFD-BB2E-21830F2BB5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E1-4FFD-BB2E-21830F2BB5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5E1-4FFD-BB2E-21830F2BB5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5E1-4FFD-BB2E-21830F2BB59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E1-4FFD-BB2E-21830F2BB59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5E1-4FFD-BB2E-21830F2BB59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E5E1-4FFD-BB2E-21830F2BB59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E5E1-4FFD-BB2E-21830F2BB59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E5E1-4FFD-BB2E-21830F2BB597}"/>
                </c:ext>
              </c:extLst>
            </c:dLbl>
            <c:dLbl>
              <c:idx val="6"/>
              <c:layout>
                <c:manualLayout>
                  <c:x val="-0.1096786902717074"/>
                  <c:y val="-2.61527471808406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361411087113"/>
                      <c:h val="0.165997411680880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5E1-4FFD-BB2E-21830F2BB597}"/>
                </c:ext>
              </c:extLst>
            </c:dLbl>
            <c:dLbl>
              <c:idx val="8"/>
              <c:layout>
                <c:manualLayout>
                  <c:x val="2.5197984161267024E-2"/>
                  <c:y val="8.30370580408750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477321814254862"/>
                      <c:h val="0.137349953831948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5E1-4FFD-BB2E-21830F2BB5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'C-01'!$A$2:$A$10</c:f>
              <c:strCache>
                <c:ptCount val="9"/>
                <c:pt idx="0">
                  <c:v>Shopping</c:v>
                </c:pt>
                <c:pt idx="1">
                  <c:v>Health</c:v>
                </c:pt>
                <c:pt idx="2">
                  <c:v>Food</c:v>
                </c:pt>
                <c:pt idx="3">
                  <c:v>Bills</c:v>
                </c:pt>
                <c:pt idx="4">
                  <c:v>Education</c:v>
                </c:pt>
                <c:pt idx="5">
                  <c:v>Gifts</c:v>
                </c:pt>
                <c:pt idx="6">
                  <c:v>Entertainment</c:v>
                </c:pt>
                <c:pt idx="7">
                  <c:v>Home</c:v>
                </c:pt>
                <c:pt idx="8">
                  <c:v>Transportation</c:v>
                </c:pt>
              </c:strCache>
            </c:strRef>
          </c:cat>
          <c:val>
            <c:numRef>
              <c:f>'C-01'!$B$2:$B$10</c:f>
              <c:numCache>
                <c:formatCode>"$"#,##0.00</c:formatCode>
                <c:ptCount val="9"/>
                <c:pt idx="0">
                  <c:v>1281.7899999999997</c:v>
                </c:pt>
                <c:pt idx="1">
                  <c:v>1086.26</c:v>
                </c:pt>
                <c:pt idx="2">
                  <c:v>460.58000000000004</c:v>
                </c:pt>
                <c:pt idx="3">
                  <c:v>369.32000000000005</c:v>
                </c:pt>
                <c:pt idx="4">
                  <c:v>338.93</c:v>
                </c:pt>
                <c:pt idx="5">
                  <c:v>271.58000000000004</c:v>
                </c:pt>
                <c:pt idx="6">
                  <c:v>219.43999999999997</c:v>
                </c:pt>
                <c:pt idx="7">
                  <c:v>180.32</c:v>
                </c:pt>
                <c:pt idx="8">
                  <c:v>89.08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1-4FFD-BB2E-21830F2BB597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Spending by</a:t>
            </a:r>
            <a:r>
              <a:rPr lang="en-US" b="1" baseline="0">
                <a:solidFill>
                  <a:sysClr val="windowText" lastClr="000000"/>
                </a:solidFill>
              </a:rPr>
              <a:t> Category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'C-01'!$B$1</c:f>
              <c:strCache>
                <c:ptCount val="1"/>
                <c:pt idx="0">
                  <c:v>Final Amount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_(&quot;$&quot;* #,##0_);_(&quot;$&quot;* \(#,##0\);_(&quot;$&quot;* &quot;-&quot;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'C-01'!$A$2:$A$10</c:f>
              <c:strCache>
                <c:ptCount val="9"/>
                <c:pt idx="0">
                  <c:v>Shopping</c:v>
                </c:pt>
                <c:pt idx="1">
                  <c:v>Health</c:v>
                </c:pt>
                <c:pt idx="2">
                  <c:v>Food</c:v>
                </c:pt>
                <c:pt idx="3">
                  <c:v>Bills</c:v>
                </c:pt>
                <c:pt idx="4">
                  <c:v>Education</c:v>
                </c:pt>
                <c:pt idx="5">
                  <c:v>Gifts</c:v>
                </c:pt>
                <c:pt idx="6">
                  <c:v>Entertainment</c:v>
                </c:pt>
                <c:pt idx="7">
                  <c:v>Home</c:v>
                </c:pt>
                <c:pt idx="8">
                  <c:v>Transportation</c:v>
                </c:pt>
              </c:strCache>
            </c:strRef>
          </c:cat>
          <c:val>
            <c:numRef>
              <c:f>'C-01'!$B$2:$B$10</c:f>
              <c:numCache>
                <c:formatCode>"$"#,##0.00</c:formatCode>
                <c:ptCount val="9"/>
                <c:pt idx="0">
                  <c:v>1281.7899999999997</c:v>
                </c:pt>
                <c:pt idx="1">
                  <c:v>1086.26</c:v>
                </c:pt>
                <c:pt idx="2">
                  <c:v>460.58000000000004</c:v>
                </c:pt>
                <c:pt idx="3">
                  <c:v>369.32000000000005</c:v>
                </c:pt>
                <c:pt idx="4">
                  <c:v>338.93</c:v>
                </c:pt>
                <c:pt idx="5">
                  <c:v>271.58000000000004</c:v>
                </c:pt>
                <c:pt idx="6">
                  <c:v>219.43999999999997</c:v>
                </c:pt>
                <c:pt idx="7">
                  <c:v>180.32</c:v>
                </c:pt>
                <c:pt idx="8">
                  <c:v>89.08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F-4E68-9D1B-4270D7F9E0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7"/>
        <c:axId val="574641112"/>
        <c:axId val="574639144"/>
      </c:barChart>
      <c:catAx>
        <c:axId val="57464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639144"/>
        <c:crosses val="autoZero"/>
        <c:auto val="1"/>
        <c:lblAlgn val="ctr"/>
        <c:lblOffset val="100"/>
        <c:noMultiLvlLbl val="0"/>
      </c:catAx>
      <c:valAx>
        <c:axId val="574639144"/>
        <c:scaling>
          <c:orientation val="minMax"/>
        </c:scaling>
        <c:delete val="0"/>
        <c:axPos val="l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 w="12700" cmpd="sng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64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Spending 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'C-01'!$B$1</c:f>
              <c:strCache>
                <c:ptCount val="1"/>
                <c:pt idx="0">
                  <c:v>Final Amount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numFmt formatCode="_(&quot;$&quot;* #,##0_);_(&quot;$&quot;* \(#,##0\);_(&quot;$&quot;* &quot;-&quot;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'C-01'!$A$2:$A$10</c:f>
              <c:strCache>
                <c:ptCount val="9"/>
                <c:pt idx="0">
                  <c:v>Shopping</c:v>
                </c:pt>
                <c:pt idx="1">
                  <c:v>Health</c:v>
                </c:pt>
                <c:pt idx="2">
                  <c:v>Food</c:v>
                </c:pt>
                <c:pt idx="3">
                  <c:v>Bills</c:v>
                </c:pt>
                <c:pt idx="4">
                  <c:v>Education</c:v>
                </c:pt>
                <c:pt idx="5">
                  <c:v>Gifts</c:v>
                </c:pt>
                <c:pt idx="6">
                  <c:v>Entertainment</c:v>
                </c:pt>
                <c:pt idx="7">
                  <c:v>Home</c:v>
                </c:pt>
                <c:pt idx="8">
                  <c:v>Transportation</c:v>
                </c:pt>
              </c:strCache>
            </c:strRef>
          </c:cat>
          <c:val>
            <c:numRef>
              <c:f>'C-01'!$B$2:$B$10</c:f>
              <c:numCache>
                <c:formatCode>"$"#,##0.00</c:formatCode>
                <c:ptCount val="9"/>
                <c:pt idx="0">
                  <c:v>1281.7899999999997</c:v>
                </c:pt>
                <c:pt idx="1">
                  <c:v>1086.26</c:v>
                </c:pt>
                <c:pt idx="2">
                  <c:v>460.58000000000004</c:v>
                </c:pt>
                <c:pt idx="3">
                  <c:v>369.32000000000005</c:v>
                </c:pt>
                <c:pt idx="4">
                  <c:v>338.93</c:v>
                </c:pt>
                <c:pt idx="5">
                  <c:v>271.58000000000004</c:v>
                </c:pt>
                <c:pt idx="6">
                  <c:v>219.43999999999997</c:v>
                </c:pt>
                <c:pt idx="7">
                  <c:v>180.32</c:v>
                </c:pt>
                <c:pt idx="8">
                  <c:v>89.08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5-43E5-976A-A2830BD585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74641112"/>
        <c:axId val="574639144"/>
      </c:barChart>
      <c:catAx>
        <c:axId val="57464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639144"/>
        <c:crosses val="autoZero"/>
        <c:auto val="1"/>
        <c:lblAlgn val="ctr"/>
        <c:lblOffset val="100"/>
        <c:noMultiLvlLbl val="0"/>
      </c:catAx>
      <c:valAx>
        <c:axId val="574639144"/>
        <c:scaling>
          <c:orientation val="minMax"/>
          <c:max val="142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64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Income Over</a:t>
            </a:r>
            <a:r>
              <a:rPr lang="en-US" baseline="0"/>
              <a:t>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'C-02'!$B$1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F4D-4E0B-ACEE-C901238F99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'C-02'!$A$2:$A$7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'C-02'!$B$2:$B$7</c:f>
              <c:numCache>
                <c:formatCode>"$"#,##0.00</c:formatCode>
                <c:ptCount val="6"/>
                <c:pt idx="0">
                  <c:v>-270.49</c:v>
                </c:pt>
                <c:pt idx="1">
                  <c:v>-545.30999999999995</c:v>
                </c:pt>
                <c:pt idx="2">
                  <c:v>-573.54</c:v>
                </c:pt>
                <c:pt idx="3">
                  <c:v>-86.9</c:v>
                </c:pt>
                <c:pt idx="4">
                  <c:v>-690.87</c:v>
                </c:pt>
                <c:pt idx="5">
                  <c:v>477.36999999999944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D-4E0B-ACEE-C901238F99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571866424"/>
        <c:axId val="571862816"/>
      </c:barChart>
      <c:catAx>
        <c:axId val="57186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862816"/>
        <c:crosses val="autoZero"/>
        <c:auto val="1"/>
        <c:lblAlgn val="ctr"/>
        <c:lblOffset val="100"/>
        <c:noMultiLvlLbl val="0"/>
      </c:catAx>
      <c:valAx>
        <c:axId val="571862816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866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Income Over</a:t>
            </a:r>
            <a:r>
              <a:rPr lang="en-US" baseline="0"/>
              <a:t>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'C-02'!$B$1</c:f>
              <c:strCache>
                <c:ptCount val="1"/>
                <c:pt idx="0">
                  <c:v>Net Income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15-424C-BF35-1A32929942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'C-02'!$A$2:$A$7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'C-02'!$B$2:$B$7</c:f>
              <c:numCache>
                <c:formatCode>"$"#,##0.00</c:formatCode>
                <c:ptCount val="6"/>
                <c:pt idx="0">
                  <c:v>-270.49</c:v>
                </c:pt>
                <c:pt idx="1">
                  <c:v>-545.30999999999995</c:v>
                </c:pt>
                <c:pt idx="2">
                  <c:v>-573.54</c:v>
                </c:pt>
                <c:pt idx="3">
                  <c:v>-86.9</c:v>
                </c:pt>
                <c:pt idx="4">
                  <c:v>-690.87</c:v>
                </c:pt>
                <c:pt idx="5">
                  <c:v>477.36999999999944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15-424C-BF35-1A32929942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1866424"/>
        <c:axId val="571862816"/>
      </c:lineChart>
      <c:catAx>
        <c:axId val="57186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862816"/>
        <c:crosses val="autoZero"/>
        <c:auto val="1"/>
        <c:lblAlgn val="ctr"/>
        <c:lblOffset val="100"/>
        <c:noMultiLvlLbl val="0"/>
      </c:catAx>
      <c:valAx>
        <c:axId val="571862816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866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'C-03'!$A$2</c:f>
              <c:strCache>
                <c:ptCount val="1"/>
                <c:pt idx="0">
                  <c:v>Bills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'C-03'!$B$1:$D$1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'C-03'!$B$2:$D$2</c:f>
              <c:numCache>
                <c:formatCode>"$"#,##0.00</c:formatCode>
                <c:ptCount val="3"/>
                <c:pt idx="0">
                  <c:v>3785.5812499999997</c:v>
                </c:pt>
                <c:pt idx="1">
                  <c:v>2291.9875000000002</c:v>
                </c:pt>
                <c:pt idx="2">
                  <c:v>2145.34375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A-44E0-BF7C-6340286FA1DA}"/>
            </c:ext>
          </c:extLst>
        </c:ser>
        <c:ser>
          <c:idx val="2"/>
          <c:order val="1"/>
          <c:tx>
            <c:strRef>
              <c:f>'C-03'!$A$3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'C-03'!$B$1:$D$1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'C-03'!$B$3:$D$3</c:f>
              <c:numCache>
                <c:formatCode>"$"#,##0.00</c:formatCode>
                <c:ptCount val="3"/>
                <c:pt idx="0">
                  <c:v>5893.9925000000003</c:v>
                </c:pt>
                <c:pt idx="1">
                  <c:v>4242.8924999999999</c:v>
                </c:pt>
                <c:pt idx="2">
                  <c:v>4150.5612499999997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A-44E0-BF7C-6340286FA1DA}"/>
            </c:ext>
          </c:extLst>
        </c:ser>
        <c:ser>
          <c:idx val="3"/>
          <c:order val="2"/>
          <c:tx>
            <c:strRef>
              <c:f>'C-03'!$A$4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'C-03'!$B$1:$D$1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'C-03'!$B$4:$D$4</c:f>
              <c:numCache>
                <c:formatCode>"$"#,##0.00</c:formatCode>
                <c:ptCount val="3"/>
                <c:pt idx="0">
                  <c:v>11655.462500000001</c:v>
                </c:pt>
                <c:pt idx="1">
                  <c:v>10520.331249999999</c:v>
                </c:pt>
                <c:pt idx="2">
                  <c:v>9714.3337500000016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1A-44E0-BF7C-6340286FA1DA}"/>
            </c:ext>
          </c:extLst>
        </c:ser>
        <c:ser>
          <c:idx val="4"/>
          <c:order val="3"/>
          <c:tx>
            <c:strRef>
              <c:f>'C-03'!$A$5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'C-03'!$B$1:$D$1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'C-03'!$B$5:$D$5</c:f>
              <c:numCache>
                <c:formatCode>"$"#,##0.00</c:formatCode>
                <c:ptCount val="3"/>
                <c:pt idx="0">
                  <c:v>3379.32375</c:v>
                </c:pt>
                <c:pt idx="1">
                  <c:v>2504.8924999999995</c:v>
                </c:pt>
                <c:pt idx="2">
                  <c:v>3607.4362499999997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1A-44E0-BF7C-6340286FA1DA}"/>
            </c:ext>
          </c:extLst>
        </c:ser>
        <c:ser>
          <c:idx val="5"/>
          <c:order val="4"/>
          <c:tx>
            <c:strRef>
              <c:f>'C-03'!$A$6</c:f>
              <c:strCache>
                <c:ptCount val="1"/>
                <c:pt idx="0">
                  <c:v>Shopping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'C-03'!$B$1:$D$1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'C-03'!$B$6:$D$6</c:f>
              <c:numCache>
                <c:formatCode>"$"#,##0.00</c:formatCode>
                <c:ptCount val="3"/>
                <c:pt idx="0">
                  <c:v>4075.6099999999997</c:v>
                </c:pt>
                <c:pt idx="1">
                  <c:v>6415.3924999999999</c:v>
                </c:pt>
                <c:pt idx="2">
                  <c:v>5046.7174999999988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1A-44E0-BF7C-6340286FA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124392"/>
        <c:axId val="422124720"/>
      </c:barChart>
      <c:catAx>
        <c:axId val="42212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24720"/>
        <c:crosses val="autoZero"/>
        <c:auto val="1"/>
        <c:lblAlgn val="ctr"/>
        <c:lblOffset val="100"/>
        <c:noMultiLvlLbl val="0"/>
      </c:catAx>
      <c:valAx>
        <c:axId val="42212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24392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'C-03'!$A$2</c:f>
              <c:strCache>
                <c:ptCount val="1"/>
                <c:pt idx="0">
                  <c:v>Bills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'C-03'!$B$1:$D$1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'C-03'!$B$2:$D$2</c:f>
              <c:numCache>
                <c:formatCode>"$"#,##0.00</c:formatCode>
                <c:ptCount val="3"/>
                <c:pt idx="0">
                  <c:v>3785.5812499999997</c:v>
                </c:pt>
                <c:pt idx="1">
                  <c:v>2291.9875000000002</c:v>
                </c:pt>
                <c:pt idx="2">
                  <c:v>2145.34375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D-433C-AC45-66B702CF48B7}"/>
            </c:ext>
          </c:extLst>
        </c:ser>
        <c:ser>
          <c:idx val="2"/>
          <c:order val="1"/>
          <c:tx>
            <c:strRef>
              <c:f>'C-03'!$A$3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'C-03'!$B$1:$D$1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'C-03'!$B$3:$D$3</c:f>
              <c:numCache>
                <c:formatCode>"$"#,##0.00</c:formatCode>
                <c:ptCount val="3"/>
                <c:pt idx="0">
                  <c:v>5893.9925000000003</c:v>
                </c:pt>
                <c:pt idx="1">
                  <c:v>4242.8924999999999</c:v>
                </c:pt>
                <c:pt idx="2">
                  <c:v>4150.5612499999997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2D-433C-AC45-66B702CF48B7}"/>
            </c:ext>
          </c:extLst>
        </c:ser>
        <c:ser>
          <c:idx val="3"/>
          <c:order val="2"/>
          <c:tx>
            <c:strRef>
              <c:f>'C-03'!$A$4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'C-03'!$B$1:$D$1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'C-03'!$B$4:$D$4</c:f>
              <c:numCache>
                <c:formatCode>"$"#,##0.00</c:formatCode>
                <c:ptCount val="3"/>
                <c:pt idx="0">
                  <c:v>11655.462500000001</c:v>
                </c:pt>
                <c:pt idx="1">
                  <c:v>10520.331249999999</c:v>
                </c:pt>
                <c:pt idx="2">
                  <c:v>9714.3337500000016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2D-433C-AC45-66B702CF48B7}"/>
            </c:ext>
          </c:extLst>
        </c:ser>
        <c:ser>
          <c:idx val="4"/>
          <c:order val="3"/>
          <c:tx>
            <c:strRef>
              <c:f>'C-03'!$A$5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'C-03'!$B$1:$D$1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'C-03'!$B$5:$D$5</c:f>
              <c:numCache>
                <c:formatCode>"$"#,##0.00</c:formatCode>
                <c:ptCount val="3"/>
                <c:pt idx="0">
                  <c:v>3379.32375</c:v>
                </c:pt>
                <c:pt idx="1">
                  <c:v>2504.8924999999995</c:v>
                </c:pt>
                <c:pt idx="2">
                  <c:v>3607.4362499999997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2D-433C-AC45-66B702CF48B7}"/>
            </c:ext>
          </c:extLst>
        </c:ser>
        <c:ser>
          <c:idx val="5"/>
          <c:order val="4"/>
          <c:tx>
            <c:strRef>
              <c:f>'C-03'!$A$6</c:f>
              <c:strCache>
                <c:ptCount val="1"/>
                <c:pt idx="0">
                  <c:v>Shopping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'C-03'!$B$1:$D$1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'C-03'!$B$6:$D$6</c:f>
              <c:numCache>
                <c:formatCode>"$"#,##0.00</c:formatCode>
                <c:ptCount val="3"/>
                <c:pt idx="0">
                  <c:v>4075.6099999999997</c:v>
                </c:pt>
                <c:pt idx="1">
                  <c:v>6415.3924999999999</c:v>
                </c:pt>
                <c:pt idx="2">
                  <c:v>5046.7174999999988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2D-433C-AC45-66B702CF4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22124392"/>
        <c:axId val="422124720"/>
      </c:barChart>
      <c:catAx>
        <c:axId val="42212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24720"/>
        <c:crosses val="autoZero"/>
        <c:auto val="1"/>
        <c:lblAlgn val="ctr"/>
        <c:lblOffset val="100"/>
        <c:noMultiLvlLbl val="0"/>
      </c:catAx>
      <c:valAx>
        <c:axId val="42212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24392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'C-03'!$A$2</c:f>
              <c:strCache>
                <c:ptCount val="1"/>
                <c:pt idx="0">
                  <c:v>Bills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'C-03'!$B$1:$D$1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'C-03'!$B$2:$D$2</c:f>
              <c:numCache>
                <c:formatCode>"$"#,##0.00</c:formatCode>
                <c:ptCount val="3"/>
                <c:pt idx="0">
                  <c:v>3785.5812499999997</c:v>
                </c:pt>
                <c:pt idx="1">
                  <c:v>2291.9875000000002</c:v>
                </c:pt>
                <c:pt idx="2">
                  <c:v>2145.34375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1-44D9-A456-DF63CC52071F}"/>
            </c:ext>
          </c:extLst>
        </c:ser>
        <c:ser>
          <c:idx val="2"/>
          <c:order val="1"/>
          <c:tx>
            <c:strRef>
              <c:f>'C-03'!$A$3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'C-03'!$B$1:$D$1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'C-03'!$B$3:$D$3</c:f>
              <c:numCache>
                <c:formatCode>"$"#,##0.00</c:formatCode>
                <c:ptCount val="3"/>
                <c:pt idx="0">
                  <c:v>5893.9925000000003</c:v>
                </c:pt>
                <c:pt idx="1">
                  <c:v>4242.8924999999999</c:v>
                </c:pt>
                <c:pt idx="2">
                  <c:v>4150.5612499999997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1-44D9-A456-DF63CC52071F}"/>
            </c:ext>
          </c:extLst>
        </c:ser>
        <c:ser>
          <c:idx val="3"/>
          <c:order val="2"/>
          <c:tx>
            <c:strRef>
              <c:f>'C-03'!$A$4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'C-03'!$B$1:$D$1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'C-03'!$B$4:$D$4</c:f>
              <c:numCache>
                <c:formatCode>"$"#,##0.00</c:formatCode>
                <c:ptCount val="3"/>
                <c:pt idx="0">
                  <c:v>11655.462500000001</c:v>
                </c:pt>
                <c:pt idx="1">
                  <c:v>10520.331249999999</c:v>
                </c:pt>
                <c:pt idx="2">
                  <c:v>9714.3337500000016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71-44D9-A456-DF63CC52071F}"/>
            </c:ext>
          </c:extLst>
        </c:ser>
        <c:ser>
          <c:idx val="4"/>
          <c:order val="3"/>
          <c:tx>
            <c:strRef>
              <c:f>'C-03'!$A$5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'C-03'!$B$1:$D$1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'C-03'!$B$5:$D$5</c:f>
              <c:numCache>
                <c:formatCode>"$"#,##0.00</c:formatCode>
                <c:ptCount val="3"/>
                <c:pt idx="0">
                  <c:v>3379.32375</c:v>
                </c:pt>
                <c:pt idx="1">
                  <c:v>2504.8924999999995</c:v>
                </c:pt>
                <c:pt idx="2">
                  <c:v>3607.4362499999997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71-44D9-A456-DF63CC52071F}"/>
            </c:ext>
          </c:extLst>
        </c:ser>
        <c:ser>
          <c:idx val="5"/>
          <c:order val="4"/>
          <c:tx>
            <c:strRef>
              <c:f>'C-03'!$A$6</c:f>
              <c:strCache>
                <c:ptCount val="1"/>
                <c:pt idx="0">
                  <c:v>Shopping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'C-03'!$B$1:$D$1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'C-03'!$B$6:$D$6</c:f>
              <c:numCache>
                <c:formatCode>"$"#,##0.00</c:formatCode>
                <c:ptCount val="3"/>
                <c:pt idx="0">
                  <c:v>4075.6099999999997</c:v>
                </c:pt>
                <c:pt idx="1">
                  <c:v>6415.3924999999999</c:v>
                </c:pt>
                <c:pt idx="2">
                  <c:v>5046.7174999999988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71-44D9-A456-DF63CC520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22124392"/>
        <c:axId val="422124720"/>
      </c:barChart>
      <c:catAx>
        <c:axId val="42212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24720"/>
        <c:crosses val="autoZero"/>
        <c:auto val="1"/>
        <c:lblAlgn val="ctr"/>
        <c:lblOffset val="100"/>
        <c:noMultiLvlLbl val="0"/>
      </c:catAx>
      <c:valAx>
        <c:axId val="42212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124392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chart" Target="../charts/chart8.xml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17</xdr:col>
      <xdr:colOff>6414</xdr:colOff>
      <xdr:row>17</xdr:row>
      <xdr:rowOff>20061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7CDAA03-D150-4282-8724-3B3A56CB0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6940" y="579120"/>
          <a:ext cx="3664014" cy="287756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17</xdr:col>
      <xdr:colOff>12510</xdr:colOff>
      <xdr:row>33</xdr:row>
      <xdr:rowOff>20061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A37FA3E-C6C8-42AB-8B20-A56D694CA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96940" y="3627120"/>
          <a:ext cx="3670110" cy="287756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17</xdr:col>
      <xdr:colOff>6414</xdr:colOff>
      <xdr:row>49</xdr:row>
      <xdr:rowOff>13965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4DC1D8A-426A-4F90-9528-4F4063FBA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96940" y="6675120"/>
          <a:ext cx="3664014" cy="2871465"/>
        </a:xfrm>
        <a:prstGeom prst="rect">
          <a:avLst/>
        </a:prstGeom>
      </xdr:spPr>
    </xdr:pic>
    <xdr:clientData/>
  </xdr:twoCellAnchor>
  <xdr:twoCellAnchor>
    <xdr:from>
      <xdr:col>4</xdr:col>
      <xdr:colOff>68580</xdr:colOff>
      <xdr:row>2</xdr:row>
      <xdr:rowOff>30480</xdr:rowOff>
    </xdr:from>
    <xdr:to>
      <xdr:col>9</xdr:col>
      <xdr:colOff>548640</xdr:colOff>
      <xdr:row>16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37B214-EFAF-452E-A807-6D84552C4F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15240</xdr:colOff>
      <xdr:row>17</xdr:row>
      <xdr:rowOff>148590</xdr:rowOff>
    </xdr:from>
    <xdr:to>
      <xdr:col>9</xdr:col>
      <xdr:colOff>594360</xdr:colOff>
      <xdr:row>32</xdr:row>
      <xdr:rowOff>175260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285E29-2140-4FC3-A597-3E6A0FB681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9</xdr:col>
      <xdr:colOff>579120</xdr:colOff>
      <xdr:row>49</xdr:row>
      <xdr:rowOff>26670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76BC98-43BD-4978-8EC5-C814D89D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17</xdr:col>
      <xdr:colOff>12510</xdr:colOff>
      <xdr:row>16</xdr:row>
      <xdr:rowOff>26158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E761F8-2CE3-4FB1-91A5-AD2E94CE5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5940" y="388620"/>
          <a:ext cx="3670110" cy="288365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17</xdr:col>
      <xdr:colOff>12510</xdr:colOff>
      <xdr:row>48</xdr:row>
      <xdr:rowOff>13965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1BECE6B-2A53-461D-A776-CD7FB88B9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5940" y="6484620"/>
          <a:ext cx="3670110" cy="287146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17</xdr:col>
      <xdr:colOff>12510</xdr:colOff>
      <xdr:row>32</xdr:row>
      <xdr:rowOff>13965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3AC4640-B7DE-432C-860E-2E7BFFE38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15940" y="3436620"/>
          <a:ext cx="3670110" cy="2871465"/>
        </a:xfrm>
        <a:prstGeom prst="rect">
          <a:avLst/>
        </a:prstGeom>
      </xdr:spPr>
    </xdr:pic>
    <xdr:clientData/>
  </xdr:twoCellAnchor>
  <xdr:twoCellAnchor>
    <xdr:from>
      <xdr:col>3</xdr:col>
      <xdr:colOff>125730</xdr:colOff>
      <xdr:row>0</xdr:row>
      <xdr:rowOff>201930</xdr:rowOff>
    </xdr:from>
    <xdr:to>
      <xdr:col>9</xdr:col>
      <xdr:colOff>586740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07A16F-C0AA-4E10-9E58-AAFEC101FD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10</xdr:col>
      <xdr:colOff>34290</xdr:colOff>
      <xdr:row>31</xdr:row>
      <xdr:rowOff>72390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BA666CC-8D89-497C-9246-06B72F82A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19</xdr:col>
      <xdr:colOff>24703</xdr:colOff>
      <xdr:row>16</xdr:row>
      <xdr:rowOff>20061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5F31564-3E73-467D-B768-50183F042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2320" y="236220"/>
          <a:ext cx="3682303" cy="287756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19</xdr:col>
      <xdr:colOff>18607</xdr:colOff>
      <xdr:row>32</xdr:row>
      <xdr:rowOff>13965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5332D4A-9A2A-4C41-9F1C-F8F3C440E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2320" y="3284220"/>
          <a:ext cx="3676207" cy="287146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19</xdr:col>
      <xdr:colOff>18607</xdr:colOff>
      <xdr:row>48</xdr:row>
      <xdr:rowOff>13965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A298FCC-24FB-4257-A296-33DE4DDCC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32320" y="6332220"/>
          <a:ext cx="3676207" cy="287146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19</xdr:col>
      <xdr:colOff>18607</xdr:colOff>
      <xdr:row>64</xdr:row>
      <xdr:rowOff>13965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FB812C9-90C4-4FDF-9555-505B24D66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32320" y="9380220"/>
          <a:ext cx="3676207" cy="2871465"/>
        </a:xfrm>
        <a:prstGeom prst="rect">
          <a:avLst/>
        </a:prstGeom>
      </xdr:spPr>
    </xdr:pic>
    <xdr:clientData/>
  </xdr:twoCellAnchor>
  <xdr:twoCellAnchor>
    <xdr:from>
      <xdr:col>6</xdr:col>
      <xdr:colOff>30480</xdr:colOff>
      <xdr:row>1</xdr:row>
      <xdr:rowOff>19050</xdr:rowOff>
    </xdr:from>
    <xdr:to>
      <xdr:col>11</xdr:col>
      <xdr:colOff>586740</xdr:colOff>
      <xdr:row>15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070704D-5561-492D-84E4-DD392A63D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11</xdr:col>
      <xdr:colOff>556260</xdr:colOff>
      <xdr:row>31</xdr:row>
      <xdr:rowOff>140970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BA7E0D8-055B-4A94-B146-E8CDADDE3D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11</xdr:col>
      <xdr:colOff>556260</xdr:colOff>
      <xdr:row>47</xdr:row>
      <xdr:rowOff>140970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46D326E-F759-4636-A408-58A7CF081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17</xdr:col>
      <xdr:colOff>12510</xdr:colOff>
      <xdr:row>19</xdr:row>
      <xdr:rowOff>13965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FC2D6C-FCF0-4488-9065-625DB1298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6420" y="952500"/>
          <a:ext cx="3670110" cy="287146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17</xdr:col>
      <xdr:colOff>12510</xdr:colOff>
      <xdr:row>35</xdr:row>
      <xdr:rowOff>13965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D44855F-22EE-459C-9276-DAC8187C1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46420" y="4000500"/>
          <a:ext cx="3670110" cy="28714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20</xdr:col>
      <xdr:colOff>12510</xdr:colOff>
      <xdr:row>16</xdr:row>
      <xdr:rowOff>20061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9B630A-FF80-494C-A546-529E4FDB2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0240" y="426720"/>
          <a:ext cx="3670110" cy="287756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ir Aviv" refreshedDate="43376.562069907406" createdVersion="6" refreshedVersion="6" minRefreshableVersion="3" recordCount="1000" xr:uid="{33363D31-09D2-4449-972F-6766B454438F}">
  <cacheSource type="worksheet">
    <worksheetSource name="Tbl_Transactions"/>
  </cacheSource>
  <cacheFields count="18">
    <cacheField name="ID" numFmtId="0">
      <sharedItems containsSemiMixedTypes="0" containsString="0" containsNumber="1" containsInteger="1" minValue="1" maxValue="1000"/>
    </cacheField>
    <cacheField name="Date" numFmtId="167">
      <sharedItems containsSemiMixedTypes="0" containsNonDate="0" containsDate="1" containsString="0" minDate="2010-04-11T00:00:00" maxDate="2016-01-24T00:00:00"/>
    </cacheField>
    <cacheField name="Time" numFmtId="168">
      <sharedItems containsSemiMixedTypes="0" containsNonDate="0" containsDate="1" containsString="0" minDate="1899-12-30T00:05:59" maxDate="1899-12-30T23:58:48"/>
    </cacheField>
    <cacheField name="Year" numFmtId="0">
      <sharedItems containsSemiMixedTypes="0" containsString="0" containsNumber="1" containsInteger="1" minValue="2010" maxValue="2016"/>
    </cacheField>
    <cacheField name="Month Num" numFmtId="0">
      <sharedItems containsSemiMixedTypes="0" containsString="0" containsNumber="1" containsInteger="1" minValue="1" maxValue="12"/>
    </cacheField>
    <cacheField name="Month" numFmtId="0">
      <sharedItems count="12">
        <s v="Apr"/>
        <s v="May"/>
        <s v="Jun"/>
        <s v="Jul"/>
        <s v="Aug"/>
        <s v="Sep"/>
        <s v="Oct"/>
        <s v="Nov"/>
        <s v="Dec"/>
        <s v="Jan"/>
        <s v="Feb"/>
        <s v="Mar"/>
      </sharedItems>
    </cacheField>
    <cacheField name="Day Num" numFmtId="0">
      <sharedItems containsSemiMixedTypes="0" containsString="0" containsNumber="1" containsInteger="1" minValue="1" maxValue="31"/>
    </cacheField>
    <cacheField name="Weekday Num" numFmtId="0">
      <sharedItems containsSemiMixedTypes="0" containsString="0" containsNumber="1" containsInteger="1" minValue="1" maxValue="7"/>
    </cacheField>
    <cacheField name="Weekday" numFmtId="0">
      <sharedItems count="7">
        <s v="Sun"/>
        <s v="Mon"/>
        <s v="Tue"/>
        <s v="Wed"/>
        <s v="Thu"/>
        <s v="Sat"/>
        <s v="Fri"/>
      </sharedItems>
    </cacheField>
    <cacheField name="Time Block" numFmtId="0">
      <sharedItems count="6">
        <s v="Evening"/>
        <s v="Afternoon"/>
        <s v="Night"/>
        <s v="Early Morning"/>
        <s v="Morning"/>
        <s v="Late Morning"/>
      </sharedItems>
    </cacheField>
    <cacheField name="Category" numFmtId="0">
      <sharedItems count="9">
        <s v="Income"/>
        <s v="Education"/>
        <s v="Food"/>
        <s v="Entertainment"/>
        <s v="Bills"/>
        <s v="Transportation"/>
        <s v="Shopping"/>
        <s v="Health"/>
        <s v="Home"/>
      </sharedItems>
    </cacheField>
    <cacheField name="Subcategory" numFmtId="0">
      <sharedItems count="16">
        <s v="Freelance Project"/>
        <s v="Salary"/>
        <s v="Tango Lessons"/>
        <s v="Coffee"/>
        <s v="Professional Development"/>
        <s v="Groceries"/>
        <s v="Movies"/>
        <s v="Utilities"/>
        <s v="Restaurants"/>
        <s v="Gift Received"/>
        <s v="Alcohol"/>
        <s v="Subway"/>
        <s v="Clothing"/>
        <s v="Electronics"/>
        <s v="Insurance Premium"/>
        <s v="Cleaning Supplies"/>
      </sharedItems>
    </cacheField>
    <cacheField name="Payee" numFmtId="0">
      <sharedItems count="16">
        <s v="Legal Capital Corp"/>
        <s v="Eze Castle Integration"/>
        <s v="Anton Gazenbeek"/>
        <s v="City Bakery"/>
        <s v="Skillshare"/>
        <s v="Trader Joe's"/>
        <s v="Fandango"/>
        <s v="Con Edison"/>
        <s v="Bangkok Heights"/>
        <s v="Aunt Sally"/>
        <s v="Moe's Tavern"/>
        <s v="MTA"/>
        <s v="Express"/>
        <s v="Amazon.com"/>
        <s v="Freelancer's Union"/>
        <s v="Bed Bath &amp; Beyond"/>
      </sharedItems>
    </cacheField>
    <cacheField name="Account" numFmtId="0">
      <sharedItems count="3">
        <s v="Cash"/>
        <s v="AMEX Blue Sky"/>
        <s v="Chase Freedom Visa"/>
      </sharedItems>
    </cacheField>
    <cacheField name="Amount" numFmtId="166">
      <sharedItems containsSemiMixedTypes="0" containsString="0" containsNumber="1" containsInteger="1" minValue="5" maxValue="500"/>
    </cacheField>
    <cacheField name="Tax" numFmtId="166">
      <sharedItems containsSemiMixedTypes="0" containsString="0" containsNumber="1" minValue="0.53249999999999997" maxValue="189.62"/>
    </cacheField>
    <cacheField name="Final Amount" numFmtId="166">
      <sharedItems containsSemiMixedTypes="0" containsString="0" containsNumber="1" minValue="3.1" maxValue="544.375"/>
    </cacheField>
    <cacheField name="Type" numFmtId="0">
      <sharedItems count="2">
        <s v="Income"/>
        <s v="Expense"/>
      </sharedItems>
    </cacheField>
  </cacheFields>
  <extLst>
    <ext xmlns:x14="http://schemas.microsoft.com/office/spreadsheetml/2009/9/main" uri="{725AE2AE-9491-48be-B2B4-4EB974FC3084}">
      <x14:pivotCacheDefinition pivotCacheId="94573952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0">
  <r>
    <n v="1"/>
    <d v="2010-04-11T00:00:00"/>
    <d v="1899-12-30T23:00:00"/>
    <n v="2010"/>
    <n v="4"/>
    <x v="0"/>
    <n v="11"/>
    <n v="1"/>
    <x v="0"/>
    <x v="0"/>
    <x v="0"/>
    <x v="0"/>
    <x v="0"/>
    <x v="0"/>
    <n v="28"/>
    <n v="10.64"/>
    <n v="17.36"/>
    <x v="0"/>
  </r>
  <r>
    <n v="2"/>
    <d v="2010-04-12T00:00:00"/>
    <d v="1899-12-30T19:32:00"/>
    <n v="2010"/>
    <n v="4"/>
    <x v="0"/>
    <n v="12"/>
    <n v="2"/>
    <x v="1"/>
    <x v="0"/>
    <x v="0"/>
    <x v="1"/>
    <x v="1"/>
    <x v="0"/>
    <n v="226"/>
    <n v="85.88"/>
    <n v="140.12"/>
    <x v="0"/>
  </r>
  <r>
    <n v="3"/>
    <d v="2010-04-13T00:00:00"/>
    <d v="1899-12-30T14:18:15"/>
    <n v="2010"/>
    <n v="4"/>
    <x v="0"/>
    <n v="13"/>
    <n v="3"/>
    <x v="2"/>
    <x v="1"/>
    <x v="1"/>
    <x v="2"/>
    <x v="2"/>
    <x v="1"/>
    <n v="96"/>
    <n v="8.52"/>
    <n v="104.52"/>
    <x v="1"/>
  </r>
  <r>
    <n v="4"/>
    <d v="2010-04-14T00:00:00"/>
    <d v="1899-12-30T22:59:56"/>
    <n v="2010"/>
    <n v="4"/>
    <x v="0"/>
    <n v="14"/>
    <n v="4"/>
    <x v="3"/>
    <x v="0"/>
    <x v="2"/>
    <x v="3"/>
    <x v="3"/>
    <x v="0"/>
    <n v="34"/>
    <n v="3.0175000000000001"/>
    <n v="37.017499999999998"/>
    <x v="1"/>
  </r>
  <r>
    <n v="5"/>
    <d v="2010-04-14T00:00:00"/>
    <d v="1899-12-30T20:34:31"/>
    <n v="2010"/>
    <n v="4"/>
    <x v="0"/>
    <n v="14"/>
    <n v="4"/>
    <x v="3"/>
    <x v="0"/>
    <x v="1"/>
    <x v="4"/>
    <x v="4"/>
    <x v="0"/>
    <n v="89"/>
    <n v="7.8987499999999997"/>
    <n v="96.898750000000007"/>
    <x v="1"/>
  </r>
  <r>
    <n v="6"/>
    <d v="2010-04-15T00:00:00"/>
    <d v="1899-12-30T20:36:00"/>
    <n v="2010"/>
    <n v="4"/>
    <x v="0"/>
    <n v="15"/>
    <n v="5"/>
    <x v="4"/>
    <x v="0"/>
    <x v="2"/>
    <x v="5"/>
    <x v="5"/>
    <x v="0"/>
    <n v="9"/>
    <n v="0.79874999999999996"/>
    <n v="9.7987500000000001"/>
    <x v="1"/>
  </r>
  <r>
    <n v="7"/>
    <d v="2010-04-19T00:00:00"/>
    <d v="1899-12-30T03:14:21"/>
    <n v="2010"/>
    <n v="4"/>
    <x v="0"/>
    <n v="19"/>
    <n v="2"/>
    <x v="1"/>
    <x v="2"/>
    <x v="0"/>
    <x v="1"/>
    <x v="1"/>
    <x v="2"/>
    <n v="30"/>
    <n v="11.4"/>
    <n v="18.600000000000001"/>
    <x v="0"/>
  </r>
  <r>
    <n v="8"/>
    <d v="2010-04-21T00:00:00"/>
    <d v="1899-12-30T13:53:25"/>
    <n v="2010"/>
    <n v="4"/>
    <x v="0"/>
    <n v="21"/>
    <n v="4"/>
    <x v="3"/>
    <x v="1"/>
    <x v="3"/>
    <x v="6"/>
    <x v="6"/>
    <x v="1"/>
    <n v="470"/>
    <n v="41.712499999999999"/>
    <n v="511.71249999999998"/>
    <x v="1"/>
  </r>
  <r>
    <n v="9"/>
    <d v="2010-04-22T00:00:00"/>
    <d v="1899-12-30T20:46:44"/>
    <n v="2010"/>
    <n v="4"/>
    <x v="0"/>
    <n v="22"/>
    <n v="5"/>
    <x v="4"/>
    <x v="0"/>
    <x v="4"/>
    <x v="7"/>
    <x v="7"/>
    <x v="2"/>
    <n v="441"/>
    <n v="39.138749999999995"/>
    <n v="480.13875000000002"/>
    <x v="1"/>
  </r>
  <r>
    <n v="10"/>
    <d v="2010-04-24T00:00:00"/>
    <d v="1899-12-30T12:17:50"/>
    <n v="2010"/>
    <n v="4"/>
    <x v="0"/>
    <n v="24"/>
    <n v="7"/>
    <x v="5"/>
    <x v="1"/>
    <x v="2"/>
    <x v="8"/>
    <x v="8"/>
    <x v="2"/>
    <n v="495"/>
    <n v="43.931249999999999"/>
    <n v="538.93124999999998"/>
    <x v="1"/>
  </r>
  <r>
    <n v="11"/>
    <d v="2010-04-24T00:00:00"/>
    <d v="1899-12-30T02:55:11"/>
    <n v="2010"/>
    <n v="4"/>
    <x v="0"/>
    <n v="24"/>
    <n v="7"/>
    <x v="5"/>
    <x v="2"/>
    <x v="4"/>
    <x v="7"/>
    <x v="7"/>
    <x v="2"/>
    <n v="458"/>
    <n v="40.647500000000001"/>
    <n v="498.64749999999998"/>
    <x v="1"/>
  </r>
  <r>
    <n v="12"/>
    <d v="2010-04-28T00:00:00"/>
    <d v="1899-12-30T01:04:16"/>
    <n v="2010"/>
    <n v="4"/>
    <x v="0"/>
    <n v="28"/>
    <n v="4"/>
    <x v="3"/>
    <x v="2"/>
    <x v="0"/>
    <x v="9"/>
    <x v="9"/>
    <x v="2"/>
    <n v="24"/>
    <n v="9.120000000000001"/>
    <n v="14.879999999999999"/>
    <x v="0"/>
  </r>
  <r>
    <n v="13"/>
    <d v="2010-04-29T00:00:00"/>
    <d v="1899-12-30T20:20:37"/>
    <n v="2010"/>
    <n v="4"/>
    <x v="0"/>
    <n v="29"/>
    <n v="5"/>
    <x v="4"/>
    <x v="0"/>
    <x v="2"/>
    <x v="3"/>
    <x v="3"/>
    <x v="0"/>
    <n v="387"/>
    <n v="34.346249999999998"/>
    <n v="421.34625"/>
    <x v="1"/>
  </r>
  <r>
    <n v="14"/>
    <d v="2010-05-02T00:00:00"/>
    <d v="1899-12-30T05:16:34"/>
    <n v="2010"/>
    <n v="5"/>
    <x v="1"/>
    <n v="2"/>
    <n v="1"/>
    <x v="0"/>
    <x v="3"/>
    <x v="3"/>
    <x v="10"/>
    <x v="10"/>
    <x v="1"/>
    <n v="354"/>
    <n v="31.417499999999997"/>
    <n v="385.41750000000002"/>
    <x v="1"/>
  </r>
  <r>
    <n v="15"/>
    <d v="2010-05-03T00:00:00"/>
    <d v="1899-12-30T07:32:42"/>
    <n v="2010"/>
    <n v="5"/>
    <x v="1"/>
    <n v="3"/>
    <n v="2"/>
    <x v="1"/>
    <x v="4"/>
    <x v="5"/>
    <x v="11"/>
    <x v="11"/>
    <x v="1"/>
    <n v="124"/>
    <n v="11.004999999999999"/>
    <n v="135.005"/>
    <x v="1"/>
  </r>
  <r>
    <n v="16"/>
    <d v="2010-05-04T00:00:00"/>
    <d v="1899-12-30T11:52:27"/>
    <n v="2010"/>
    <n v="5"/>
    <x v="1"/>
    <n v="4"/>
    <n v="3"/>
    <x v="2"/>
    <x v="5"/>
    <x v="0"/>
    <x v="0"/>
    <x v="0"/>
    <x v="0"/>
    <n v="60"/>
    <n v="22.8"/>
    <n v="37.200000000000003"/>
    <x v="0"/>
  </r>
  <r>
    <n v="17"/>
    <d v="2010-05-06T00:00:00"/>
    <d v="1899-12-30T04:28:31"/>
    <n v="2010"/>
    <n v="5"/>
    <x v="1"/>
    <n v="6"/>
    <n v="5"/>
    <x v="4"/>
    <x v="3"/>
    <x v="4"/>
    <x v="7"/>
    <x v="7"/>
    <x v="1"/>
    <n v="222"/>
    <n v="19.702500000000001"/>
    <n v="241.70249999999999"/>
    <x v="1"/>
  </r>
  <r>
    <n v="18"/>
    <d v="2010-05-06T00:00:00"/>
    <d v="1899-12-30T21:51:41"/>
    <n v="2010"/>
    <n v="5"/>
    <x v="1"/>
    <n v="6"/>
    <n v="5"/>
    <x v="4"/>
    <x v="0"/>
    <x v="0"/>
    <x v="0"/>
    <x v="0"/>
    <x v="1"/>
    <n v="369"/>
    <n v="140.22"/>
    <n v="228.78"/>
    <x v="0"/>
  </r>
  <r>
    <n v="19"/>
    <d v="2010-05-07T00:00:00"/>
    <d v="1899-12-30T16:33:33"/>
    <n v="2010"/>
    <n v="5"/>
    <x v="1"/>
    <n v="7"/>
    <n v="6"/>
    <x v="6"/>
    <x v="1"/>
    <x v="1"/>
    <x v="2"/>
    <x v="2"/>
    <x v="0"/>
    <n v="65"/>
    <n v="5.7687499999999998"/>
    <n v="70.768749999999997"/>
    <x v="1"/>
  </r>
  <r>
    <n v="20"/>
    <d v="2010-05-08T00:00:00"/>
    <d v="1899-12-30T13:11:15"/>
    <n v="2010"/>
    <n v="5"/>
    <x v="1"/>
    <n v="8"/>
    <n v="7"/>
    <x v="5"/>
    <x v="1"/>
    <x v="3"/>
    <x v="10"/>
    <x v="10"/>
    <x v="1"/>
    <n v="138"/>
    <n v="12.247499999999999"/>
    <n v="150.2475"/>
    <x v="1"/>
  </r>
  <r>
    <n v="21"/>
    <d v="2010-05-08T00:00:00"/>
    <d v="1899-12-30T12:01:06"/>
    <n v="2010"/>
    <n v="5"/>
    <x v="1"/>
    <n v="8"/>
    <n v="7"/>
    <x v="5"/>
    <x v="1"/>
    <x v="2"/>
    <x v="3"/>
    <x v="3"/>
    <x v="0"/>
    <n v="247"/>
    <n v="21.921250000000001"/>
    <n v="268.92124999999999"/>
    <x v="1"/>
  </r>
  <r>
    <n v="22"/>
    <d v="2010-05-08T00:00:00"/>
    <d v="1899-12-30T01:51:25"/>
    <n v="2010"/>
    <n v="5"/>
    <x v="1"/>
    <n v="8"/>
    <n v="7"/>
    <x v="5"/>
    <x v="2"/>
    <x v="2"/>
    <x v="5"/>
    <x v="5"/>
    <x v="2"/>
    <n v="375"/>
    <n v="33.28125"/>
    <n v="408.28125"/>
    <x v="1"/>
  </r>
  <r>
    <n v="23"/>
    <d v="2010-05-09T00:00:00"/>
    <d v="1899-12-30T09:56:19"/>
    <n v="2010"/>
    <n v="5"/>
    <x v="1"/>
    <n v="9"/>
    <n v="1"/>
    <x v="0"/>
    <x v="4"/>
    <x v="0"/>
    <x v="1"/>
    <x v="1"/>
    <x v="2"/>
    <n v="411"/>
    <n v="156.18"/>
    <n v="254.82"/>
    <x v="0"/>
  </r>
  <r>
    <n v="24"/>
    <d v="2010-05-13T00:00:00"/>
    <d v="1899-12-30T06:42:01"/>
    <n v="2010"/>
    <n v="5"/>
    <x v="1"/>
    <n v="13"/>
    <n v="5"/>
    <x v="4"/>
    <x v="3"/>
    <x v="2"/>
    <x v="3"/>
    <x v="3"/>
    <x v="0"/>
    <n v="427"/>
    <n v="37.896249999999995"/>
    <n v="464.89625000000001"/>
    <x v="1"/>
  </r>
  <r>
    <n v="25"/>
    <d v="2010-05-15T00:00:00"/>
    <d v="1899-12-30T20:41:04"/>
    <n v="2010"/>
    <n v="5"/>
    <x v="1"/>
    <n v="15"/>
    <n v="7"/>
    <x v="5"/>
    <x v="0"/>
    <x v="1"/>
    <x v="4"/>
    <x v="4"/>
    <x v="1"/>
    <n v="329"/>
    <n v="29.198749999999997"/>
    <n v="358.19875000000002"/>
    <x v="1"/>
  </r>
  <r>
    <n v="26"/>
    <d v="2010-05-15T00:00:00"/>
    <d v="1899-12-30T05:57:54"/>
    <n v="2010"/>
    <n v="5"/>
    <x v="1"/>
    <n v="15"/>
    <n v="7"/>
    <x v="5"/>
    <x v="3"/>
    <x v="2"/>
    <x v="5"/>
    <x v="5"/>
    <x v="0"/>
    <n v="52"/>
    <n v="4.6150000000000002"/>
    <n v="56.615000000000002"/>
    <x v="1"/>
  </r>
  <r>
    <n v="27"/>
    <d v="2010-05-16T00:00:00"/>
    <d v="1899-12-30T12:39:52"/>
    <n v="2010"/>
    <n v="5"/>
    <x v="1"/>
    <n v="16"/>
    <n v="1"/>
    <x v="0"/>
    <x v="1"/>
    <x v="6"/>
    <x v="12"/>
    <x v="12"/>
    <x v="2"/>
    <n v="112"/>
    <n v="9.94"/>
    <n v="121.94"/>
    <x v="1"/>
  </r>
  <r>
    <n v="28"/>
    <d v="2010-05-17T00:00:00"/>
    <d v="1899-12-30T11:48:37"/>
    <n v="2010"/>
    <n v="5"/>
    <x v="1"/>
    <n v="17"/>
    <n v="2"/>
    <x v="1"/>
    <x v="5"/>
    <x v="3"/>
    <x v="10"/>
    <x v="10"/>
    <x v="1"/>
    <n v="19"/>
    <n v="1.6862499999999998"/>
    <n v="20.686250000000001"/>
    <x v="1"/>
  </r>
  <r>
    <n v="29"/>
    <d v="2010-05-17T00:00:00"/>
    <d v="1899-12-30T01:27:06"/>
    <n v="2010"/>
    <n v="5"/>
    <x v="1"/>
    <n v="17"/>
    <n v="2"/>
    <x v="1"/>
    <x v="2"/>
    <x v="3"/>
    <x v="10"/>
    <x v="10"/>
    <x v="1"/>
    <n v="127"/>
    <n v="11.27125"/>
    <n v="138.27125000000001"/>
    <x v="1"/>
  </r>
  <r>
    <n v="30"/>
    <d v="2010-05-18T00:00:00"/>
    <d v="1899-12-30T16:09:19"/>
    <n v="2010"/>
    <n v="5"/>
    <x v="1"/>
    <n v="18"/>
    <n v="3"/>
    <x v="2"/>
    <x v="1"/>
    <x v="0"/>
    <x v="0"/>
    <x v="0"/>
    <x v="0"/>
    <n v="162"/>
    <n v="61.56"/>
    <n v="100.44"/>
    <x v="0"/>
  </r>
  <r>
    <n v="31"/>
    <d v="2010-05-21T00:00:00"/>
    <d v="1899-12-30T12:41:09"/>
    <n v="2010"/>
    <n v="5"/>
    <x v="1"/>
    <n v="21"/>
    <n v="6"/>
    <x v="6"/>
    <x v="1"/>
    <x v="0"/>
    <x v="9"/>
    <x v="9"/>
    <x v="0"/>
    <n v="170"/>
    <n v="64.599999999999994"/>
    <n v="105.4"/>
    <x v="0"/>
  </r>
  <r>
    <n v="32"/>
    <d v="2010-05-24T00:00:00"/>
    <d v="1899-12-30T15:00:54"/>
    <n v="2010"/>
    <n v="5"/>
    <x v="1"/>
    <n v="24"/>
    <n v="2"/>
    <x v="1"/>
    <x v="1"/>
    <x v="6"/>
    <x v="12"/>
    <x v="12"/>
    <x v="2"/>
    <n v="138"/>
    <n v="12.247499999999999"/>
    <n v="150.2475"/>
    <x v="1"/>
  </r>
  <r>
    <n v="33"/>
    <d v="2010-05-26T00:00:00"/>
    <d v="1899-12-30T03:37:49"/>
    <n v="2010"/>
    <n v="5"/>
    <x v="1"/>
    <n v="26"/>
    <n v="4"/>
    <x v="3"/>
    <x v="2"/>
    <x v="6"/>
    <x v="12"/>
    <x v="12"/>
    <x v="0"/>
    <n v="20"/>
    <n v="1.7749999999999999"/>
    <n v="21.774999999999999"/>
    <x v="1"/>
  </r>
  <r>
    <n v="34"/>
    <d v="2010-05-29T00:00:00"/>
    <d v="1899-12-30T10:46:42"/>
    <n v="2010"/>
    <n v="5"/>
    <x v="1"/>
    <n v="29"/>
    <n v="7"/>
    <x v="5"/>
    <x v="5"/>
    <x v="1"/>
    <x v="4"/>
    <x v="4"/>
    <x v="0"/>
    <n v="491"/>
    <n v="43.576249999999995"/>
    <n v="534.57624999999996"/>
    <x v="1"/>
  </r>
  <r>
    <n v="35"/>
    <d v="2010-05-30T00:00:00"/>
    <d v="1899-12-30T22:35:08"/>
    <n v="2010"/>
    <n v="5"/>
    <x v="1"/>
    <n v="30"/>
    <n v="1"/>
    <x v="0"/>
    <x v="0"/>
    <x v="2"/>
    <x v="5"/>
    <x v="5"/>
    <x v="0"/>
    <n v="161"/>
    <n v="14.288749999999999"/>
    <n v="175.28874999999999"/>
    <x v="1"/>
  </r>
  <r>
    <n v="36"/>
    <d v="2010-06-02T00:00:00"/>
    <d v="1899-12-30T23:12:03"/>
    <n v="2010"/>
    <n v="6"/>
    <x v="2"/>
    <n v="2"/>
    <n v="4"/>
    <x v="3"/>
    <x v="0"/>
    <x v="2"/>
    <x v="8"/>
    <x v="8"/>
    <x v="0"/>
    <n v="341"/>
    <n v="30.263749999999998"/>
    <n v="371.26375000000002"/>
    <x v="1"/>
  </r>
  <r>
    <n v="37"/>
    <d v="2010-06-02T00:00:00"/>
    <d v="1899-12-30T07:39:12"/>
    <n v="2010"/>
    <n v="6"/>
    <x v="2"/>
    <n v="2"/>
    <n v="4"/>
    <x v="3"/>
    <x v="4"/>
    <x v="5"/>
    <x v="11"/>
    <x v="11"/>
    <x v="2"/>
    <n v="475"/>
    <n v="42.15625"/>
    <n v="517.15625"/>
    <x v="1"/>
  </r>
  <r>
    <n v="38"/>
    <d v="2010-06-03T00:00:00"/>
    <d v="1899-12-30T16:35:10"/>
    <n v="2010"/>
    <n v="6"/>
    <x v="2"/>
    <n v="3"/>
    <n v="5"/>
    <x v="4"/>
    <x v="1"/>
    <x v="0"/>
    <x v="1"/>
    <x v="1"/>
    <x v="0"/>
    <n v="41"/>
    <n v="15.58"/>
    <n v="25.42"/>
    <x v="0"/>
  </r>
  <r>
    <n v="39"/>
    <d v="2010-06-07T00:00:00"/>
    <d v="1899-12-30T05:51:43"/>
    <n v="2010"/>
    <n v="6"/>
    <x v="2"/>
    <n v="7"/>
    <n v="2"/>
    <x v="1"/>
    <x v="3"/>
    <x v="3"/>
    <x v="6"/>
    <x v="6"/>
    <x v="0"/>
    <n v="266"/>
    <n v="23.607499999999998"/>
    <n v="289.60750000000002"/>
    <x v="1"/>
  </r>
  <r>
    <n v="40"/>
    <d v="2010-06-09T00:00:00"/>
    <d v="1899-12-30T11:57:24"/>
    <n v="2010"/>
    <n v="6"/>
    <x v="2"/>
    <n v="9"/>
    <n v="4"/>
    <x v="3"/>
    <x v="5"/>
    <x v="5"/>
    <x v="11"/>
    <x v="11"/>
    <x v="2"/>
    <n v="121"/>
    <n v="10.73875"/>
    <n v="131.73875000000001"/>
    <x v="1"/>
  </r>
  <r>
    <n v="41"/>
    <d v="2010-06-10T00:00:00"/>
    <d v="1899-12-30T15:59:05"/>
    <n v="2010"/>
    <n v="6"/>
    <x v="2"/>
    <n v="10"/>
    <n v="5"/>
    <x v="4"/>
    <x v="1"/>
    <x v="2"/>
    <x v="8"/>
    <x v="8"/>
    <x v="2"/>
    <n v="245"/>
    <n v="21.743749999999999"/>
    <n v="266.74374999999998"/>
    <x v="1"/>
  </r>
  <r>
    <n v="42"/>
    <d v="2010-06-11T00:00:00"/>
    <d v="1899-12-30T04:29:09"/>
    <n v="2010"/>
    <n v="6"/>
    <x v="2"/>
    <n v="11"/>
    <n v="6"/>
    <x v="6"/>
    <x v="3"/>
    <x v="1"/>
    <x v="2"/>
    <x v="2"/>
    <x v="0"/>
    <n v="325"/>
    <n v="28.84375"/>
    <n v="353.84375"/>
    <x v="1"/>
  </r>
  <r>
    <n v="43"/>
    <d v="2010-06-13T00:00:00"/>
    <d v="1899-12-30T07:29:11"/>
    <n v="2010"/>
    <n v="6"/>
    <x v="2"/>
    <n v="13"/>
    <n v="1"/>
    <x v="0"/>
    <x v="4"/>
    <x v="0"/>
    <x v="9"/>
    <x v="9"/>
    <x v="0"/>
    <n v="431"/>
    <n v="163.78"/>
    <n v="267.22000000000003"/>
    <x v="0"/>
  </r>
  <r>
    <n v="44"/>
    <d v="2010-06-13T00:00:00"/>
    <d v="1899-12-30T00:27:41"/>
    <n v="2010"/>
    <n v="6"/>
    <x v="2"/>
    <n v="13"/>
    <n v="1"/>
    <x v="0"/>
    <x v="2"/>
    <x v="1"/>
    <x v="4"/>
    <x v="4"/>
    <x v="0"/>
    <n v="261"/>
    <n v="23.16375"/>
    <n v="284.16374999999999"/>
    <x v="1"/>
  </r>
  <r>
    <n v="45"/>
    <d v="2010-06-13T00:00:00"/>
    <d v="1899-12-30T01:56:30"/>
    <n v="2010"/>
    <n v="6"/>
    <x v="2"/>
    <n v="13"/>
    <n v="1"/>
    <x v="0"/>
    <x v="2"/>
    <x v="2"/>
    <x v="8"/>
    <x v="8"/>
    <x v="2"/>
    <n v="65"/>
    <n v="5.7687499999999998"/>
    <n v="70.768749999999997"/>
    <x v="1"/>
  </r>
  <r>
    <n v="46"/>
    <d v="2010-06-21T00:00:00"/>
    <d v="1899-12-30T02:55:21"/>
    <n v="2010"/>
    <n v="6"/>
    <x v="2"/>
    <n v="21"/>
    <n v="2"/>
    <x v="1"/>
    <x v="2"/>
    <x v="1"/>
    <x v="4"/>
    <x v="4"/>
    <x v="2"/>
    <n v="339"/>
    <n v="30.08625"/>
    <n v="369.08625000000001"/>
    <x v="1"/>
  </r>
  <r>
    <n v="47"/>
    <d v="2010-06-21T00:00:00"/>
    <d v="1899-12-30T15:52:04"/>
    <n v="2010"/>
    <n v="6"/>
    <x v="2"/>
    <n v="21"/>
    <n v="2"/>
    <x v="1"/>
    <x v="1"/>
    <x v="1"/>
    <x v="4"/>
    <x v="4"/>
    <x v="2"/>
    <n v="262"/>
    <n v="23.252499999999998"/>
    <n v="285.2525"/>
    <x v="1"/>
  </r>
  <r>
    <n v="48"/>
    <d v="2010-06-22T00:00:00"/>
    <d v="1899-12-30T04:23:06"/>
    <n v="2010"/>
    <n v="6"/>
    <x v="2"/>
    <n v="22"/>
    <n v="3"/>
    <x v="2"/>
    <x v="3"/>
    <x v="3"/>
    <x v="10"/>
    <x v="10"/>
    <x v="2"/>
    <n v="236"/>
    <n v="20.945"/>
    <n v="256.94499999999999"/>
    <x v="1"/>
  </r>
  <r>
    <n v="49"/>
    <d v="2010-06-22T00:00:00"/>
    <d v="1899-12-30T05:59:22"/>
    <n v="2010"/>
    <n v="6"/>
    <x v="2"/>
    <n v="22"/>
    <n v="3"/>
    <x v="2"/>
    <x v="3"/>
    <x v="0"/>
    <x v="9"/>
    <x v="9"/>
    <x v="0"/>
    <n v="456"/>
    <n v="173.28"/>
    <n v="282.72000000000003"/>
    <x v="0"/>
  </r>
  <r>
    <n v="50"/>
    <d v="2010-07-03T00:00:00"/>
    <d v="1899-12-30T05:20:08"/>
    <n v="2010"/>
    <n v="7"/>
    <x v="3"/>
    <n v="3"/>
    <n v="7"/>
    <x v="5"/>
    <x v="3"/>
    <x v="6"/>
    <x v="12"/>
    <x v="12"/>
    <x v="0"/>
    <n v="106"/>
    <n v="9.4074999999999989"/>
    <n v="115.4075"/>
    <x v="1"/>
  </r>
  <r>
    <n v="51"/>
    <d v="2010-07-11T00:00:00"/>
    <d v="1899-12-30T19:05:21"/>
    <n v="2010"/>
    <n v="7"/>
    <x v="3"/>
    <n v="11"/>
    <n v="1"/>
    <x v="0"/>
    <x v="0"/>
    <x v="6"/>
    <x v="13"/>
    <x v="13"/>
    <x v="0"/>
    <n v="497"/>
    <n v="44.108750000000001"/>
    <n v="541.10874999999999"/>
    <x v="1"/>
  </r>
  <r>
    <n v="52"/>
    <d v="2010-07-13T00:00:00"/>
    <d v="1899-12-30T11:27:04"/>
    <n v="2010"/>
    <n v="7"/>
    <x v="3"/>
    <n v="13"/>
    <n v="3"/>
    <x v="2"/>
    <x v="5"/>
    <x v="0"/>
    <x v="9"/>
    <x v="9"/>
    <x v="0"/>
    <n v="218"/>
    <n v="82.84"/>
    <n v="135.16"/>
    <x v="0"/>
  </r>
  <r>
    <n v="53"/>
    <d v="2010-07-13T00:00:00"/>
    <d v="1899-12-30T02:14:04"/>
    <n v="2010"/>
    <n v="7"/>
    <x v="3"/>
    <n v="13"/>
    <n v="3"/>
    <x v="2"/>
    <x v="2"/>
    <x v="5"/>
    <x v="11"/>
    <x v="11"/>
    <x v="0"/>
    <n v="399"/>
    <n v="35.411249999999995"/>
    <n v="434.41125"/>
    <x v="1"/>
  </r>
  <r>
    <n v="54"/>
    <d v="2010-07-14T00:00:00"/>
    <d v="1899-12-30T04:03:53"/>
    <n v="2010"/>
    <n v="7"/>
    <x v="3"/>
    <n v="14"/>
    <n v="4"/>
    <x v="3"/>
    <x v="3"/>
    <x v="0"/>
    <x v="9"/>
    <x v="9"/>
    <x v="1"/>
    <n v="42"/>
    <n v="15.96"/>
    <n v="26.04"/>
    <x v="0"/>
  </r>
  <r>
    <n v="55"/>
    <d v="2010-07-18T00:00:00"/>
    <d v="1899-12-30T09:00:16"/>
    <n v="2010"/>
    <n v="7"/>
    <x v="3"/>
    <n v="18"/>
    <n v="1"/>
    <x v="0"/>
    <x v="4"/>
    <x v="2"/>
    <x v="5"/>
    <x v="5"/>
    <x v="2"/>
    <n v="494"/>
    <n v="43.842500000000001"/>
    <n v="537.84249999999997"/>
    <x v="1"/>
  </r>
  <r>
    <n v="56"/>
    <d v="2010-07-19T00:00:00"/>
    <d v="1899-12-30T03:46:01"/>
    <n v="2010"/>
    <n v="7"/>
    <x v="3"/>
    <n v="19"/>
    <n v="2"/>
    <x v="1"/>
    <x v="2"/>
    <x v="4"/>
    <x v="7"/>
    <x v="7"/>
    <x v="0"/>
    <n v="387"/>
    <n v="34.346249999999998"/>
    <n v="421.34625"/>
    <x v="1"/>
  </r>
  <r>
    <n v="57"/>
    <d v="2010-07-21T00:00:00"/>
    <d v="1899-12-30T07:09:35"/>
    <n v="2010"/>
    <n v="7"/>
    <x v="3"/>
    <n v="21"/>
    <n v="4"/>
    <x v="3"/>
    <x v="4"/>
    <x v="5"/>
    <x v="11"/>
    <x v="11"/>
    <x v="1"/>
    <n v="27"/>
    <n v="2.3962499999999998"/>
    <n v="29.396249999999998"/>
    <x v="1"/>
  </r>
  <r>
    <n v="58"/>
    <d v="2010-07-26T00:00:00"/>
    <d v="1899-12-30T07:13:19"/>
    <n v="2010"/>
    <n v="7"/>
    <x v="3"/>
    <n v="26"/>
    <n v="2"/>
    <x v="1"/>
    <x v="4"/>
    <x v="1"/>
    <x v="2"/>
    <x v="2"/>
    <x v="1"/>
    <n v="461"/>
    <n v="40.91375"/>
    <n v="501.91374999999999"/>
    <x v="1"/>
  </r>
  <r>
    <n v="59"/>
    <d v="2010-07-27T00:00:00"/>
    <d v="1899-12-30T03:12:45"/>
    <n v="2010"/>
    <n v="7"/>
    <x v="3"/>
    <n v="27"/>
    <n v="3"/>
    <x v="2"/>
    <x v="2"/>
    <x v="2"/>
    <x v="3"/>
    <x v="3"/>
    <x v="2"/>
    <n v="35"/>
    <n v="3.1062499999999997"/>
    <n v="38.106250000000003"/>
    <x v="1"/>
  </r>
  <r>
    <n v="60"/>
    <d v="2010-07-28T00:00:00"/>
    <d v="1899-12-30T04:52:43"/>
    <n v="2010"/>
    <n v="7"/>
    <x v="3"/>
    <n v="28"/>
    <n v="4"/>
    <x v="3"/>
    <x v="3"/>
    <x v="2"/>
    <x v="8"/>
    <x v="8"/>
    <x v="0"/>
    <n v="107"/>
    <n v="9.4962499999999999"/>
    <n v="116.49625"/>
    <x v="1"/>
  </r>
  <r>
    <n v="61"/>
    <d v="2010-08-01T00:00:00"/>
    <d v="1899-12-30T06:02:31"/>
    <n v="2010"/>
    <n v="8"/>
    <x v="4"/>
    <n v="1"/>
    <n v="1"/>
    <x v="0"/>
    <x v="3"/>
    <x v="3"/>
    <x v="10"/>
    <x v="10"/>
    <x v="0"/>
    <n v="500"/>
    <n v="44.375"/>
    <n v="544.375"/>
    <x v="1"/>
  </r>
  <r>
    <n v="62"/>
    <d v="2010-08-01T00:00:00"/>
    <d v="1899-12-30T20:00:48"/>
    <n v="2010"/>
    <n v="8"/>
    <x v="4"/>
    <n v="1"/>
    <n v="1"/>
    <x v="0"/>
    <x v="0"/>
    <x v="0"/>
    <x v="9"/>
    <x v="9"/>
    <x v="1"/>
    <n v="95"/>
    <n v="36.1"/>
    <n v="58.9"/>
    <x v="0"/>
  </r>
  <r>
    <n v="63"/>
    <d v="2010-08-02T00:00:00"/>
    <d v="1899-12-30T12:23:23"/>
    <n v="2010"/>
    <n v="8"/>
    <x v="4"/>
    <n v="2"/>
    <n v="2"/>
    <x v="1"/>
    <x v="1"/>
    <x v="6"/>
    <x v="12"/>
    <x v="12"/>
    <x v="1"/>
    <n v="426"/>
    <n v="37.807499999999997"/>
    <n v="463.8075"/>
    <x v="1"/>
  </r>
  <r>
    <n v="64"/>
    <d v="2010-08-03T00:00:00"/>
    <d v="1899-12-30T00:33:01"/>
    <n v="2010"/>
    <n v="8"/>
    <x v="4"/>
    <n v="3"/>
    <n v="3"/>
    <x v="2"/>
    <x v="2"/>
    <x v="5"/>
    <x v="11"/>
    <x v="11"/>
    <x v="1"/>
    <n v="350"/>
    <n v="31.0625"/>
    <n v="381.0625"/>
    <x v="1"/>
  </r>
  <r>
    <n v="65"/>
    <d v="2010-08-04T00:00:00"/>
    <d v="1899-12-30T17:51:29"/>
    <n v="2010"/>
    <n v="8"/>
    <x v="4"/>
    <n v="4"/>
    <n v="4"/>
    <x v="3"/>
    <x v="0"/>
    <x v="0"/>
    <x v="1"/>
    <x v="1"/>
    <x v="1"/>
    <n v="288"/>
    <n v="109.44"/>
    <n v="178.56"/>
    <x v="0"/>
  </r>
  <r>
    <n v="66"/>
    <d v="2010-08-08T00:00:00"/>
    <d v="1899-12-30T21:48:09"/>
    <n v="2010"/>
    <n v="8"/>
    <x v="4"/>
    <n v="8"/>
    <n v="1"/>
    <x v="0"/>
    <x v="0"/>
    <x v="3"/>
    <x v="6"/>
    <x v="6"/>
    <x v="2"/>
    <n v="38"/>
    <n v="3.3724999999999996"/>
    <n v="41.372500000000002"/>
    <x v="1"/>
  </r>
  <r>
    <n v="67"/>
    <d v="2010-08-10T00:00:00"/>
    <d v="1899-12-30T11:43:44"/>
    <n v="2010"/>
    <n v="8"/>
    <x v="4"/>
    <n v="10"/>
    <n v="3"/>
    <x v="2"/>
    <x v="5"/>
    <x v="1"/>
    <x v="4"/>
    <x v="4"/>
    <x v="2"/>
    <n v="293"/>
    <n v="26.00375"/>
    <n v="319.00375000000003"/>
    <x v="1"/>
  </r>
  <r>
    <n v="68"/>
    <d v="2010-08-10T00:00:00"/>
    <d v="1899-12-30T01:25:39"/>
    <n v="2010"/>
    <n v="8"/>
    <x v="4"/>
    <n v="10"/>
    <n v="3"/>
    <x v="2"/>
    <x v="2"/>
    <x v="5"/>
    <x v="11"/>
    <x v="11"/>
    <x v="2"/>
    <n v="218"/>
    <n v="19.3475"/>
    <n v="237.3475"/>
    <x v="1"/>
  </r>
  <r>
    <n v="69"/>
    <d v="2010-08-11T00:00:00"/>
    <d v="1899-12-30T12:44:26"/>
    <n v="2010"/>
    <n v="8"/>
    <x v="4"/>
    <n v="11"/>
    <n v="4"/>
    <x v="3"/>
    <x v="1"/>
    <x v="7"/>
    <x v="14"/>
    <x v="14"/>
    <x v="2"/>
    <n v="244"/>
    <n v="21.654999999999998"/>
    <n v="265.65499999999997"/>
    <x v="1"/>
  </r>
  <r>
    <n v="70"/>
    <d v="2010-08-11T00:00:00"/>
    <d v="1899-12-30T23:40:37"/>
    <n v="2010"/>
    <n v="8"/>
    <x v="4"/>
    <n v="11"/>
    <n v="4"/>
    <x v="3"/>
    <x v="0"/>
    <x v="1"/>
    <x v="2"/>
    <x v="2"/>
    <x v="1"/>
    <n v="147"/>
    <n v="13.046249999999999"/>
    <n v="160.04624999999999"/>
    <x v="1"/>
  </r>
  <r>
    <n v="71"/>
    <d v="2010-08-13T00:00:00"/>
    <d v="1899-12-30T19:02:02"/>
    <n v="2010"/>
    <n v="8"/>
    <x v="4"/>
    <n v="13"/>
    <n v="6"/>
    <x v="6"/>
    <x v="0"/>
    <x v="2"/>
    <x v="5"/>
    <x v="5"/>
    <x v="1"/>
    <n v="499"/>
    <n v="44.286249999999995"/>
    <n v="543.28625"/>
    <x v="1"/>
  </r>
  <r>
    <n v="72"/>
    <d v="2010-08-24T00:00:00"/>
    <d v="1899-12-30T19:19:36"/>
    <n v="2010"/>
    <n v="8"/>
    <x v="4"/>
    <n v="24"/>
    <n v="3"/>
    <x v="2"/>
    <x v="0"/>
    <x v="1"/>
    <x v="4"/>
    <x v="4"/>
    <x v="1"/>
    <n v="350"/>
    <n v="31.0625"/>
    <n v="381.0625"/>
    <x v="1"/>
  </r>
  <r>
    <n v="73"/>
    <d v="2010-09-01T00:00:00"/>
    <d v="1899-12-30T10:29:18"/>
    <n v="2010"/>
    <n v="9"/>
    <x v="5"/>
    <n v="1"/>
    <n v="4"/>
    <x v="3"/>
    <x v="5"/>
    <x v="4"/>
    <x v="7"/>
    <x v="7"/>
    <x v="1"/>
    <n v="29"/>
    <n v="2.57375"/>
    <n v="31.57375"/>
    <x v="1"/>
  </r>
  <r>
    <n v="74"/>
    <d v="2010-09-07T00:00:00"/>
    <d v="1899-12-30T10:50:09"/>
    <n v="2010"/>
    <n v="9"/>
    <x v="5"/>
    <n v="7"/>
    <n v="3"/>
    <x v="2"/>
    <x v="5"/>
    <x v="6"/>
    <x v="13"/>
    <x v="13"/>
    <x v="1"/>
    <n v="111"/>
    <n v="9.8512500000000003"/>
    <n v="120.85124999999999"/>
    <x v="1"/>
  </r>
  <r>
    <n v="75"/>
    <d v="2010-09-09T00:00:00"/>
    <d v="1899-12-30T19:39:26"/>
    <n v="2010"/>
    <n v="9"/>
    <x v="5"/>
    <n v="9"/>
    <n v="5"/>
    <x v="4"/>
    <x v="0"/>
    <x v="3"/>
    <x v="10"/>
    <x v="10"/>
    <x v="2"/>
    <n v="41"/>
    <n v="3.6387499999999999"/>
    <n v="44.638750000000002"/>
    <x v="1"/>
  </r>
  <r>
    <n v="76"/>
    <d v="2010-09-10T00:00:00"/>
    <d v="1899-12-30T14:37:25"/>
    <n v="2010"/>
    <n v="9"/>
    <x v="5"/>
    <n v="10"/>
    <n v="6"/>
    <x v="6"/>
    <x v="1"/>
    <x v="1"/>
    <x v="4"/>
    <x v="4"/>
    <x v="2"/>
    <n v="246"/>
    <n v="21.8325"/>
    <n v="267.83249999999998"/>
    <x v="1"/>
  </r>
  <r>
    <n v="77"/>
    <d v="2010-09-12T00:00:00"/>
    <d v="1899-12-30T06:35:12"/>
    <n v="2010"/>
    <n v="9"/>
    <x v="5"/>
    <n v="12"/>
    <n v="1"/>
    <x v="0"/>
    <x v="3"/>
    <x v="6"/>
    <x v="12"/>
    <x v="12"/>
    <x v="1"/>
    <n v="285"/>
    <n v="25.293749999999999"/>
    <n v="310.29374999999999"/>
    <x v="1"/>
  </r>
  <r>
    <n v="78"/>
    <d v="2010-09-16T00:00:00"/>
    <d v="1899-12-30T23:27:42"/>
    <n v="2010"/>
    <n v="9"/>
    <x v="5"/>
    <n v="16"/>
    <n v="5"/>
    <x v="4"/>
    <x v="0"/>
    <x v="7"/>
    <x v="14"/>
    <x v="14"/>
    <x v="1"/>
    <n v="346"/>
    <n v="30.7075"/>
    <n v="376.70749999999998"/>
    <x v="1"/>
  </r>
  <r>
    <n v="79"/>
    <d v="2010-09-16T00:00:00"/>
    <d v="1899-12-30T19:05:43"/>
    <n v="2010"/>
    <n v="9"/>
    <x v="5"/>
    <n v="16"/>
    <n v="5"/>
    <x v="4"/>
    <x v="0"/>
    <x v="8"/>
    <x v="15"/>
    <x v="15"/>
    <x v="2"/>
    <n v="26"/>
    <n v="2.3075000000000001"/>
    <n v="28.307500000000001"/>
    <x v="1"/>
  </r>
  <r>
    <n v="80"/>
    <d v="2010-09-26T00:00:00"/>
    <d v="1899-12-30T08:55:54"/>
    <n v="2010"/>
    <n v="9"/>
    <x v="5"/>
    <n v="26"/>
    <n v="1"/>
    <x v="0"/>
    <x v="4"/>
    <x v="0"/>
    <x v="1"/>
    <x v="1"/>
    <x v="1"/>
    <n v="361"/>
    <n v="137.18"/>
    <n v="223.82"/>
    <x v="0"/>
  </r>
  <r>
    <n v="81"/>
    <d v="2010-09-28T00:00:00"/>
    <d v="1899-12-30T12:21:07"/>
    <n v="2010"/>
    <n v="9"/>
    <x v="5"/>
    <n v="28"/>
    <n v="3"/>
    <x v="2"/>
    <x v="1"/>
    <x v="6"/>
    <x v="13"/>
    <x v="13"/>
    <x v="1"/>
    <n v="372"/>
    <n v="33.015000000000001"/>
    <n v="405.01499999999999"/>
    <x v="1"/>
  </r>
  <r>
    <n v="82"/>
    <d v="2010-09-28T00:00:00"/>
    <d v="1899-12-30T04:17:12"/>
    <n v="2010"/>
    <n v="9"/>
    <x v="5"/>
    <n v="28"/>
    <n v="3"/>
    <x v="2"/>
    <x v="3"/>
    <x v="6"/>
    <x v="12"/>
    <x v="12"/>
    <x v="0"/>
    <n v="193"/>
    <n v="17.12875"/>
    <n v="210.12875"/>
    <x v="1"/>
  </r>
  <r>
    <n v="83"/>
    <d v="2010-09-29T00:00:00"/>
    <d v="1899-12-30T17:10:03"/>
    <n v="2010"/>
    <n v="9"/>
    <x v="5"/>
    <n v="29"/>
    <n v="4"/>
    <x v="3"/>
    <x v="0"/>
    <x v="2"/>
    <x v="3"/>
    <x v="3"/>
    <x v="2"/>
    <n v="290"/>
    <n v="25.737499999999997"/>
    <n v="315.73750000000001"/>
    <x v="1"/>
  </r>
  <r>
    <n v="84"/>
    <d v="2010-10-02T00:00:00"/>
    <d v="1899-12-30T21:38:47"/>
    <n v="2010"/>
    <n v="10"/>
    <x v="6"/>
    <n v="2"/>
    <n v="7"/>
    <x v="5"/>
    <x v="0"/>
    <x v="0"/>
    <x v="9"/>
    <x v="9"/>
    <x v="0"/>
    <n v="244"/>
    <n v="92.72"/>
    <n v="151.28"/>
    <x v="0"/>
  </r>
  <r>
    <n v="85"/>
    <d v="2010-10-05T00:00:00"/>
    <d v="1899-12-30T11:44:21"/>
    <n v="2010"/>
    <n v="10"/>
    <x v="6"/>
    <n v="5"/>
    <n v="3"/>
    <x v="2"/>
    <x v="5"/>
    <x v="4"/>
    <x v="7"/>
    <x v="7"/>
    <x v="1"/>
    <n v="372"/>
    <n v="33.015000000000001"/>
    <n v="405.01499999999999"/>
    <x v="1"/>
  </r>
  <r>
    <n v="86"/>
    <d v="2010-10-05T00:00:00"/>
    <d v="1899-12-30T09:15:28"/>
    <n v="2010"/>
    <n v="10"/>
    <x v="6"/>
    <n v="5"/>
    <n v="3"/>
    <x v="2"/>
    <x v="4"/>
    <x v="2"/>
    <x v="3"/>
    <x v="3"/>
    <x v="0"/>
    <n v="107"/>
    <n v="9.4962499999999999"/>
    <n v="116.49625"/>
    <x v="1"/>
  </r>
  <r>
    <n v="87"/>
    <d v="2010-10-05T00:00:00"/>
    <d v="1899-12-30T10:28:40"/>
    <n v="2010"/>
    <n v="10"/>
    <x v="6"/>
    <n v="5"/>
    <n v="3"/>
    <x v="2"/>
    <x v="5"/>
    <x v="1"/>
    <x v="4"/>
    <x v="4"/>
    <x v="1"/>
    <n v="462"/>
    <n v="41.002499999999998"/>
    <n v="503.0025"/>
    <x v="1"/>
  </r>
  <r>
    <n v="88"/>
    <d v="2010-10-12T00:00:00"/>
    <d v="1899-12-30T13:06:41"/>
    <n v="2010"/>
    <n v="10"/>
    <x v="6"/>
    <n v="12"/>
    <n v="3"/>
    <x v="2"/>
    <x v="1"/>
    <x v="0"/>
    <x v="1"/>
    <x v="1"/>
    <x v="0"/>
    <n v="211"/>
    <n v="80.180000000000007"/>
    <n v="130.82"/>
    <x v="0"/>
  </r>
  <r>
    <n v="89"/>
    <d v="2010-10-12T00:00:00"/>
    <d v="1899-12-30T00:59:25"/>
    <n v="2010"/>
    <n v="10"/>
    <x v="6"/>
    <n v="12"/>
    <n v="3"/>
    <x v="2"/>
    <x v="2"/>
    <x v="7"/>
    <x v="14"/>
    <x v="14"/>
    <x v="1"/>
    <n v="278"/>
    <n v="24.672499999999999"/>
    <n v="302.67250000000001"/>
    <x v="1"/>
  </r>
  <r>
    <n v="90"/>
    <d v="2010-10-15T00:00:00"/>
    <d v="1899-12-30T11:58:36"/>
    <n v="2010"/>
    <n v="10"/>
    <x v="6"/>
    <n v="15"/>
    <n v="6"/>
    <x v="6"/>
    <x v="5"/>
    <x v="3"/>
    <x v="10"/>
    <x v="10"/>
    <x v="1"/>
    <n v="23"/>
    <n v="2.0412499999999998"/>
    <n v="25.041249999999998"/>
    <x v="1"/>
  </r>
  <r>
    <n v="91"/>
    <d v="2010-10-15T00:00:00"/>
    <d v="1899-12-30T11:55:26"/>
    <n v="2010"/>
    <n v="10"/>
    <x v="6"/>
    <n v="15"/>
    <n v="6"/>
    <x v="6"/>
    <x v="5"/>
    <x v="5"/>
    <x v="11"/>
    <x v="11"/>
    <x v="0"/>
    <n v="351"/>
    <n v="31.151249999999997"/>
    <n v="382.15125"/>
    <x v="1"/>
  </r>
  <r>
    <n v="92"/>
    <d v="2010-10-21T00:00:00"/>
    <d v="1899-12-30T08:34:58"/>
    <n v="2010"/>
    <n v="10"/>
    <x v="6"/>
    <n v="21"/>
    <n v="5"/>
    <x v="4"/>
    <x v="4"/>
    <x v="7"/>
    <x v="14"/>
    <x v="14"/>
    <x v="0"/>
    <n v="166"/>
    <n v="14.7325"/>
    <n v="180.73249999999999"/>
    <x v="1"/>
  </r>
  <r>
    <n v="93"/>
    <d v="2010-10-25T00:00:00"/>
    <d v="1899-12-30T06:00:10"/>
    <n v="2010"/>
    <n v="10"/>
    <x v="6"/>
    <n v="25"/>
    <n v="2"/>
    <x v="1"/>
    <x v="3"/>
    <x v="0"/>
    <x v="9"/>
    <x v="9"/>
    <x v="0"/>
    <n v="306"/>
    <n v="116.28"/>
    <n v="189.72"/>
    <x v="0"/>
  </r>
  <r>
    <n v="94"/>
    <d v="2010-10-27T00:00:00"/>
    <d v="1899-12-30T13:17:17"/>
    <n v="2010"/>
    <n v="10"/>
    <x v="6"/>
    <n v="27"/>
    <n v="4"/>
    <x v="3"/>
    <x v="1"/>
    <x v="8"/>
    <x v="15"/>
    <x v="15"/>
    <x v="1"/>
    <n v="99"/>
    <n v="8.786249999999999"/>
    <n v="107.78625"/>
    <x v="1"/>
  </r>
  <r>
    <n v="95"/>
    <d v="2010-10-28T00:00:00"/>
    <d v="1899-12-30T13:06:06"/>
    <n v="2010"/>
    <n v="10"/>
    <x v="6"/>
    <n v="28"/>
    <n v="5"/>
    <x v="4"/>
    <x v="1"/>
    <x v="4"/>
    <x v="7"/>
    <x v="7"/>
    <x v="1"/>
    <n v="404"/>
    <n v="35.854999999999997"/>
    <n v="439.85500000000002"/>
    <x v="1"/>
  </r>
  <r>
    <n v="96"/>
    <d v="2010-10-28T00:00:00"/>
    <d v="1899-12-30T01:52:35"/>
    <n v="2010"/>
    <n v="10"/>
    <x v="6"/>
    <n v="28"/>
    <n v="5"/>
    <x v="4"/>
    <x v="2"/>
    <x v="2"/>
    <x v="3"/>
    <x v="3"/>
    <x v="2"/>
    <n v="398"/>
    <n v="35.322499999999998"/>
    <n v="433.32249999999999"/>
    <x v="1"/>
  </r>
  <r>
    <n v="97"/>
    <d v="2010-10-31T00:00:00"/>
    <d v="1899-12-30T20:08:33"/>
    <n v="2010"/>
    <n v="10"/>
    <x v="6"/>
    <n v="31"/>
    <n v="1"/>
    <x v="0"/>
    <x v="0"/>
    <x v="6"/>
    <x v="12"/>
    <x v="12"/>
    <x v="1"/>
    <n v="46"/>
    <n v="4.0824999999999996"/>
    <n v="50.082499999999996"/>
    <x v="1"/>
  </r>
  <r>
    <n v="98"/>
    <d v="2010-11-01T00:00:00"/>
    <d v="1899-12-30T21:32:41"/>
    <n v="2010"/>
    <n v="11"/>
    <x v="7"/>
    <n v="1"/>
    <n v="2"/>
    <x v="1"/>
    <x v="0"/>
    <x v="7"/>
    <x v="14"/>
    <x v="14"/>
    <x v="0"/>
    <n v="415"/>
    <n v="36.831249999999997"/>
    <n v="451.83125000000001"/>
    <x v="1"/>
  </r>
  <r>
    <n v="99"/>
    <d v="2010-11-01T00:00:00"/>
    <d v="1899-12-30T03:14:25"/>
    <n v="2010"/>
    <n v="11"/>
    <x v="7"/>
    <n v="1"/>
    <n v="2"/>
    <x v="1"/>
    <x v="2"/>
    <x v="2"/>
    <x v="5"/>
    <x v="5"/>
    <x v="1"/>
    <n v="133"/>
    <n v="11.803749999999999"/>
    <n v="144.80375000000001"/>
    <x v="1"/>
  </r>
  <r>
    <n v="100"/>
    <d v="2010-11-02T00:00:00"/>
    <d v="1899-12-30T03:32:59"/>
    <n v="2010"/>
    <n v="11"/>
    <x v="7"/>
    <n v="2"/>
    <n v="3"/>
    <x v="2"/>
    <x v="2"/>
    <x v="0"/>
    <x v="0"/>
    <x v="0"/>
    <x v="1"/>
    <n v="395"/>
    <n v="150.1"/>
    <n v="244.9"/>
    <x v="0"/>
  </r>
  <r>
    <n v="101"/>
    <d v="2010-11-03T00:00:00"/>
    <d v="1899-12-30T14:47:51"/>
    <n v="2010"/>
    <n v="11"/>
    <x v="7"/>
    <n v="3"/>
    <n v="4"/>
    <x v="3"/>
    <x v="1"/>
    <x v="1"/>
    <x v="4"/>
    <x v="4"/>
    <x v="0"/>
    <n v="189"/>
    <n v="16.77375"/>
    <n v="205.77375000000001"/>
    <x v="1"/>
  </r>
  <r>
    <n v="102"/>
    <d v="2010-11-03T00:00:00"/>
    <d v="1899-12-30T07:48:27"/>
    <n v="2010"/>
    <n v="11"/>
    <x v="7"/>
    <n v="3"/>
    <n v="4"/>
    <x v="3"/>
    <x v="4"/>
    <x v="0"/>
    <x v="0"/>
    <x v="0"/>
    <x v="0"/>
    <n v="397"/>
    <n v="150.86000000000001"/>
    <n v="246.14"/>
    <x v="0"/>
  </r>
  <r>
    <n v="103"/>
    <d v="2010-11-08T00:00:00"/>
    <d v="1899-12-30T12:15:16"/>
    <n v="2010"/>
    <n v="11"/>
    <x v="7"/>
    <n v="8"/>
    <n v="2"/>
    <x v="1"/>
    <x v="1"/>
    <x v="7"/>
    <x v="14"/>
    <x v="14"/>
    <x v="0"/>
    <n v="372"/>
    <n v="33.015000000000001"/>
    <n v="405.01499999999999"/>
    <x v="1"/>
  </r>
  <r>
    <n v="104"/>
    <d v="2010-11-08T00:00:00"/>
    <d v="1899-12-30T06:39:17"/>
    <n v="2010"/>
    <n v="11"/>
    <x v="7"/>
    <n v="8"/>
    <n v="2"/>
    <x v="1"/>
    <x v="3"/>
    <x v="0"/>
    <x v="9"/>
    <x v="9"/>
    <x v="1"/>
    <n v="45"/>
    <n v="17.100000000000001"/>
    <n v="27.9"/>
    <x v="0"/>
  </r>
  <r>
    <n v="105"/>
    <d v="2010-11-09T00:00:00"/>
    <d v="1899-12-30T17:07:26"/>
    <n v="2010"/>
    <n v="11"/>
    <x v="7"/>
    <n v="9"/>
    <n v="3"/>
    <x v="2"/>
    <x v="0"/>
    <x v="8"/>
    <x v="15"/>
    <x v="15"/>
    <x v="1"/>
    <n v="141"/>
    <n v="12.51375"/>
    <n v="153.51374999999999"/>
    <x v="1"/>
  </r>
  <r>
    <n v="106"/>
    <d v="2010-11-09T00:00:00"/>
    <d v="1899-12-30T10:33:16"/>
    <n v="2010"/>
    <n v="11"/>
    <x v="7"/>
    <n v="9"/>
    <n v="3"/>
    <x v="2"/>
    <x v="5"/>
    <x v="7"/>
    <x v="14"/>
    <x v="14"/>
    <x v="1"/>
    <n v="424"/>
    <n v="37.629999999999995"/>
    <n v="461.63"/>
    <x v="1"/>
  </r>
  <r>
    <n v="107"/>
    <d v="2010-11-09T00:00:00"/>
    <d v="1899-12-30T08:39:26"/>
    <n v="2010"/>
    <n v="11"/>
    <x v="7"/>
    <n v="9"/>
    <n v="3"/>
    <x v="2"/>
    <x v="4"/>
    <x v="6"/>
    <x v="13"/>
    <x v="13"/>
    <x v="2"/>
    <n v="441"/>
    <n v="39.138749999999995"/>
    <n v="480.13875000000002"/>
    <x v="1"/>
  </r>
  <r>
    <n v="108"/>
    <d v="2010-11-10T00:00:00"/>
    <d v="1899-12-30T03:14:50"/>
    <n v="2010"/>
    <n v="11"/>
    <x v="7"/>
    <n v="10"/>
    <n v="4"/>
    <x v="3"/>
    <x v="2"/>
    <x v="5"/>
    <x v="11"/>
    <x v="11"/>
    <x v="1"/>
    <n v="203"/>
    <n v="18.016249999999999"/>
    <n v="221.01625000000001"/>
    <x v="1"/>
  </r>
  <r>
    <n v="109"/>
    <d v="2010-11-10T00:00:00"/>
    <d v="1899-12-30T06:33:41"/>
    <n v="2010"/>
    <n v="11"/>
    <x v="7"/>
    <n v="10"/>
    <n v="4"/>
    <x v="3"/>
    <x v="3"/>
    <x v="2"/>
    <x v="8"/>
    <x v="8"/>
    <x v="2"/>
    <n v="390"/>
    <n v="34.612499999999997"/>
    <n v="424.61250000000001"/>
    <x v="1"/>
  </r>
  <r>
    <n v="110"/>
    <d v="2010-11-11T00:00:00"/>
    <d v="1899-12-30T18:12:26"/>
    <n v="2010"/>
    <n v="11"/>
    <x v="7"/>
    <n v="11"/>
    <n v="5"/>
    <x v="4"/>
    <x v="0"/>
    <x v="3"/>
    <x v="6"/>
    <x v="6"/>
    <x v="0"/>
    <n v="86"/>
    <n v="7.6324999999999994"/>
    <n v="93.632499999999993"/>
    <x v="1"/>
  </r>
  <r>
    <n v="111"/>
    <d v="2010-11-13T00:00:00"/>
    <d v="1899-12-30T15:00:44"/>
    <n v="2010"/>
    <n v="11"/>
    <x v="7"/>
    <n v="13"/>
    <n v="7"/>
    <x v="5"/>
    <x v="1"/>
    <x v="1"/>
    <x v="2"/>
    <x v="2"/>
    <x v="2"/>
    <n v="35"/>
    <n v="3.1062499999999997"/>
    <n v="38.106250000000003"/>
    <x v="1"/>
  </r>
  <r>
    <n v="112"/>
    <d v="2010-11-13T00:00:00"/>
    <d v="1899-12-30T16:54:00"/>
    <n v="2010"/>
    <n v="11"/>
    <x v="7"/>
    <n v="13"/>
    <n v="7"/>
    <x v="5"/>
    <x v="1"/>
    <x v="7"/>
    <x v="14"/>
    <x v="14"/>
    <x v="1"/>
    <n v="296"/>
    <n v="26.27"/>
    <n v="322.27"/>
    <x v="1"/>
  </r>
  <r>
    <n v="113"/>
    <d v="2010-11-14T00:00:00"/>
    <d v="1899-12-30T10:36:12"/>
    <n v="2010"/>
    <n v="11"/>
    <x v="7"/>
    <n v="14"/>
    <n v="1"/>
    <x v="0"/>
    <x v="5"/>
    <x v="1"/>
    <x v="2"/>
    <x v="2"/>
    <x v="0"/>
    <n v="87"/>
    <n v="7.7212499999999995"/>
    <n v="94.721249999999998"/>
    <x v="1"/>
  </r>
  <r>
    <n v="114"/>
    <d v="2010-11-15T00:00:00"/>
    <d v="1899-12-30T03:43:46"/>
    <n v="2010"/>
    <n v="11"/>
    <x v="7"/>
    <n v="15"/>
    <n v="2"/>
    <x v="1"/>
    <x v="2"/>
    <x v="3"/>
    <x v="6"/>
    <x v="6"/>
    <x v="0"/>
    <n v="351"/>
    <n v="31.151249999999997"/>
    <n v="382.15125"/>
    <x v="1"/>
  </r>
  <r>
    <n v="115"/>
    <d v="2010-11-15T00:00:00"/>
    <d v="1899-12-30T01:39:02"/>
    <n v="2010"/>
    <n v="11"/>
    <x v="7"/>
    <n v="15"/>
    <n v="2"/>
    <x v="1"/>
    <x v="2"/>
    <x v="1"/>
    <x v="2"/>
    <x v="2"/>
    <x v="2"/>
    <n v="200"/>
    <n v="17.75"/>
    <n v="217.75"/>
    <x v="1"/>
  </r>
  <r>
    <n v="116"/>
    <d v="2010-11-22T00:00:00"/>
    <d v="1899-12-30T10:02:01"/>
    <n v="2010"/>
    <n v="11"/>
    <x v="7"/>
    <n v="22"/>
    <n v="2"/>
    <x v="1"/>
    <x v="5"/>
    <x v="1"/>
    <x v="4"/>
    <x v="4"/>
    <x v="0"/>
    <n v="262"/>
    <n v="23.252499999999998"/>
    <n v="285.2525"/>
    <x v="1"/>
  </r>
  <r>
    <n v="117"/>
    <d v="2010-11-26T00:00:00"/>
    <d v="1899-12-30T21:30:47"/>
    <n v="2010"/>
    <n v="11"/>
    <x v="7"/>
    <n v="26"/>
    <n v="6"/>
    <x v="6"/>
    <x v="0"/>
    <x v="0"/>
    <x v="0"/>
    <x v="0"/>
    <x v="2"/>
    <n v="152"/>
    <n v="57.76"/>
    <n v="94.240000000000009"/>
    <x v="0"/>
  </r>
  <r>
    <n v="118"/>
    <d v="2010-11-27T00:00:00"/>
    <d v="1899-12-30T04:36:09"/>
    <n v="2010"/>
    <n v="11"/>
    <x v="7"/>
    <n v="27"/>
    <n v="7"/>
    <x v="5"/>
    <x v="3"/>
    <x v="4"/>
    <x v="7"/>
    <x v="7"/>
    <x v="0"/>
    <n v="17"/>
    <n v="1.50875"/>
    <n v="18.508749999999999"/>
    <x v="1"/>
  </r>
  <r>
    <n v="119"/>
    <d v="2010-11-27T00:00:00"/>
    <d v="1899-12-30T00:35:02"/>
    <n v="2010"/>
    <n v="11"/>
    <x v="7"/>
    <n v="27"/>
    <n v="7"/>
    <x v="5"/>
    <x v="2"/>
    <x v="5"/>
    <x v="11"/>
    <x v="11"/>
    <x v="1"/>
    <n v="353"/>
    <n v="31.328749999999999"/>
    <n v="384.32875000000001"/>
    <x v="1"/>
  </r>
  <r>
    <n v="120"/>
    <d v="2010-11-28T00:00:00"/>
    <d v="1899-12-30T20:42:39"/>
    <n v="2010"/>
    <n v="11"/>
    <x v="7"/>
    <n v="28"/>
    <n v="1"/>
    <x v="0"/>
    <x v="0"/>
    <x v="2"/>
    <x v="3"/>
    <x v="3"/>
    <x v="0"/>
    <n v="439"/>
    <n v="38.96125"/>
    <n v="477.96125000000001"/>
    <x v="1"/>
  </r>
  <r>
    <n v="121"/>
    <d v="2010-11-30T00:00:00"/>
    <d v="1899-12-30T20:13:14"/>
    <n v="2010"/>
    <n v="11"/>
    <x v="7"/>
    <n v="30"/>
    <n v="3"/>
    <x v="2"/>
    <x v="0"/>
    <x v="2"/>
    <x v="3"/>
    <x v="3"/>
    <x v="2"/>
    <n v="263"/>
    <n v="23.341249999999999"/>
    <n v="286.34125"/>
    <x v="1"/>
  </r>
  <r>
    <n v="122"/>
    <d v="2010-12-02T00:00:00"/>
    <d v="1899-12-30T15:22:03"/>
    <n v="2010"/>
    <n v="12"/>
    <x v="8"/>
    <n v="2"/>
    <n v="5"/>
    <x v="4"/>
    <x v="1"/>
    <x v="2"/>
    <x v="3"/>
    <x v="3"/>
    <x v="0"/>
    <n v="431"/>
    <n v="38.251249999999999"/>
    <n v="469.25125000000003"/>
    <x v="1"/>
  </r>
  <r>
    <n v="123"/>
    <d v="2010-12-04T00:00:00"/>
    <d v="1899-12-30T08:39:13"/>
    <n v="2010"/>
    <n v="12"/>
    <x v="8"/>
    <n v="4"/>
    <n v="7"/>
    <x v="5"/>
    <x v="4"/>
    <x v="8"/>
    <x v="15"/>
    <x v="15"/>
    <x v="0"/>
    <n v="6"/>
    <n v="0.53249999999999997"/>
    <n v="6.5324999999999998"/>
    <x v="1"/>
  </r>
  <r>
    <n v="124"/>
    <d v="2010-12-05T00:00:00"/>
    <d v="1899-12-30T08:54:58"/>
    <n v="2010"/>
    <n v="12"/>
    <x v="8"/>
    <n v="5"/>
    <n v="1"/>
    <x v="0"/>
    <x v="4"/>
    <x v="0"/>
    <x v="0"/>
    <x v="0"/>
    <x v="2"/>
    <n v="229"/>
    <n v="87.02"/>
    <n v="141.98000000000002"/>
    <x v="0"/>
  </r>
  <r>
    <n v="125"/>
    <d v="2010-12-06T00:00:00"/>
    <d v="1899-12-30T00:07:31"/>
    <n v="2010"/>
    <n v="12"/>
    <x v="8"/>
    <n v="6"/>
    <n v="2"/>
    <x v="1"/>
    <x v="2"/>
    <x v="5"/>
    <x v="11"/>
    <x v="11"/>
    <x v="1"/>
    <n v="23"/>
    <n v="2.0412499999999998"/>
    <n v="25.041249999999998"/>
    <x v="1"/>
  </r>
  <r>
    <n v="126"/>
    <d v="2010-12-09T00:00:00"/>
    <d v="1899-12-30T02:18:40"/>
    <n v="2010"/>
    <n v="12"/>
    <x v="8"/>
    <n v="9"/>
    <n v="5"/>
    <x v="4"/>
    <x v="2"/>
    <x v="2"/>
    <x v="5"/>
    <x v="5"/>
    <x v="1"/>
    <n v="170"/>
    <n v="15.087499999999999"/>
    <n v="185.08750000000001"/>
    <x v="1"/>
  </r>
  <r>
    <n v="127"/>
    <d v="2010-12-10T00:00:00"/>
    <d v="1899-12-30T17:26:15"/>
    <n v="2010"/>
    <n v="12"/>
    <x v="8"/>
    <n v="10"/>
    <n v="6"/>
    <x v="6"/>
    <x v="0"/>
    <x v="8"/>
    <x v="15"/>
    <x v="15"/>
    <x v="2"/>
    <n v="69"/>
    <n v="6.1237499999999994"/>
    <n v="75.123750000000001"/>
    <x v="1"/>
  </r>
  <r>
    <n v="128"/>
    <d v="2010-12-10T00:00:00"/>
    <d v="1899-12-30T01:34:57"/>
    <n v="2010"/>
    <n v="12"/>
    <x v="8"/>
    <n v="10"/>
    <n v="6"/>
    <x v="6"/>
    <x v="2"/>
    <x v="5"/>
    <x v="11"/>
    <x v="11"/>
    <x v="1"/>
    <n v="416"/>
    <n v="36.92"/>
    <n v="452.92"/>
    <x v="1"/>
  </r>
  <r>
    <n v="129"/>
    <d v="2010-12-11T00:00:00"/>
    <d v="1899-12-30T03:22:49"/>
    <n v="2010"/>
    <n v="12"/>
    <x v="8"/>
    <n v="11"/>
    <n v="7"/>
    <x v="5"/>
    <x v="2"/>
    <x v="6"/>
    <x v="13"/>
    <x v="13"/>
    <x v="0"/>
    <n v="197"/>
    <n v="17.483750000000001"/>
    <n v="214.48374999999999"/>
    <x v="1"/>
  </r>
  <r>
    <n v="130"/>
    <d v="2010-12-11T00:00:00"/>
    <d v="1899-12-30T04:56:17"/>
    <n v="2010"/>
    <n v="12"/>
    <x v="8"/>
    <n v="11"/>
    <n v="7"/>
    <x v="5"/>
    <x v="3"/>
    <x v="5"/>
    <x v="11"/>
    <x v="11"/>
    <x v="2"/>
    <n v="348"/>
    <n v="30.884999999999998"/>
    <n v="378.88499999999999"/>
    <x v="1"/>
  </r>
  <r>
    <n v="131"/>
    <d v="2010-12-18T00:00:00"/>
    <d v="1899-12-30T06:23:14"/>
    <n v="2010"/>
    <n v="12"/>
    <x v="8"/>
    <n v="18"/>
    <n v="7"/>
    <x v="5"/>
    <x v="3"/>
    <x v="3"/>
    <x v="6"/>
    <x v="6"/>
    <x v="1"/>
    <n v="129"/>
    <n v="11.448749999999999"/>
    <n v="140.44874999999999"/>
    <x v="1"/>
  </r>
  <r>
    <n v="132"/>
    <d v="2010-12-22T00:00:00"/>
    <d v="1899-12-30T04:53:53"/>
    <n v="2010"/>
    <n v="12"/>
    <x v="8"/>
    <n v="22"/>
    <n v="4"/>
    <x v="3"/>
    <x v="3"/>
    <x v="0"/>
    <x v="9"/>
    <x v="9"/>
    <x v="1"/>
    <n v="47"/>
    <n v="17.86"/>
    <n v="29.14"/>
    <x v="0"/>
  </r>
  <r>
    <n v="133"/>
    <d v="2010-12-27T00:00:00"/>
    <d v="1899-12-30T00:54:44"/>
    <n v="2010"/>
    <n v="12"/>
    <x v="8"/>
    <n v="27"/>
    <n v="2"/>
    <x v="1"/>
    <x v="2"/>
    <x v="0"/>
    <x v="0"/>
    <x v="0"/>
    <x v="0"/>
    <n v="164"/>
    <n v="62.32"/>
    <n v="101.68"/>
    <x v="0"/>
  </r>
  <r>
    <n v="134"/>
    <d v="2011-01-04T00:00:00"/>
    <d v="1899-12-30T22:00:29"/>
    <n v="2011"/>
    <n v="1"/>
    <x v="9"/>
    <n v="4"/>
    <n v="3"/>
    <x v="2"/>
    <x v="0"/>
    <x v="2"/>
    <x v="8"/>
    <x v="8"/>
    <x v="1"/>
    <n v="53"/>
    <n v="4.7037499999999994"/>
    <n v="57.703749999999999"/>
    <x v="1"/>
  </r>
  <r>
    <n v="135"/>
    <d v="2011-01-04T00:00:00"/>
    <d v="1899-12-30T18:24:39"/>
    <n v="2011"/>
    <n v="1"/>
    <x v="9"/>
    <n v="4"/>
    <n v="3"/>
    <x v="2"/>
    <x v="0"/>
    <x v="6"/>
    <x v="12"/>
    <x v="12"/>
    <x v="2"/>
    <n v="251"/>
    <n v="22.276249999999997"/>
    <n v="273.27625"/>
    <x v="1"/>
  </r>
  <r>
    <n v="136"/>
    <d v="2011-01-05T00:00:00"/>
    <d v="1899-12-30T06:00:06"/>
    <n v="2011"/>
    <n v="1"/>
    <x v="9"/>
    <n v="5"/>
    <n v="4"/>
    <x v="3"/>
    <x v="3"/>
    <x v="6"/>
    <x v="12"/>
    <x v="12"/>
    <x v="0"/>
    <n v="250"/>
    <n v="22.1875"/>
    <n v="272.1875"/>
    <x v="1"/>
  </r>
  <r>
    <n v="137"/>
    <d v="2011-01-13T00:00:00"/>
    <d v="1899-12-30T11:30:11"/>
    <n v="2011"/>
    <n v="1"/>
    <x v="9"/>
    <n v="13"/>
    <n v="5"/>
    <x v="4"/>
    <x v="5"/>
    <x v="3"/>
    <x v="10"/>
    <x v="10"/>
    <x v="1"/>
    <n v="427"/>
    <n v="37.896249999999995"/>
    <n v="464.89625000000001"/>
    <x v="1"/>
  </r>
  <r>
    <n v="138"/>
    <d v="2011-01-24T00:00:00"/>
    <d v="1899-12-30T21:29:28"/>
    <n v="2011"/>
    <n v="1"/>
    <x v="9"/>
    <n v="24"/>
    <n v="2"/>
    <x v="1"/>
    <x v="0"/>
    <x v="2"/>
    <x v="3"/>
    <x v="3"/>
    <x v="0"/>
    <n v="137"/>
    <n v="12.15875"/>
    <n v="149.15875"/>
    <x v="1"/>
  </r>
  <r>
    <n v="139"/>
    <d v="2011-01-27T00:00:00"/>
    <d v="1899-12-30T20:18:44"/>
    <n v="2011"/>
    <n v="1"/>
    <x v="9"/>
    <n v="27"/>
    <n v="5"/>
    <x v="4"/>
    <x v="0"/>
    <x v="4"/>
    <x v="7"/>
    <x v="7"/>
    <x v="1"/>
    <n v="148"/>
    <n v="13.135"/>
    <n v="161.13499999999999"/>
    <x v="1"/>
  </r>
  <r>
    <n v="140"/>
    <d v="2011-01-28T00:00:00"/>
    <d v="1899-12-30T13:03:59"/>
    <n v="2011"/>
    <n v="1"/>
    <x v="9"/>
    <n v="28"/>
    <n v="6"/>
    <x v="6"/>
    <x v="1"/>
    <x v="0"/>
    <x v="0"/>
    <x v="0"/>
    <x v="1"/>
    <n v="338"/>
    <n v="128.44"/>
    <n v="209.56"/>
    <x v="0"/>
  </r>
  <r>
    <n v="141"/>
    <d v="2011-01-30T00:00:00"/>
    <d v="1899-12-30T06:34:54"/>
    <n v="2011"/>
    <n v="1"/>
    <x v="9"/>
    <n v="30"/>
    <n v="1"/>
    <x v="0"/>
    <x v="3"/>
    <x v="6"/>
    <x v="12"/>
    <x v="12"/>
    <x v="0"/>
    <n v="35"/>
    <n v="3.1062499999999997"/>
    <n v="38.106250000000003"/>
    <x v="1"/>
  </r>
  <r>
    <n v="142"/>
    <d v="2011-02-06T00:00:00"/>
    <d v="1899-12-30T12:09:48"/>
    <n v="2011"/>
    <n v="2"/>
    <x v="10"/>
    <n v="6"/>
    <n v="1"/>
    <x v="0"/>
    <x v="1"/>
    <x v="6"/>
    <x v="12"/>
    <x v="12"/>
    <x v="1"/>
    <n v="324"/>
    <n v="28.754999999999999"/>
    <n v="352.755"/>
    <x v="1"/>
  </r>
  <r>
    <n v="143"/>
    <d v="2011-02-07T00:00:00"/>
    <d v="1899-12-30T16:56:30"/>
    <n v="2011"/>
    <n v="2"/>
    <x v="10"/>
    <n v="7"/>
    <n v="2"/>
    <x v="1"/>
    <x v="1"/>
    <x v="0"/>
    <x v="1"/>
    <x v="1"/>
    <x v="0"/>
    <n v="499"/>
    <n v="189.62"/>
    <n v="309.38"/>
    <x v="0"/>
  </r>
  <r>
    <n v="144"/>
    <d v="2011-02-07T00:00:00"/>
    <d v="1899-12-30T19:10:54"/>
    <n v="2011"/>
    <n v="2"/>
    <x v="10"/>
    <n v="7"/>
    <n v="2"/>
    <x v="1"/>
    <x v="0"/>
    <x v="1"/>
    <x v="4"/>
    <x v="4"/>
    <x v="0"/>
    <n v="320"/>
    <n v="28.4"/>
    <n v="348.4"/>
    <x v="1"/>
  </r>
  <r>
    <n v="145"/>
    <d v="2011-02-09T00:00:00"/>
    <d v="1899-12-30T18:54:45"/>
    <n v="2011"/>
    <n v="2"/>
    <x v="10"/>
    <n v="9"/>
    <n v="4"/>
    <x v="3"/>
    <x v="0"/>
    <x v="3"/>
    <x v="6"/>
    <x v="6"/>
    <x v="2"/>
    <n v="14"/>
    <n v="1.2424999999999999"/>
    <n v="15.2425"/>
    <x v="1"/>
  </r>
  <r>
    <n v="146"/>
    <d v="2011-02-10T00:00:00"/>
    <d v="1899-12-30T04:28:36"/>
    <n v="2011"/>
    <n v="2"/>
    <x v="10"/>
    <n v="10"/>
    <n v="5"/>
    <x v="4"/>
    <x v="3"/>
    <x v="2"/>
    <x v="3"/>
    <x v="3"/>
    <x v="0"/>
    <n v="461"/>
    <n v="40.91375"/>
    <n v="501.91374999999999"/>
    <x v="1"/>
  </r>
  <r>
    <n v="147"/>
    <d v="2011-02-11T00:00:00"/>
    <d v="1899-12-30T04:43:14"/>
    <n v="2011"/>
    <n v="2"/>
    <x v="10"/>
    <n v="11"/>
    <n v="6"/>
    <x v="6"/>
    <x v="3"/>
    <x v="4"/>
    <x v="7"/>
    <x v="7"/>
    <x v="1"/>
    <n v="255"/>
    <n v="22.631249999999998"/>
    <n v="277.63125000000002"/>
    <x v="1"/>
  </r>
  <r>
    <n v="148"/>
    <d v="2011-02-12T00:00:00"/>
    <d v="1899-12-30T19:33:47"/>
    <n v="2011"/>
    <n v="2"/>
    <x v="10"/>
    <n v="12"/>
    <n v="7"/>
    <x v="5"/>
    <x v="0"/>
    <x v="0"/>
    <x v="0"/>
    <x v="0"/>
    <x v="0"/>
    <n v="439"/>
    <n v="166.82"/>
    <n v="272.18"/>
    <x v="0"/>
  </r>
  <r>
    <n v="149"/>
    <d v="2011-02-14T00:00:00"/>
    <d v="1899-12-30T03:13:24"/>
    <n v="2011"/>
    <n v="2"/>
    <x v="10"/>
    <n v="14"/>
    <n v="2"/>
    <x v="1"/>
    <x v="2"/>
    <x v="1"/>
    <x v="4"/>
    <x v="4"/>
    <x v="1"/>
    <n v="137"/>
    <n v="12.15875"/>
    <n v="149.15875"/>
    <x v="1"/>
  </r>
  <r>
    <n v="150"/>
    <d v="2011-02-16T00:00:00"/>
    <d v="1899-12-30T04:34:51"/>
    <n v="2011"/>
    <n v="2"/>
    <x v="10"/>
    <n v="16"/>
    <n v="4"/>
    <x v="3"/>
    <x v="3"/>
    <x v="5"/>
    <x v="11"/>
    <x v="11"/>
    <x v="2"/>
    <n v="9"/>
    <n v="0.79874999999999996"/>
    <n v="9.7987500000000001"/>
    <x v="1"/>
  </r>
  <r>
    <n v="151"/>
    <d v="2011-02-16T00:00:00"/>
    <d v="1899-12-30T17:23:28"/>
    <n v="2011"/>
    <n v="2"/>
    <x v="10"/>
    <n v="16"/>
    <n v="4"/>
    <x v="3"/>
    <x v="0"/>
    <x v="1"/>
    <x v="4"/>
    <x v="4"/>
    <x v="1"/>
    <n v="146"/>
    <n v="12.9575"/>
    <n v="158.95750000000001"/>
    <x v="1"/>
  </r>
  <r>
    <n v="152"/>
    <d v="2011-02-19T00:00:00"/>
    <d v="1899-12-30T20:46:48"/>
    <n v="2011"/>
    <n v="2"/>
    <x v="10"/>
    <n v="19"/>
    <n v="7"/>
    <x v="5"/>
    <x v="0"/>
    <x v="3"/>
    <x v="10"/>
    <x v="10"/>
    <x v="0"/>
    <n v="472"/>
    <n v="41.89"/>
    <n v="513.89"/>
    <x v="1"/>
  </r>
  <r>
    <n v="153"/>
    <d v="2011-02-21T00:00:00"/>
    <d v="1899-12-30T01:09:44"/>
    <n v="2011"/>
    <n v="2"/>
    <x v="10"/>
    <n v="21"/>
    <n v="2"/>
    <x v="1"/>
    <x v="2"/>
    <x v="1"/>
    <x v="2"/>
    <x v="2"/>
    <x v="1"/>
    <n v="442"/>
    <n v="39.227499999999999"/>
    <n v="481.22750000000002"/>
    <x v="1"/>
  </r>
  <r>
    <n v="154"/>
    <d v="2011-02-21T00:00:00"/>
    <d v="1899-12-30T07:29:40"/>
    <n v="2011"/>
    <n v="2"/>
    <x v="10"/>
    <n v="21"/>
    <n v="2"/>
    <x v="1"/>
    <x v="4"/>
    <x v="8"/>
    <x v="15"/>
    <x v="15"/>
    <x v="0"/>
    <n v="292"/>
    <n v="25.914999999999999"/>
    <n v="317.91500000000002"/>
    <x v="1"/>
  </r>
  <r>
    <n v="155"/>
    <d v="2011-02-27T00:00:00"/>
    <d v="1899-12-30T14:05:01"/>
    <n v="2011"/>
    <n v="2"/>
    <x v="10"/>
    <n v="27"/>
    <n v="1"/>
    <x v="0"/>
    <x v="1"/>
    <x v="1"/>
    <x v="4"/>
    <x v="4"/>
    <x v="0"/>
    <n v="211"/>
    <n v="18.72625"/>
    <n v="229.72624999999999"/>
    <x v="1"/>
  </r>
  <r>
    <n v="156"/>
    <d v="2011-03-01T00:00:00"/>
    <d v="1899-12-30T15:03:23"/>
    <n v="2011"/>
    <n v="3"/>
    <x v="11"/>
    <n v="1"/>
    <n v="3"/>
    <x v="2"/>
    <x v="1"/>
    <x v="0"/>
    <x v="0"/>
    <x v="0"/>
    <x v="1"/>
    <n v="353"/>
    <n v="134.14000000000001"/>
    <n v="218.85999999999999"/>
    <x v="0"/>
  </r>
  <r>
    <n v="157"/>
    <d v="2011-03-01T00:00:00"/>
    <d v="1899-12-30T19:30:14"/>
    <n v="2011"/>
    <n v="3"/>
    <x v="11"/>
    <n v="1"/>
    <n v="3"/>
    <x v="2"/>
    <x v="0"/>
    <x v="4"/>
    <x v="7"/>
    <x v="7"/>
    <x v="0"/>
    <n v="33"/>
    <n v="2.92875"/>
    <n v="35.928750000000001"/>
    <x v="1"/>
  </r>
  <r>
    <n v="158"/>
    <d v="2011-03-04T00:00:00"/>
    <d v="1899-12-30T21:40:26"/>
    <n v="2011"/>
    <n v="3"/>
    <x v="11"/>
    <n v="4"/>
    <n v="6"/>
    <x v="6"/>
    <x v="0"/>
    <x v="0"/>
    <x v="9"/>
    <x v="9"/>
    <x v="2"/>
    <n v="78"/>
    <n v="29.64"/>
    <n v="48.36"/>
    <x v="0"/>
  </r>
  <r>
    <n v="159"/>
    <d v="2011-03-04T00:00:00"/>
    <d v="1899-12-30T17:38:09"/>
    <n v="2011"/>
    <n v="3"/>
    <x v="11"/>
    <n v="4"/>
    <n v="6"/>
    <x v="6"/>
    <x v="0"/>
    <x v="0"/>
    <x v="9"/>
    <x v="9"/>
    <x v="2"/>
    <n v="226"/>
    <n v="85.88"/>
    <n v="140.12"/>
    <x v="0"/>
  </r>
  <r>
    <n v="160"/>
    <d v="2011-03-06T00:00:00"/>
    <d v="1899-12-30T23:45:18"/>
    <n v="2011"/>
    <n v="3"/>
    <x v="11"/>
    <n v="6"/>
    <n v="1"/>
    <x v="0"/>
    <x v="0"/>
    <x v="2"/>
    <x v="5"/>
    <x v="5"/>
    <x v="2"/>
    <n v="175"/>
    <n v="15.53125"/>
    <n v="190.53125"/>
    <x v="1"/>
  </r>
  <r>
    <n v="161"/>
    <d v="2011-03-07T00:00:00"/>
    <d v="1899-12-30T10:38:37"/>
    <n v="2011"/>
    <n v="3"/>
    <x v="11"/>
    <n v="7"/>
    <n v="2"/>
    <x v="1"/>
    <x v="5"/>
    <x v="1"/>
    <x v="4"/>
    <x v="4"/>
    <x v="0"/>
    <n v="480"/>
    <n v="42.599999999999994"/>
    <n v="522.6"/>
    <x v="1"/>
  </r>
  <r>
    <n v="162"/>
    <d v="2011-03-13T00:00:00"/>
    <d v="1899-12-30T12:42:52"/>
    <n v="2011"/>
    <n v="3"/>
    <x v="11"/>
    <n v="13"/>
    <n v="1"/>
    <x v="0"/>
    <x v="1"/>
    <x v="5"/>
    <x v="11"/>
    <x v="11"/>
    <x v="2"/>
    <n v="129"/>
    <n v="11.448749999999999"/>
    <n v="140.44874999999999"/>
    <x v="1"/>
  </r>
  <r>
    <n v="163"/>
    <d v="2011-03-14T00:00:00"/>
    <d v="1899-12-30T10:51:31"/>
    <n v="2011"/>
    <n v="3"/>
    <x v="11"/>
    <n v="14"/>
    <n v="2"/>
    <x v="1"/>
    <x v="5"/>
    <x v="6"/>
    <x v="13"/>
    <x v="13"/>
    <x v="2"/>
    <n v="427"/>
    <n v="37.896249999999995"/>
    <n v="464.89625000000001"/>
    <x v="1"/>
  </r>
  <r>
    <n v="164"/>
    <d v="2011-03-16T00:00:00"/>
    <d v="1899-12-30T04:44:28"/>
    <n v="2011"/>
    <n v="3"/>
    <x v="11"/>
    <n v="16"/>
    <n v="4"/>
    <x v="3"/>
    <x v="3"/>
    <x v="7"/>
    <x v="14"/>
    <x v="14"/>
    <x v="2"/>
    <n v="242"/>
    <n v="21.477499999999999"/>
    <n v="263.47750000000002"/>
    <x v="1"/>
  </r>
  <r>
    <n v="165"/>
    <d v="2011-03-20T00:00:00"/>
    <d v="1899-12-30T11:55:36"/>
    <n v="2011"/>
    <n v="3"/>
    <x v="11"/>
    <n v="20"/>
    <n v="1"/>
    <x v="0"/>
    <x v="5"/>
    <x v="4"/>
    <x v="7"/>
    <x v="7"/>
    <x v="0"/>
    <n v="416"/>
    <n v="36.92"/>
    <n v="452.92"/>
    <x v="1"/>
  </r>
  <r>
    <n v="166"/>
    <d v="2011-03-22T00:00:00"/>
    <d v="1899-12-30T01:41:27"/>
    <n v="2011"/>
    <n v="3"/>
    <x v="11"/>
    <n v="22"/>
    <n v="3"/>
    <x v="2"/>
    <x v="2"/>
    <x v="3"/>
    <x v="10"/>
    <x v="10"/>
    <x v="2"/>
    <n v="274"/>
    <n v="24.317499999999999"/>
    <n v="298.3175"/>
    <x v="1"/>
  </r>
  <r>
    <n v="167"/>
    <d v="2011-03-23T00:00:00"/>
    <d v="1899-12-30T18:32:43"/>
    <n v="2011"/>
    <n v="3"/>
    <x v="11"/>
    <n v="23"/>
    <n v="4"/>
    <x v="3"/>
    <x v="0"/>
    <x v="0"/>
    <x v="9"/>
    <x v="9"/>
    <x v="2"/>
    <n v="159"/>
    <n v="60.42"/>
    <n v="98.58"/>
    <x v="0"/>
  </r>
  <r>
    <n v="168"/>
    <d v="2011-03-24T00:00:00"/>
    <d v="1899-12-30T02:39:17"/>
    <n v="2011"/>
    <n v="3"/>
    <x v="11"/>
    <n v="24"/>
    <n v="5"/>
    <x v="4"/>
    <x v="2"/>
    <x v="0"/>
    <x v="1"/>
    <x v="1"/>
    <x v="0"/>
    <n v="102"/>
    <n v="38.76"/>
    <n v="63.24"/>
    <x v="0"/>
  </r>
  <r>
    <n v="169"/>
    <d v="2011-03-25T00:00:00"/>
    <d v="1899-12-30T14:54:39"/>
    <n v="2011"/>
    <n v="3"/>
    <x v="11"/>
    <n v="25"/>
    <n v="6"/>
    <x v="6"/>
    <x v="1"/>
    <x v="0"/>
    <x v="0"/>
    <x v="0"/>
    <x v="2"/>
    <n v="121"/>
    <n v="45.980000000000004"/>
    <n v="75.02"/>
    <x v="0"/>
  </r>
  <r>
    <n v="170"/>
    <d v="2011-03-29T00:00:00"/>
    <d v="1899-12-30T15:30:29"/>
    <n v="2011"/>
    <n v="3"/>
    <x v="11"/>
    <n v="29"/>
    <n v="3"/>
    <x v="2"/>
    <x v="1"/>
    <x v="4"/>
    <x v="7"/>
    <x v="7"/>
    <x v="1"/>
    <n v="406"/>
    <n v="36.032499999999999"/>
    <n v="442.03250000000003"/>
    <x v="1"/>
  </r>
  <r>
    <n v="171"/>
    <d v="2011-03-31T00:00:00"/>
    <d v="1899-12-30T00:05:59"/>
    <n v="2011"/>
    <n v="3"/>
    <x v="11"/>
    <n v="31"/>
    <n v="5"/>
    <x v="4"/>
    <x v="2"/>
    <x v="7"/>
    <x v="14"/>
    <x v="14"/>
    <x v="2"/>
    <n v="453"/>
    <n v="40.203749999999999"/>
    <n v="493.20375000000001"/>
    <x v="1"/>
  </r>
  <r>
    <n v="172"/>
    <d v="2011-04-04T00:00:00"/>
    <d v="1899-12-30T00:23:33"/>
    <n v="2011"/>
    <n v="4"/>
    <x v="0"/>
    <n v="4"/>
    <n v="2"/>
    <x v="1"/>
    <x v="2"/>
    <x v="2"/>
    <x v="3"/>
    <x v="3"/>
    <x v="2"/>
    <n v="441"/>
    <n v="39.138749999999995"/>
    <n v="480.13875000000002"/>
    <x v="1"/>
  </r>
  <r>
    <n v="173"/>
    <d v="2011-04-08T00:00:00"/>
    <d v="1899-12-30T04:22:49"/>
    <n v="2011"/>
    <n v="4"/>
    <x v="0"/>
    <n v="8"/>
    <n v="6"/>
    <x v="6"/>
    <x v="3"/>
    <x v="2"/>
    <x v="8"/>
    <x v="8"/>
    <x v="2"/>
    <n v="447"/>
    <n v="39.671250000000001"/>
    <n v="486.67124999999999"/>
    <x v="1"/>
  </r>
  <r>
    <n v="174"/>
    <d v="2011-04-12T00:00:00"/>
    <d v="1899-12-30T01:35:12"/>
    <n v="2011"/>
    <n v="4"/>
    <x v="0"/>
    <n v="12"/>
    <n v="3"/>
    <x v="2"/>
    <x v="2"/>
    <x v="3"/>
    <x v="10"/>
    <x v="10"/>
    <x v="1"/>
    <n v="478"/>
    <n v="42.422499999999999"/>
    <n v="520.42250000000001"/>
    <x v="1"/>
  </r>
  <r>
    <n v="175"/>
    <d v="2011-04-15T00:00:00"/>
    <d v="1899-12-30T17:26:01"/>
    <n v="2011"/>
    <n v="4"/>
    <x v="0"/>
    <n v="15"/>
    <n v="6"/>
    <x v="6"/>
    <x v="0"/>
    <x v="8"/>
    <x v="15"/>
    <x v="15"/>
    <x v="2"/>
    <n v="355"/>
    <n v="31.506249999999998"/>
    <n v="386.50625000000002"/>
    <x v="1"/>
  </r>
  <r>
    <n v="176"/>
    <d v="2011-04-16T00:00:00"/>
    <d v="1899-12-30T16:19:27"/>
    <n v="2011"/>
    <n v="4"/>
    <x v="0"/>
    <n v="16"/>
    <n v="7"/>
    <x v="5"/>
    <x v="1"/>
    <x v="3"/>
    <x v="10"/>
    <x v="10"/>
    <x v="0"/>
    <n v="461"/>
    <n v="40.91375"/>
    <n v="501.91374999999999"/>
    <x v="1"/>
  </r>
  <r>
    <n v="177"/>
    <d v="2011-04-18T00:00:00"/>
    <d v="1899-12-30T11:47:01"/>
    <n v="2011"/>
    <n v="4"/>
    <x v="0"/>
    <n v="18"/>
    <n v="2"/>
    <x v="1"/>
    <x v="5"/>
    <x v="1"/>
    <x v="2"/>
    <x v="2"/>
    <x v="1"/>
    <n v="288"/>
    <n v="25.56"/>
    <n v="313.56"/>
    <x v="1"/>
  </r>
  <r>
    <n v="178"/>
    <d v="2011-04-18T00:00:00"/>
    <d v="1899-12-30T04:34:13"/>
    <n v="2011"/>
    <n v="4"/>
    <x v="0"/>
    <n v="18"/>
    <n v="2"/>
    <x v="1"/>
    <x v="3"/>
    <x v="0"/>
    <x v="9"/>
    <x v="9"/>
    <x v="2"/>
    <n v="322"/>
    <n v="122.36"/>
    <n v="199.64"/>
    <x v="0"/>
  </r>
  <r>
    <n v="179"/>
    <d v="2011-04-19T00:00:00"/>
    <d v="1899-12-30T01:46:08"/>
    <n v="2011"/>
    <n v="4"/>
    <x v="0"/>
    <n v="19"/>
    <n v="3"/>
    <x v="2"/>
    <x v="2"/>
    <x v="3"/>
    <x v="10"/>
    <x v="10"/>
    <x v="2"/>
    <n v="311"/>
    <n v="27.60125"/>
    <n v="338.60124999999999"/>
    <x v="1"/>
  </r>
  <r>
    <n v="180"/>
    <d v="2011-04-21T00:00:00"/>
    <d v="1899-12-30T12:04:57"/>
    <n v="2011"/>
    <n v="4"/>
    <x v="0"/>
    <n v="21"/>
    <n v="5"/>
    <x v="4"/>
    <x v="1"/>
    <x v="2"/>
    <x v="5"/>
    <x v="5"/>
    <x v="2"/>
    <n v="461"/>
    <n v="40.91375"/>
    <n v="501.91374999999999"/>
    <x v="1"/>
  </r>
  <r>
    <n v="181"/>
    <d v="2011-04-23T00:00:00"/>
    <d v="1899-12-30T11:18:14"/>
    <n v="2011"/>
    <n v="4"/>
    <x v="0"/>
    <n v="23"/>
    <n v="7"/>
    <x v="5"/>
    <x v="5"/>
    <x v="1"/>
    <x v="4"/>
    <x v="4"/>
    <x v="2"/>
    <n v="295"/>
    <n v="26.181249999999999"/>
    <n v="321.18124999999998"/>
    <x v="1"/>
  </r>
  <r>
    <n v="182"/>
    <d v="2011-04-24T00:00:00"/>
    <d v="1899-12-30T05:30:26"/>
    <n v="2011"/>
    <n v="4"/>
    <x v="0"/>
    <n v="24"/>
    <n v="1"/>
    <x v="0"/>
    <x v="3"/>
    <x v="4"/>
    <x v="7"/>
    <x v="7"/>
    <x v="1"/>
    <n v="467"/>
    <n v="41.446249999999999"/>
    <n v="508.44625000000002"/>
    <x v="1"/>
  </r>
  <r>
    <n v="183"/>
    <d v="2011-04-25T00:00:00"/>
    <d v="1899-12-30T10:55:09"/>
    <n v="2011"/>
    <n v="4"/>
    <x v="0"/>
    <n v="25"/>
    <n v="2"/>
    <x v="1"/>
    <x v="5"/>
    <x v="0"/>
    <x v="0"/>
    <x v="0"/>
    <x v="2"/>
    <n v="435"/>
    <n v="165.3"/>
    <n v="269.7"/>
    <x v="0"/>
  </r>
  <r>
    <n v="184"/>
    <d v="2011-04-26T00:00:00"/>
    <d v="1899-12-30T14:55:38"/>
    <n v="2011"/>
    <n v="4"/>
    <x v="0"/>
    <n v="26"/>
    <n v="3"/>
    <x v="2"/>
    <x v="1"/>
    <x v="6"/>
    <x v="13"/>
    <x v="13"/>
    <x v="2"/>
    <n v="310"/>
    <n v="27.512499999999999"/>
    <n v="337.51249999999999"/>
    <x v="1"/>
  </r>
  <r>
    <n v="185"/>
    <d v="2011-04-27T00:00:00"/>
    <d v="1899-12-30T04:15:05"/>
    <n v="2011"/>
    <n v="4"/>
    <x v="0"/>
    <n v="27"/>
    <n v="4"/>
    <x v="3"/>
    <x v="3"/>
    <x v="1"/>
    <x v="4"/>
    <x v="4"/>
    <x v="0"/>
    <n v="55"/>
    <n v="4.8812499999999996"/>
    <n v="59.881250000000001"/>
    <x v="1"/>
  </r>
  <r>
    <n v="186"/>
    <d v="2011-04-30T00:00:00"/>
    <d v="1899-12-30T19:50:25"/>
    <n v="2011"/>
    <n v="4"/>
    <x v="0"/>
    <n v="30"/>
    <n v="7"/>
    <x v="5"/>
    <x v="0"/>
    <x v="8"/>
    <x v="15"/>
    <x v="15"/>
    <x v="1"/>
    <n v="19"/>
    <n v="1.6862499999999998"/>
    <n v="20.686250000000001"/>
    <x v="1"/>
  </r>
  <r>
    <n v="187"/>
    <d v="2011-04-30T00:00:00"/>
    <d v="1899-12-30T07:47:02"/>
    <n v="2011"/>
    <n v="4"/>
    <x v="0"/>
    <n v="30"/>
    <n v="7"/>
    <x v="5"/>
    <x v="4"/>
    <x v="3"/>
    <x v="6"/>
    <x v="6"/>
    <x v="1"/>
    <n v="152"/>
    <n v="13.489999999999998"/>
    <n v="165.49"/>
    <x v="1"/>
  </r>
  <r>
    <n v="188"/>
    <d v="2011-04-30T00:00:00"/>
    <d v="1899-12-30T19:26:03"/>
    <n v="2011"/>
    <n v="4"/>
    <x v="0"/>
    <n v="30"/>
    <n v="7"/>
    <x v="5"/>
    <x v="0"/>
    <x v="2"/>
    <x v="8"/>
    <x v="8"/>
    <x v="2"/>
    <n v="73"/>
    <n v="6.4787499999999998"/>
    <n v="79.478750000000005"/>
    <x v="1"/>
  </r>
  <r>
    <n v="189"/>
    <d v="2011-05-01T00:00:00"/>
    <d v="1899-12-30T09:06:41"/>
    <n v="2011"/>
    <n v="5"/>
    <x v="1"/>
    <n v="1"/>
    <n v="1"/>
    <x v="0"/>
    <x v="4"/>
    <x v="1"/>
    <x v="4"/>
    <x v="4"/>
    <x v="1"/>
    <n v="353"/>
    <n v="31.328749999999999"/>
    <n v="384.32875000000001"/>
    <x v="1"/>
  </r>
  <r>
    <n v="190"/>
    <d v="2011-05-02T00:00:00"/>
    <d v="1899-12-30T05:52:06"/>
    <n v="2011"/>
    <n v="5"/>
    <x v="1"/>
    <n v="2"/>
    <n v="2"/>
    <x v="1"/>
    <x v="3"/>
    <x v="2"/>
    <x v="8"/>
    <x v="8"/>
    <x v="1"/>
    <n v="105"/>
    <n v="9.3187499999999996"/>
    <n v="114.31874999999999"/>
    <x v="1"/>
  </r>
  <r>
    <n v="191"/>
    <d v="2011-05-07T00:00:00"/>
    <d v="1899-12-30T07:04:48"/>
    <n v="2011"/>
    <n v="5"/>
    <x v="1"/>
    <n v="7"/>
    <n v="7"/>
    <x v="5"/>
    <x v="4"/>
    <x v="3"/>
    <x v="6"/>
    <x v="6"/>
    <x v="1"/>
    <n v="100"/>
    <n v="8.875"/>
    <n v="108.875"/>
    <x v="1"/>
  </r>
  <r>
    <n v="192"/>
    <d v="2011-05-07T00:00:00"/>
    <d v="1899-12-30T22:54:04"/>
    <n v="2011"/>
    <n v="5"/>
    <x v="1"/>
    <n v="7"/>
    <n v="7"/>
    <x v="5"/>
    <x v="0"/>
    <x v="1"/>
    <x v="4"/>
    <x v="4"/>
    <x v="1"/>
    <n v="33"/>
    <n v="2.92875"/>
    <n v="35.928750000000001"/>
    <x v="1"/>
  </r>
  <r>
    <n v="193"/>
    <d v="2011-05-08T00:00:00"/>
    <d v="1899-12-30T07:37:06"/>
    <n v="2011"/>
    <n v="5"/>
    <x v="1"/>
    <n v="8"/>
    <n v="1"/>
    <x v="0"/>
    <x v="4"/>
    <x v="8"/>
    <x v="15"/>
    <x v="15"/>
    <x v="0"/>
    <n v="152"/>
    <n v="13.489999999999998"/>
    <n v="165.49"/>
    <x v="1"/>
  </r>
  <r>
    <n v="194"/>
    <d v="2011-05-08T00:00:00"/>
    <d v="1899-12-30T05:03:05"/>
    <n v="2011"/>
    <n v="5"/>
    <x v="1"/>
    <n v="8"/>
    <n v="1"/>
    <x v="0"/>
    <x v="3"/>
    <x v="1"/>
    <x v="2"/>
    <x v="2"/>
    <x v="0"/>
    <n v="7"/>
    <n v="0.62124999999999997"/>
    <n v="7.6212499999999999"/>
    <x v="1"/>
  </r>
  <r>
    <n v="195"/>
    <d v="2011-05-09T00:00:00"/>
    <d v="1899-12-30T00:13:38"/>
    <n v="2011"/>
    <n v="5"/>
    <x v="1"/>
    <n v="9"/>
    <n v="2"/>
    <x v="1"/>
    <x v="2"/>
    <x v="7"/>
    <x v="14"/>
    <x v="14"/>
    <x v="2"/>
    <n v="181"/>
    <n v="16.063749999999999"/>
    <n v="197.06375"/>
    <x v="1"/>
  </r>
  <r>
    <n v="196"/>
    <d v="2011-05-11T00:00:00"/>
    <d v="1899-12-30T10:00:07"/>
    <n v="2011"/>
    <n v="5"/>
    <x v="1"/>
    <n v="11"/>
    <n v="4"/>
    <x v="3"/>
    <x v="5"/>
    <x v="1"/>
    <x v="4"/>
    <x v="4"/>
    <x v="0"/>
    <n v="148"/>
    <n v="13.135"/>
    <n v="161.13499999999999"/>
    <x v="1"/>
  </r>
  <r>
    <n v="197"/>
    <d v="2011-05-17T00:00:00"/>
    <d v="1899-12-30T02:10:06"/>
    <n v="2011"/>
    <n v="5"/>
    <x v="1"/>
    <n v="17"/>
    <n v="3"/>
    <x v="2"/>
    <x v="2"/>
    <x v="6"/>
    <x v="13"/>
    <x v="13"/>
    <x v="2"/>
    <n v="254"/>
    <n v="22.5425"/>
    <n v="276.54250000000002"/>
    <x v="1"/>
  </r>
  <r>
    <n v="198"/>
    <d v="2011-05-20T00:00:00"/>
    <d v="1899-12-30T18:21:41"/>
    <n v="2011"/>
    <n v="5"/>
    <x v="1"/>
    <n v="20"/>
    <n v="6"/>
    <x v="6"/>
    <x v="0"/>
    <x v="1"/>
    <x v="2"/>
    <x v="2"/>
    <x v="1"/>
    <n v="310"/>
    <n v="27.512499999999999"/>
    <n v="337.51249999999999"/>
    <x v="1"/>
  </r>
  <r>
    <n v="199"/>
    <d v="2011-05-20T00:00:00"/>
    <d v="1899-12-30T01:03:11"/>
    <n v="2011"/>
    <n v="5"/>
    <x v="1"/>
    <n v="20"/>
    <n v="6"/>
    <x v="6"/>
    <x v="2"/>
    <x v="1"/>
    <x v="4"/>
    <x v="4"/>
    <x v="2"/>
    <n v="225"/>
    <n v="19.96875"/>
    <n v="244.96875"/>
    <x v="1"/>
  </r>
  <r>
    <n v="200"/>
    <d v="2011-05-20T00:00:00"/>
    <d v="1899-12-30T01:34:15"/>
    <n v="2011"/>
    <n v="5"/>
    <x v="1"/>
    <n v="20"/>
    <n v="6"/>
    <x v="6"/>
    <x v="2"/>
    <x v="5"/>
    <x v="11"/>
    <x v="11"/>
    <x v="1"/>
    <n v="192"/>
    <n v="17.04"/>
    <n v="209.04"/>
    <x v="1"/>
  </r>
  <r>
    <n v="201"/>
    <d v="2011-05-21T00:00:00"/>
    <d v="1899-12-30T13:33:30"/>
    <n v="2011"/>
    <n v="5"/>
    <x v="1"/>
    <n v="21"/>
    <n v="7"/>
    <x v="5"/>
    <x v="1"/>
    <x v="0"/>
    <x v="9"/>
    <x v="9"/>
    <x v="2"/>
    <n v="277"/>
    <n v="105.26"/>
    <n v="171.74"/>
    <x v="0"/>
  </r>
  <r>
    <n v="202"/>
    <d v="2011-05-21T00:00:00"/>
    <d v="1899-12-30T03:42:43"/>
    <n v="2011"/>
    <n v="5"/>
    <x v="1"/>
    <n v="21"/>
    <n v="7"/>
    <x v="5"/>
    <x v="2"/>
    <x v="0"/>
    <x v="1"/>
    <x v="1"/>
    <x v="0"/>
    <n v="174"/>
    <n v="66.12"/>
    <n v="107.88"/>
    <x v="0"/>
  </r>
  <r>
    <n v="203"/>
    <d v="2011-05-22T00:00:00"/>
    <d v="1899-12-30T00:54:30"/>
    <n v="2011"/>
    <n v="5"/>
    <x v="1"/>
    <n v="22"/>
    <n v="1"/>
    <x v="0"/>
    <x v="2"/>
    <x v="0"/>
    <x v="1"/>
    <x v="1"/>
    <x v="1"/>
    <n v="68"/>
    <n v="25.84"/>
    <n v="42.16"/>
    <x v="0"/>
  </r>
  <r>
    <n v="204"/>
    <d v="2011-05-27T00:00:00"/>
    <d v="1899-12-30T12:05:25"/>
    <n v="2011"/>
    <n v="5"/>
    <x v="1"/>
    <n v="27"/>
    <n v="6"/>
    <x v="6"/>
    <x v="1"/>
    <x v="3"/>
    <x v="10"/>
    <x v="10"/>
    <x v="2"/>
    <n v="215"/>
    <n v="19.081250000000001"/>
    <n v="234.08125000000001"/>
    <x v="1"/>
  </r>
  <r>
    <n v="205"/>
    <d v="2011-05-29T00:00:00"/>
    <d v="1899-12-30T21:02:53"/>
    <n v="2011"/>
    <n v="5"/>
    <x v="1"/>
    <n v="29"/>
    <n v="1"/>
    <x v="0"/>
    <x v="0"/>
    <x v="0"/>
    <x v="1"/>
    <x v="1"/>
    <x v="0"/>
    <n v="260"/>
    <n v="98.8"/>
    <n v="161.19999999999999"/>
    <x v="0"/>
  </r>
  <r>
    <n v="206"/>
    <d v="2011-05-29T00:00:00"/>
    <d v="1899-12-30T03:47:34"/>
    <n v="2011"/>
    <n v="5"/>
    <x v="1"/>
    <n v="29"/>
    <n v="1"/>
    <x v="0"/>
    <x v="2"/>
    <x v="1"/>
    <x v="4"/>
    <x v="4"/>
    <x v="1"/>
    <n v="137"/>
    <n v="12.15875"/>
    <n v="149.15875"/>
    <x v="1"/>
  </r>
  <r>
    <n v="207"/>
    <d v="2011-05-31T00:00:00"/>
    <d v="1899-12-30T23:38:29"/>
    <n v="2011"/>
    <n v="5"/>
    <x v="1"/>
    <n v="31"/>
    <n v="3"/>
    <x v="2"/>
    <x v="0"/>
    <x v="1"/>
    <x v="4"/>
    <x v="4"/>
    <x v="2"/>
    <n v="102"/>
    <n v="9.0525000000000002"/>
    <n v="111.05249999999999"/>
    <x v="1"/>
  </r>
  <r>
    <n v="208"/>
    <d v="2011-06-01T00:00:00"/>
    <d v="1899-12-30T17:57:37"/>
    <n v="2011"/>
    <n v="6"/>
    <x v="2"/>
    <n v="1"/>
    <n v="4"/>
    <x v="3"/>
    <x v="0"/>
    <x v="5"/>
    <x v="11"/>
    <x v="11"/>
    <x v="0"/>
    <n v="198"/>
    <n v="17.572499999999998"/>
    <n v="215.57249999999999"/>
    <x v="1"/>
  </r>
  <r>
    <n v="209"/>
    <d v="2011-06-04T00:00:00"/>
    <d v="1899-12-30T20:01:39"/>
    <n v="2011"/>
    <n v="6"/>
    <x v="2"/>
    <n v="4"/>
    <n v="7"/>
    <x v="5"/>
    <x v="0"/>
    <x v="5"/>
    <x v="11"/>
    <x v="11"/>
    <x v="1"/>
    <n v="415"/>
    <n v="36.831249999999997"/>
    <n v="451.83125000000001"/>
    <x v="1"/>
  </r>
  <r>
    <n v="210"/>
    <d v="2011-06-05T00:00:00"/>
    <d v="1899-12-30T02:25:15"/>
    <n v="2011"/>
    <n v="6"/>
    <x v="2"/>
    <n v="5"/>
    <n v="1"/>
    <x v="0"/>
    <x v="2"/>
    <x v="0"/>
    <x v="0"/>
    <x v="0"/>
    <x v="2"/>
    <n v="12"/>
    <n v="4.5600000000000005"/>
    <n v="7.4399999999999995"/>
    <x v="0"/>
  </r>
  <r>
    <n v="211"/>
    <d v="2011-06-05T00:00:00"/>
    <d v="1899-12-30T16:33:09"/>
    <n v="2011"/>
    <n v="6"/>
    <x v="2"/>
    <n v="5"/>
    <n v="1"/>
    <x v="0"/>
    <x v="1"/>
    <x v="5"/>
    <x v="11"/>
    <x v="11"/>
    <x v="0"/>
    <n v="38"/>
    <n v="3.3724999999999996"/>
    <n v="41.372500000000002"/>
    <x v="1"/>
  </r>
  <r>
    <n v="212"/>
    <d v="2011-06-08T00:00:00"/>
    <d v="1899-12-30T05:09:00"/>
    <n v="2011"/>
    <n v="6"/>
    <x v="2"/>
    <n v="8"/>
    <n v="4"/>
    <x v="3"/>
    <x v="3"/>
    <x v="1"/>
    <x v="2"/>
    <x v="2"/>
    <x v="0"/>
    <n v="122"/>
    <n v="10.827499999999999"/>
    <n v="132.82749999999999"/>
    <x v="1"/>
  </r>
  <r>
    <n v="213"/>
    <d v="2011-06-10T00:00:00"/>
    <d v="1899-12-30T21:40:17"/>
    <n v="2011"/>
    <n v="6"/>
    <x v="2"/>
    <n v="10"/>
    <n v="6"/>
    <x v="6"/>
    <x v="0"/>
    <x v="1"/>
    <x v="4"/>
    <x v="4"/>
    <x v="0"/>
    <n v="466"/>
    <n v="41.357499999999995"/>
    <n v="507.35750000000002"/>
    <x v="1"/>
  </r>
  <r>
    <n v="214"/>
    <d v="2011-06-10T00:00:00"/>
    <d v="1899-12-30T20:16:04"/>
    <n v="2011"/>
    <n v="6"/>
    <x v="2"/>
    <n v="10"/>
    <n v="6"/>
    <x v="6"/>
    <x v="0"/>
    <x v="4"/>
    <x v="7"/>
    <x v="7"/>
    <x v="1"/>
    <n v="32"/>
    <n v="2.84"/>
    <n v="34.840000000000003"/>
    <x v="1"/>
  </r>
  <r>
    <n v="215"/>
    <d v="2011-06-14T00:00:00"/>
    <d v="1899-12-30T13:57:33"/>
    <n v="2011"/>
    <n v="6"/>
    <x v="2"/>
    <n v="14"/>
    <n v="3"/>
    <x v="2"/>
    <x v="1"/>
    <x v="0"/>
    <x v="1"/>
    <x v="1"/>
    <x v="2"/>
    <n v="309"/>
    <n v="117.42"/>
    <n v="191.57999999999998"/>
    <x v="0"/>
  </r>
  <r>
    <n v="216"/>
    <d v="2011-06-18T00:00:00"/>
    <d v="1899-12-30T20:20:33"/>
    <n v="2011"/>
    <n v="6"/>
    <x v="2"/>
    <n v="18"/>
    <n v="7"/>
    <x v="5"/>
    <x v="0"/>
    <x v="0"/>
    <x v="9"/>
    <x v="9"/>
    <x v="1"/>
    <n v="347"/>
    <n v="131.86000000000001"/>
    <n v="215.14"/>
    <x v="0"/>
  </r>
  <r>
    <n v="217"/>
    <d v="2011-06-23T00:00:00"/>
    <d v="1899-12-30T18:04:53"/>
    <n v="2011"/>
    <n v="6"/>
    <x v="2"/>
    <n v="23"/>
    <n v="5"/>
    <x v="4"/>
    <x v="0"/>
    <x v="2"/>
    <x v="5"/>
    <x v="5"/>
    <x v="2"/>
    <n v="387"/>
    <n v="34.346249999999998"/>
    <n v="421.34625"/>
    <x v="1"/>
  </r>
  <r>
    <n v="218"/>
    <d v="2011-06-24T00:00:00"/>
    <d v="1899-12-30T21:58:56"/>
    <n v="2011"/>
    <n v="6"/>
    <x v="2"/>
    <n v="24"/>
    <n v="6"/>
    <x v="6"/>
    <x v="0"/>
    <x v="2"/>
    <x v="5"/>
    <x v="5"/>
    <x v="2"/>
    <n v="440"/>
    <n v="39.049999999999997"/>
    <n v="479.05"/>
    <x v="1"/>
  </r>
  <r>
    <n v="219"/>
    <d v="2011-06-24T00:00:00"/>
    <d v="1899-12-30T04:50:28"/>
    <n v="2011"/>
    <n v="6"/>
    <x v="2"/>
    <n v="24"/>
    <n v="6"/>
    <x v="6"/>
    <x v="3"/>
    <x v="2"/>
    <x v="3"/>
    <x v="3"/>
    <x v="1"/>
    <n v="207"/>
    <n v="18.37125"/>
    <n v="225.37125"/>
    <x v="1"/>
  </r>
  <r>
    <n v="220"/>
    <d v="2011-06-25T00:00:00"/>
    <d v="1899-12-30T20:26:11"/>
    <n v="2011"/>
    <n v="6"/>
    <x v="2"/>
    <n v="25"/>
    <n v="7"/>
    <x v="5"/>
    <x v="0"/>
    <x v="4"/>
    <x v="7"/>
    <x v="7"/>
    <x v="2"/>
    <n v="368"/>
    <n v="32.659999999999997"/>
    <n v="400.65999999999997"/>
    <x v="1"/>
  </r>
  <r>
    <n v="221"/>
    <d v="2011-06-29T00:00:00"/>
    <d v="1899-12-30T16:46:42"/>
    <n v="2011"/>
    <n v="6"/>
    <x v="2"/>
    <n v="29"/>
    <n v="4"/>
    <x v="3"/>
    <x v="1"/>
    <x v="2"/>
    <x v="8"/>
    <x v="8"/>
    <x v="0"/>
    <n v="148"/>
    <n v="13.135"/>
    <n v="161.13499999999999"/>
    <x v="1"/>
  </r>
  <r>
    <n v="222"/>
    <d v="2011-07-01T00:00:00"/>
    <d v="1899-12-30T06:30:46"/>
    <n v="2011"/>
    <n v="7"/>
    <x v="3"/>
    <n v="1"/>
    <n v="6"/>
    <x v="6"/>
    <x v="3"/>
    <x v="7"/>
    <x v="14"/>
    <x v="14"/>
    <x v="2"/>
    <n v="187"/>
    <n v="16.596249999999998"/>
    <n v="203.59625"/>
    <x v="1"/>
  </r>
  <r>
    <n v="223"/>
    <d v="2011-07-02T00:00:00"/>
    <d v="1899-12-30T09:27:32"/>
    <n v="2011"/>
    <n v="7"/>
    <x v="3"/>
    <n v="2"/>
    <n v="7"/>
    <x v="5"/>
    <x v="4"/>
    <x v="3"/>
    <x v="10"/>
    <x v="10"/>
    <x v="2"/>
    <n v="146"/>
    <n v="12.9575"/>
    <n v="158.95750000000001"/>
    <x v="1"/>
  </r>
  <r>
    <n v="224"/>
    <d v="2011-07-02T00:00:00"/>
    <d v="1899-12-30T08:01:10"/>
    <n v="2011"/>
    <n v="7"/>
    <x v="3"/>
    <n v="2"/>
    <n v="7"/>
    <x v="5"/>
    <x v="4"/>
    <x v="3"/>
    <x v="10"/>
    <x v="10"/>
    <x v="1"/>
    <n v="111"/>
    <n v="9.8512500000000003"/>
    <n v="120.85124999999999"/>
    <x v="1"/>
  </r>
  <r>
    <n v="225"/>
    <d v="2011-07-02T00:00:00"/>
    <d v="1899-12-30T07:17:39"/>
    <n v="2011"/>
    <n v="7"/>
    <x v="3"/>
    <n v="2"/>
    <n v="7"/>
    <x v="5"/>
    <x v="4"/>
    <x v="1"/>
    <x v="2"/>
    <x v="2"/>
    <x v="1"/>
    <n v="91"/>
    <n v="8.0762499999999999"/>
    <n v="99.076250000000002"/>
    <x v="1"/>
  </r>
  <r>
    <n v="226"/>
    <d v="2011-07-02T00:00:00"/>
    <d v="1899-12-30T04:49:38"/>
    <n v="2011"/>
    <n v="7"/>
    <x v="3"/>
    <n v="2"/>
    <n v="7"/>
    <x v="5"/>
    <x v="3"/>
    <x v="6"/>
    <x v="12"/>
    <x v="12"/>
    <x v="0"/>
    <n v="369"/>
    <n v="32.748750000000001"/>
    <n v="401.74874999999997"/>
    <x v="1"/>
  </r>
  <r>
    <n v="227"/>
    <d v="2011-07-03T00:00:00"/>
    <d v="1899-12-30T14:28:49"/>
    <n v="2011"/>
    <n v="7"/>
    <x v="3"/>
    <n v="3"/>
    <n v="1"/>
    <x v="0"/>
    <x v="1"/>
    <x v="2"/>
    <x v="3"/>
    <x v="3"/>
    <x v="0"/>
    <n v="311"/>
    <n v="27.60125"/>
    <n v="338.60124999999999"/>
    <x v="1"/>
  </r>
  <r>
    <n v="228"/>
    <d v="2011-07-07T00:00:00"/>
    <d v="1899-12-30T13:02:03"/>
    <n v="2011"/>
    <n v="7"/>
    <x v="3"/>
    <n v="7"/>
    <n v="5"/>
    <x v="4"/>
    <x v="1"/>
    <x v="0"/>
    <x v="0"/>
    <x v="0"/>
    <x v="2"/>
    <n v="490"/>
    <n v="186.2"/>
    <n v="303.8"/>
    <x v="0"/>
  </r>
  <r>
    <n v="229"/>
    <d v="2011-07-07T00:00:00"/>
    <d v="1899-12-30T10:09:29"/>
    <n v="2011"/>
    <n v="7"/>
    <x v="3"/>
    <n v="7"/>
    <n v="5"/>
    <x v="4"/>
    <x v="5"/>
    <x v="2"/>
    <x v="5"/>
    <x v="5"/>
    <x v="1"/>
    <n v="70"/>
    <n v="6.2124999999999995"/>
    <n v="76.212500000000006"/>
    <x v="1"/>
  </r>
  <r>
    <n v="230"/>
    <d v="2011-07-07T00:00:00"/>
    <d v="1899-12-30T22:17:58"/>
    <n v="2011"/>
    <n v="7"/>
    <x v="3"/>
    <n v="7"/>
    <n v="5"/>
    <x v="4"/>
    <x v="0"/>
    <x v="1"/>
    <x v="4"/>
    <x v="4"/>
    <x v="1"/>
    <n v="19"/>
    <n v="1.6862499999999998"/>
    <n v="20.686250000000001"/>
    <x v="1"/>
  </r>
  <r>
    <n v="231"/>
    <d v="2011-07-07T00:00:00"/>
    <d v="1899-12-30T14:42:12"/>
    <n v="2011"/>
    <n v="7"/>
    <x v="3"/>
    <n v="7"/>
    <n v="5"/>
    <x v="4"/>
    <x v="1"/>
    <x v="2"/>
    <x v="3"/>
    <x v="3"/>
    <x v="1"/>
    <n v="88"/>
    <n v="7.81"/>
    <n v="95.81"/>
    <x v="1"/>
  </r>
  <r>
    <n v="232"/>
    <d v="2011-07-09T00:00:00"/>
    <d v="1899-12-30T09:37:18"/>
    <n v="2011"/>
    <n v="7"/>
    <x v="3"/>
    <n v="9"/>
    <n v="7"/>
    <x v="5"/>
    <x v="4"/>
    <x v="8"/>
    <x v="15"/>
    <x v="15"/>
    <x v="2"/>
    <n v="100"/>
    <n v="8.875"/>
    <n v="108.875"/>
    <x v="1"/>
  </r>
  <r>
    <n v="233"/>
    <d v="2011-07-12T00:00:00"/>
    <d v="1899-12-30T23:40:56"/>
    <n v="2011"/>
    <n v="7"/>
    <x v="3"/>
    <n v="12"/>
    <n v="3"/>
    <x v="2"/>
    <x v="0"/>
    <x v="2"/>
    <x v="5"/>
    <x v="5"/>
    <x v="1"/>
    <n v="221"/>
    <n v="19.61375"/>
    <n v="240.61375000000001"/>
    <x v="1"/>
  </r>
  <r>
    <n v="234"/>
    <d v="2011-07-12T00:00:00"/>
    <d v="1899-12-30T17:59:02"/>
    <n v="2011"/>
    <n v="7"/>
    <x v="3"/>
    <n v="12"/>
    <n v="3"/>
    <x v="2"/>
    <x v="0"/>
    <x v="2"/>
    <x v="8"/>
    <x v="8"/>
    <x v="0"/>
    <n v="420"/>
    <n v="37.274999999999999"/>
    <n v="457.27499999999998"/>
    <x v="1"/>
  </r>
  <r>
    <n v="235"/>
    <d v="2011-07-14T00:00:00"/>
    <d v="1899-12-30T13:59:29"/>
    <n v="2011"/>
    <n v="7"/>
    <x v="3"/>
    <n v="14"/>
    <n v="5"/>
    <x v="4"/>
    <x v="1"/>
    <x v="7"/>
    <x v="14"/>
    <x v="14"/>
    <x v="2"/>
    <n v="455"/>
    <n v="40.381250000000001"/>
    <n v="495.38125000000002"/>
    <x v="1"/>
  </r>
  <r>
    <n v="236"/>
    <d v="2011-07-14T00:00:00"/>
    <d v="1899-12-30T02:22:18"/>
    <n v="2011"/>
    <n v="7"/>
    <x v="3"/>
    <n v="14"/>
    <n v="5"/>
    <x v="4"/>
    <x v="2"/>
    <x v="4"/>
    <x v="7"/>
    <x v="7"/>
    <x v="2"/>
    <n v="344"/>
    <n v="30.529999999999998"/>
    <n v="374.53"/>
    <x v="1"/>
  </r>
  <r>
    <n v="237"/>
    <d v="2011-07-14T00:00:00"/>
    <d v="1899-12-30T14:04:43"/>
    <n v="2011"/>
    <n v="7"/>
    <x v="3"/>
    <n v="14"/>
    <n v="5"/>
    <x v="4"/>
    <x v="1"/>
    <x v="5"/>
    <x v="11"/>
    <x v="11"/>
    <x v="2"/>
    <n v="49"/>
    <n v="4.3487499999999999"/>
    <n v="53.348750000000003"/>
    <x v="1"/>
  </r>
  <r>
    <n v="238"/>
    <d v="2011-07-19T00:00:00"/>
    <d v="1899-12-30T08:01:53"/>
    <n v="2011"/>
    <n v="7"/>
    <x v="3"/>
    <n v="19"/>
    <n v="3"/>
    <x v="2"/>
    <x v="4"/>
    <x v="6"/>
    <x v="12"/>
    <x v="12"/>
    <x v="1"/>
    <n v="57"/>
    <n v="5.0587499999999999"/>
    <n v="62.058750000000003"/>
    <x v="1"/>
  </r>
  <r>
    <n v="239"/>
    <d v="2011-07-23T00:00:00"/>
    <d v="1899-12-30T07:11:18"/>
    <n v="2011"/>
    <n v="7"/>
    <x v="3"/>
    <n v="23"/>
    <n v="7"/>
    <x v="5"/>
    <x v="4"/>
    <x v="5"/>
    <x v="11"/>
    <x v="11"/>
    <x v="0"/>
    <n v="245"/>
    <n v="21.743749999999999"/>
    <n v="266.74374999999998"/>
    <x v="1"/>
  </r>
  <r>
    <n v="240"/>
    <d v="2011-07-25T00:00:00"/>
    <d v="1899-12-30T18:29:22"/>
    <n v="2011"/>
    <n v="7"/>
    <x v="3"/>
    <n v="25"/>
    <n v="2"/>
    <x v="1"/>
    <x v="0"/>
    <x v="2"/>
    <x v="5"/>
    <x v="5"/>
    <x v="1"/>
    <n v="205"/>
    <n v="18.193749999999998"/>
    <n v="223.19374999999999"/>
    <x v="1"/>
  </r>
  <r>
    <n v="241"/>
    <d v="2011-07-26T00:00:00"/>
    <d v="1899-12-30T10:21:07"/>
    <n v="2011"/>
    <n v="7"/>
    <x v="3"/>
    <n v="26"/>
    <n v="3"/>
    <x v="2"/>
    <x v="5"/>
    <x v="0"/>
    <x v="1"/>
    <x v="1"/>
    <x v="2"/>
    <n v="98"/>
    <n v="37.24"/>
    <n v="60.76"/>
    <x v="0"/>
  </r>
  <r>
    <n v="242"/>
    <d v="2011-07-26T00:00:00"/>
    <d v="1899-12-30T14:20:40"/>
    <n v="2011"/>
    <n v="7"/>
    <x v="3"/>
    <n v="26"/>
    <n v="3"/>
    <x v="2"/>
    <x v="1"/>
    <x v="6"/>
    <x v="12"/>
    <x v="12"/>
    <x v="0"/>
    <n v="161"/>
    <n v="14.288749999999999"/>
    <n v="175.28874999999999"/>
    <x v="1"/>
  </r>
  <r>
    <n v="243"/>
    <d v="2011-07-28T00:00:00"/>
    <d v="1899-12-30T07:34:59"/>
    <n v="2011"/>
    <n v="7"/>
    <x v="3"/>
    <n v="28"/>
    <n v="5"/>
    <x v="4"/>
    <x v="4"/>
    <x v="2"/>
    <x v="3"/>
    <x v="3"/>
    <x v="2"/>
    <n v="29"/>
    <n v="2.57375"/>
    <n v="31.57375"/>
    <x v="1"/>
  </r>
  <r>
    <n v="244"/>
    <d v="2011-07-29T00:00:00"/>
    <d v="1899-12-30T04:09:10"/>
    <n v="2011"/>
    <n v="7"/>
    <x v="3"/>
    <n v="29"/>
    <n v="6"/>
    <x v="6"/>
    <x v="3"/>
    <x v="6"/>
    <x v="12"/>
    <x v="12"/>
    <x v="1"/>
    <n v="9"/>
    <n v="0.79874999999999996"/>
    <n v="9.7987500000000001"/>
    <x v="1"/>
  </r>
  <r>
    <n v="245"/>
    <d v="2011-07-30T00:00:00"/>
    <d v="1899-12-30T10:17:07"/>
    <n v="2011"/>
    <n v="7"/>
    <x v="3"/>
    <n v="30"/>
    <n v="7"/>
    <x v="5"/>
    <x v="5"/>
    <x v="6"/>
    <x v="13"/>
    <x v="13"/>
    <x v="1"/>
    <n v="243"/>
    <n v="21.56625"/>
    <n v="264.56625000000003"/>
    <x v="1"/>
  </r>
  <r>
    <n v="246"/>
    <d v="2011-08-08T00:00:00"/>
    <d v="1899-12-30T19:53:08"/>
    <n v="2011"/>
    <n v="8"/>
    <x v="4"/>
    <n v="8"/>
    <n v="2"/>
    <x v="1"/>
    <x v="0"/>
    <x v="4"/>
    <x v="7"/>
    <x v="7"/>
    <x v="0"/>
    <n v="452"/>
    <n v="40.114999999999995"/>
    <n v="492.11500000000001"/>
    <x v="1"/>
  </r>
  <r>
    <n v="247"/>
    <d v="2011-08-11T00:00:00"/>
    <d v="1899-12-30T02:30:23"/>
    <n v="2011"/>
    <n v="8"/>
    <x v="4"/>
    <n v="11"/>
    <n v="5"/>
    <x v="4"/>
    <x v="2"/>
    <x v="1"/>
    <x v="4"/>
    <x v="4"/>
    <x v="0"/>
    <n v="360"/>
    <n v="31.95"/>
    <n v="391.95"/>
    <x v="1"/>
  </r>
  <r>
    <n v="248"/>
    <d v="2011-08-15T00:00:00"/>
    <d v="1899-12-30T15:45:48"/>
    <n v="2011"/>
    <n v="8"/>
    <x v="4"/>
    <n v="15"/>
    <n v="2"/>
    <x v="1"/>
    <x v="1"/>
    <x v="6"/>
    <x v="13"/>
    <x v="13"/>
    <x v="0"/>
    <n v="66"/>
    <n v="5.8574999999999999"/>
    <n v="71.857500000000002"/>
    <x v="1"/>
  </r>
  <r>
    <n v="249"/>
    <d v="2011-08-17T00:00:00"/>
    <d v="1899-12-30T04:04:19"/>
    <n v="2011"/>
    <n v="8"/>
    <x v="4"/>
    <n v="17"/>
    <n v="4"/>
    <x v="3"/>
    <x v="3"/>
    <x v="8"/>
    <x v="15"/>
    <x v="15"/>
    <x v="1"/>
    <n v="189"/>
    <n v="16.77375"/>
    <n v="205.77375000000001"/>
    <x v="1"/>
  </r>
  <r>
    <n v="250"/>
    <d v="2011-08-18T00:00:00"/>
    <d v="1899-12-30T10:18:11"/>
    <n v="2011"/>
    <n v="8"/>
    <x v="4"/>
    <n v="18"/>
    <n v="5"/>
    <x v="4"/>
    <x v="5"/>
    <x v="6"/>
    <x v="12"/>
    <x v="12"/>
    <x v="2"/>
    <n v="21"/>
    <n v="1.86375"/>
    <n v="22.86375"/>
    <x v="1"/>
  </r>
  <r>
    <n v="251"/>
    <d v="2011-08-19T00:00:00"/>
    <d v="1899-12-30T08:55:31"/>
    <n v="2011"/>
    <n v="8"/>
    <x v="4"/>
    <n v="19"/>
    <n v="6"/>
    <x v="6"/>
    <x v="4"/>
    <x v="7"/>
    <x v="14"/>
    <x v="14"/>
    <x v="0"/>
    <n v="392"/>
    <n v="34.79"/>
    <n v="426.79"/>
    <x v="1"/>
  </r>
  <r>
    <n v="252"/>
    <d v="2011-08-19T00:00:00"/>
    <d v="1899-12-30T04:48:09"/>
    <n v="2011"/>
    <n v="8"/>
    <x v="4"/>
    <n v="19"/>
    <n v="6"/>
    <x v="6"/>
    <x v="3"/>
    <x v="2"/>
    <x v="8"/>
    <x v="8"/>
    <x v="1"/>
    <n v="270"/>
    <n v="23.962499999999999"/>
    <n v="293.96249999999998"/>
    <x v="1"/>
  </r>
  <r>
    <n v="253"/>
    <d v="2011-08-23T00:00:00"/>
    <d v="1899-12-30T15:29:31"/>
    <n v="2011"/>
    <n v="8"/>
    <x v="4"/>
    <n v="23"/>
    <n v="3"/>
    <x v="2"/>
    <x v="1"/>
    <x v="3"/>
    <x v="10"/>
    <x v="10"/>
    <x v="0"/>
    <n v="368"/>
    <n v="32.659999999999997"/>
    <n v="400.65999999999997"/>
    <x v="1"/>
  </r>
  <r>
    <n v="254"/>
    <d v="2011-08-23T00:00:00"/>
    <d v="1899-12-30T21:43:07"/>
    <n v="2011"/>
    <n v="8"/>
    <x v="4"/>
    <n v="23"/>
    <n v="3"/>
    <x v="2"/>
    <x v="0"/>
    <x v="4"/>
    <x v="7"/>
    <x v="7"/>
    <x v="0"/>
    <n v="377"/>
    <n v="33.458749999999995"/>
    <n v="410.45875000000001"/>
    <x v="1"/>
  </r>
  <r>
    <n v="255"/>
    <d v="2011-08-30T00:00:00"/>
    <d v="1899-12-30T11:55:00"/>
    <n v="2011"/>
    <n v="8"/>
    <x v="4"/>
    <n v="30"/>
    <n v="3"/>
    <x v="2"/>
    <x v="5"/>
    <x v="0"/>
    <x v="0"/>
    <x v="0"/>
    <x v="2"/>
    <n v="198"/>
    <n v="75.239999999999995"/>
    <n v="122.76"/>
    <x v="0"/>
  </r>
  <r>
    <n v="256"/>
    <d v="2011-08-31T00:00:00"/>
    <d v="1899-12-30T13:47:08"/>
    <n v="2011"/>
    <n v="8"/>
    <x v="4"/>
    <n v="31"/>
    <n v="4"/>
    <x v="3"/>
    <x v="1"/>
    <x v="3"/>
    <x v="10"/>
    <x v="10"/>
    <x v="2"/>
    <n v="21"/>
    <n v="1.86375"/>
    <n v="22.86375"/>
    <x v="1"/>
  </r>
  <r>
    <n v="257"/>
    <d v="2011-09-04T00:00:00"/>
    <d v="1899-12-30T11:31:30"/>
    <n v="2011"/>
    <n v="9"/>
    <x v="5"/>
    <n v="4"/>
    <n v="1"/>
    <x v="0"/>
    <x v="5"/>
    <x v="0"/>
    <x v="0"/>
    <x v="0"/>
    <x v="1"/>
    <n v="127"/>
    <n v="48.26"/>
    <n v="78.740000000000009"/>
    <x v="0"/>
  </r>
  <r>
    <n v="258"/>
    <d v="2011-09-08T00:00:00"/>
    <d v="1899-12-30T21:54:53"/>
    <n v="2011"/>
    <n v="9"/>
    <x v="5"/>
    <n v="8"/>
    <n v="5"/>
    <x v="4"/>
    <x v="0"/>
    <x v="0"/>
    <x v="0"/>
    <x v="0"/>
    <x v="2"/>
    <n v="5"/>
    <n v="1.9"/>
    <n v="3.1"/>
    <x v="0"/>
  </r>
  <r>
    <n v="259"/>
    <d v="2011-09-10T00:00:00"/>
    <d v="1899-12-30T02:45:01"/>
    <n v="2011"/>
    <n v="9"/>
    <x v="5"/>
    <n v="10"/>
    <n v="7"/>
    <x v="5"/>
    <x v="2"/>
    <x v="6"/>
    <x v="12"/>
    <x v="12"/>
    <x v="2"/>
    <n v="92"/>
    <n v="8.1649999999999991"/>
    <n v="100.16499999999999"/>
    <x v="1"/>
  </r>
  <r>
    <n v="260"/>
    <d v="2011-09-15T00:00:00"/>
    <d v="1899-12-30T18:16:52"/>
    <n v="2011"/>
    <n v="9"/>
    <x v="5"/>
    <n v="15"/>
    <n v="5"/>
    <x v="4"/>
    <x v="0"/>
    <x v="4"/>
    <x v="7"/>
    <x v="7"/>
    <x v="0"/>
    <n v="340"/>
    <n v="30.174999999999997"/>
    <n v="370.17500000000001"/>
    <x v="1"/>
  </r>
  <r>
    <n v="261"/>
    <d v="2011-09-16T00:00:00"/>
    <d v="1899-12-30T15:55:04"/>
    <n v="2011"/>
    <n v="9"/>
    <x v="5"/>
    <n v="16"/>
    <n v="6"/>
    <x v="6"/>
    <x v="1"/>
    <x v="1"/>
    <x v="4"/>
    <x v="4"/>
    <x v="0"/>
    <n v="296"/>
    <n v="26.27"/>
    <n v="322.27"/>
    <x v="1"/>
  </r>
  <r>
    <n v="262"/>
    <d v="2011-09-24T00:00:00"/>
    <d v="1899-12-30T15:12:15"/>
    <n v="2011"/>
    <n v="9"/>
    <x v="5"/>
    <n v="24"/>
    <n v="7"/>
    <x v="5"/>
    <x v="1"/>
    <x v="8"/>
    <x v="15"/>
    <x v="15"/>
    <x v="0"/>
    <n v="385"/>
    <n v="34.168749999999996"/>
    <n v="419.16874999999999"/>
    <x v="1"/>
  </r>
  <r>
    <n v="263"/>
    <d v="2011-09-24T00:00:00"/>
    <d v="1899-12-30T12:33:46"/>
    <n v="2011"/>
    <n v="9"/>
    <x v="5"/>
    <n v="24"/>
    <n v="7"/>
    <x v="5"/>
    <x v="1"/>
    <x v="4"/>
    <x v="7"/>
    <x v="7"/>
    <x v="0"/>
    <n v="396"/>
    <n v="35.144999999999996"/>
    <n v="431.14499999999998"/>
    <x v="1"/>
  </r>
  <r>
    <n v="264"/>
    <d v="2011-09-24T00:00:00"/>
    <d v="1899-12-30T16:57:53"/>
    <n v="2011"/>
    <n v="9"/>
    <x v="5"/>
    <n v="24"/>
    <n v="7"/>
    <x v="5"/>
    <x v="1"/>
    <x v="2"/>
    <x v="3"/>
    <x v="3"/>
    <x v="1"/>
    <n v="212"/>
    <n v="18.814999999999998"/>
    <n v="230.815"/>
    <x v="1"/>
  </r>
  <r>
    <n v="265"/>
    <d v="2011-09-28T00:00:00"/>
    <d v="1899-12-30T14:31:59"/>
    <n v="2011"/>
    <n v="9"/>
    <x v="5"/>
    <n v="28"/>
    <n v="4"/>
    <x v="3"/>
    <x v="1"/>
    <x v="2"/>
    <x v="5"/>
    <x v="5"/>
    <x v="0"/>
    <n v="151"/>
    <n v="13.401249999999999"/>
    <n v="164.40125"/>
    <x v="1"/>
  </r>
  <r>
    <n v="266"/>
    <d v="2011-10-02T00:00:00"/>
    <d v="1899-12-30T05:10:50"/>
    <n v="2011"/>
    <n v="10"/>
    <x v="6"/>
    <n v="2"/>
    <n v="1"/>
    <x v="0"/>
    <x v="3"/>
    <x v="6"/>
    <x v="13"/>
    <x v="13"/>
    <x v="0"/>
    <n v="344"/>
    <n v="30.529999999999998"/>
    <n v="374.53"/>
    <x v="1"/>
  </r>
  <r>
    <n v="267"/>
    <d v="2011-10-04T00:00:00"/>
    <d v="1899-12-30T19:38:36"/>
    <n v="2011"/>
    <n v="10"/>
    <x v="6"/>
    <n v="4"/>
    <n v="3"/>
    <x v="2"/>
    <x v="0"/>
    <x v="0"/>
    <x v="1"/>
    <x v="1"/>
    <x v="0"/>
    <n v="32"/>
    <n v="12.16"/>
    <n v="19.84"/>
    <x v="0"/>
  </r>
  <r>
    <n v="268"/>
    <d v="2011-10-08T00:00:00"/>
    <d v="1899-12-30T16:05:35"/>
    <n v="2011"/>
    <n v="10"/>
    <x v="6"/>
    <n v="8"/>
    <n v="7"/>
    <x v="5"/>
    <x v="1"/>
    <x v="1"/>
    <x v="4"/>
    <x v="4"/>
    <x v="1"/>
    <n v="404"/>
    <n v="35.854999999999997"/>
    <n v="439.85500000000002"/>
    <x v="1"/>
  </r>
  <r>
    <n v="269"/>
    <d v="2011-10-08T00:00:00"/>
    <d v="1899-12-30T23:21:45"/>
    <n v="2011"/>
    <n v="10"/>
    <x v="6"/>
    <n v="8"/>
    <n v="7"/>
    <x v="5"/>
    <x v="0"/>
    <x v="1"/>
    <x v="2"/>
    <x v="2"/>
    <x v="2"/>
    <n v="267"/>
    <n v="23.696249999999999"/>
    <n v="290.69625000000002"/>
    <x v="1"/>
  </r>
  <r>
    <n v="270"/>
    <d v="2011-10-09T00:00:00"/>
    <d v="1899-12-30T11:50:45"/>
    <n v="2011"/>
    <n v="10"/>
    <x v="6"/>
    <n v="9"/>
    <n v="1"/>
    <x v="0"/>
    <x v="5"/>
    <x v="8"/>
    <x v="15"/>
    <x v="15"/>
    <x v="2"/>
    <n v="7"/>
    <n v="0.62124999999999997"/>
    <n v="7.6212499999999999"/>
    <x v="1"/>
  </r>
  <r>
    <n v="271"/>
    <d v="2011-10-10T00:00:00"/>
    <d v="1899-12-30T01:30:27"/>
    <n v="2011"/>
    <n v="10"/>
    <x v="6"/>
    <n v="10"/>
    <n v="2"/>
    <x v="1"/>
    <x v="2"/>
    <x v="4"/>
    <x v="7"/>
    <x v="7"/>
    <x v="0"/>
    <n v="359"/>
    <n v="31.861249999999998"/>
    <n v="390.86124999999998"/>
    <x v="1"/>
  </r>
  <r>
    <n v="272"/>
    <d v="2011-10-10T00:00:00"/>
    <d v="1899-12-30T00:58:16"/>
    <n v="2011"/>
    <n v="10"/>
    <x v="6"/>
    <n v="10"/>
    <n v="2"/>
    <x v="1"/>
    <x v="2"/>
    <x v="0"/>
    <x v="0"/>
    <x v="0"/>
    <x v="2"/>
    <n v="120"/>
    <n v="45.6"/>
    <n v="74.400000000000006"/>
    <x v="0"/>
  </r>
  <r>
    <n v="273"/>
    <d v="2011-10-13T00:00:00"/>
    <d v="1899-12-30T14:45:55"/>
    <n v="2011"/>
    <n v="10"/>
    <x v="6"/>
    <n v="13"/>
    <n v="5"/>
    <x v="4"/>
    <x v="1"/>
    <x v="8"/>
    <x v="15"/>
    <x v="15"/>
    <x v="1"/>
    <n v="111"/>
    <n v="9.8512500000000003"/>
    <n v="120.85124999999999"/>
    <x v="1"/>
  </r>
  <r>
    <n v="274"/>
    <d v="2011-10-16T00:00:00"/>
    <d v="1899-12-30T03:39:30"/>
    <n v="2011"/>
    <n v="10"/>
    <x v="6"/>
    <n v="16"/>
    <n v="1"/>
    <x v="0"/>
    <x v="2"/>
    <x v="6"/>
    <x v="13"/>
    <x v="13"/>
    <x v="1"/>
    <n v="292"/>
    <n v="25.914999999999999"/>
    <n v="317.91500000000002"/>
    <x v="1"/>
  </r>
  <r>
    <n v="275"/>
    <d v="2011-10-18T00:00:00"/>
    <d v="1899-12-30T02:15:15"/>
    <n v="2011"/>
    <n v="10"/>
    <x v="6"/>
    <n v="18"/>
    <n v="3"/>
    <x v="2"/>
    <x v="2"/>
    <x v="7"/>
    <x v="14"/>
    <x v="14"/>
    <x v="0"/>
    <n v="228"/>
    <n v="20.234999999999999"/>
    <n v="248.23500000000001"/>
    <x v="1"/>
  </r>
  <r>
    <n v="276"/>
    <d v="2011-10-19T00:00:00"/>
    <d v="1899-12-30T18:53:44"/>
    <n v="2011"/>
    <n v="10"/>
    <x v="6"/>
    <n v="19"/>
    <n v="4"/>
    <x v="3"/>
    <x v="0"/>
    <x v="8"/>
    <x v="15"/>
    <x v="15"/>
    <x v="2"/>
    <n v="402"/>
    <n v="35.677499999999995"/>
    <n v="437.67750000000001"/>
    <x v="1"/>
  </r>
  <r>
    <n v="277"/>
    <d v="2011-10-19T00:00:00"/>
    <d v="1899-12-30T03:09:03"/>
    <n v="2011"/>
    <n v="10"/>
    <x v="6"/>
    <n v="19"/>
    <n v="4"/>
    <x v="3"/>
    <x v="2"/>
    <x v="4"/>
    <x v="7"/>
    <x v="7"/>
    <x v="2"/>
    <n v="360"/>
    <n v="31.95"/>
    <n v="391.95"/>
    <x v="1"/>
  </r>
  <r>
    <n v="278"/>
    <d v="2011-10-20T00:00:00"/>
    <d v="1899-12-30T09:48:22"/>
    <n v="2011"/>
    <n v="10"/>
    <x v="6"/>
    <n v="20"/>
    <n v="5"/>
    <x v="4"/>
    <x v="4"/>
    <x v="0"/>
    <x v="1"/>
    <x v="1"/>
    <x v="1"/>
    <n v="323"/>
    <n v="122.74"/>
    <n v="200.26"/>
    <x v="0"/>
  </r>
  <r>
    <n v="279"/>
    <d v="2011-10-20T00:00:00"/>
    <d v="1899-12-30T10:31:01"/>
    <n v="2011"/>
    <n v="10"/>
    <x v="6"/>
    <n v="20"/>
    <n v="5"/>
    <x v="4"/>
    <x v="5"/>
    <x v="5"/>
    <x v="11"/>
    <x v="11"/>
    <x v="1"/>
    <n v="97"/>
    <n v="8.6087499999999988"/>
    <n v="105.60875"/>
    <x v="1"/>
  </r>
  <r>
    <n v="280"/>
    <d v="2011-10-23T00:00:00"/>
    <d v="1899-12-30T03:09:04"/>
    <n v="2011"/>
    <n v="10"/>
    <x v="6"/>
    <n v="23"/>
    <n v="1"/>
    <x v="0"/>
    <x v="2"/>
    <x v="3"/>
    <x v="10"/>
    <x v="10"/>
    <x v="0"/>
    <n v="127"/>
    <n v="11.27125"/>
    <n v="138.27125000000001"/>
    <x v="1"/>
  </r>
  <r>
    <n v="281"/>
    <d v="2011-10-23T00:00:00"/>
    <d v="1899-12-30T17:33:32"/>
    <n v="2011"/>
    <n v="10"/>
    <x v="6"/>
    <n v="23"/>
    <n v="1"/>
    <x v="0"/>
    <x v="0"/>
    <x v="0"/>
    <x v="0"/>
    <x v="0"/>
    <x v="2"/>
    <n v="462"/>
    <n v="175.56"/>
    <n v="286.44"/>
    <x v="0"/>
  </r>
  <r>
    <n v="282"/>
    <d v="2011-10-30T00:00:00"/>
    <d v="1899-12-30T23:34:48"/>
    <n v="2011"/>
    <n v="10"/>
    <x v="6"/>
    <n v="30"/>
    <n v="1"/>
    <x v="0"/>
    <x v="0"/>
    <x v="0"/>
    <x v="9"/>
    <x v="9"/>
    <x v="1"/>
    <n v="327"/>
    <n v="124.26"/>
    <n v="202.74"/>
    <x v="0"/>
  </r>
  <r>
    <n v="283"/>
    <d v="2011-10-30T00:00:00"/>
    <d v="1899-12-30T20:19:38"/>
    <n v="2011"/>
    <n v="10"/>
    <x v="6"/>
    <n v="30"/>
    <n v="1"/>
    <x v="0"/>
    <x v="0"/>
    <x v="3"/>
    <x v="6"/>
    <x v="6"/>
    <x v="2"/>
    <n v="16"/>
    <n v="1.42"/>
    <n v="17.420000000000002"/>
    <x v="1"/>
  </r>
  <r>
    <n v="284"/>
    <d v="2011-10-31T00:00:00"/>
    <d v="1899-12-30T03:17:33"/>
    <n v="2011"/>
    <n v="10"/>
    <x v="6"/>
    <n v="31"/>
    <n v="2"/>
    <x v="1"/>
    <x v="2"/>
    <x v="3"/>
    <x v="10"/>
    <x v="10"/>
    <x v="2"/>
    <n v="84"/>
    <n v="7.4550000000000001"/>
    <n v="91.454999999999998"/>
    <x v="1"/>
  </r>
  <r>
    <n v="285"/>
    <d v="2011-11-01T00:00:00"/>
    <d v="1899-12-30T01:42:15"/>
    <n v="2011"/>
    <n v="11"/>
    <x v="7"/>
    <n v="1"/>
    <n v="3"/>
    <x v="2"/>
    <x v="2"/>
    <x v="2"/>
    <x v="5"/>
    <x v="5"/>
    <x v="2"/>
    <n v="442"/>
    <n v="39.227499999999999"/>
    <n v="481.22750000000002"/>
    <x v="1"/>
  </r>
  <r>
    <n v="286"/>
    <d v="2011-11-03T00:00:00"/>
    <d v="1899-12-30T09:10:26"/>
    <n v="2011"/>
    <n v="11"/>
    <x v="7"/>
    <n v="3"/>
    <n v="5"/>
    <x v="4"/>
    <x v="4"/>
    <x v="0"/>
    <x v="0"/>
    <x v="0"/>
    <x v="1"/>
    <n v="287"/>
    <n v="109.06"/>
    <n v="177.94"/>
    <x v="0"/>
  </r>
  <r>
    <n v="287"/>
    <d v="2011-11-05T00:00:00"/>
    <d v="1899-12-30T23:37:27"/>
    <n v="2011"/>
    <n v="11"/>
    <x v="7"/>
    <n v="5"/>
    <n v="7"/>
    <x v="5"/>
    <x v="0"/>
    <x v="6"/>
    <x v="13"/>
    <x v="13"/>
    <x v="0"/>
    <n v="303"/>
    <n v="26.891249999999999"/>
    <n v="329.89125000000001"/>
    <x v="1"/>
  </r>
  <r>
    <n v="288"/>
    <d v="2011-11-11T00:00:00"/>
    <d v="1899-12-30T08:27:41"/>
    <n v="2011"/>
    <n v="11"/>
    <x v="7"/>
    <n v="11"/>
    <n v="6"/>
    <x v="6"/>
    <x v="4"/>
    <x v="6"/>
    <x v="12"/>
    <x v="12"/>
    <x v="2"/>
    <n v="327"/>
    <n v="29.021249999999998"/>
    <n v="356.02125000000001"/>
    <x v="1"/>
  </r>
  <r>
    <n v="289"/>
    <d v="2011-11-13T00:00:00"/>
    <d v="1899-12-30T05:37:04"/>
    <n v="2011"/>
    <n v="11"/>
    <x v="7"/>
    <n v="13"/>
    <n v="1"/>
    <x v="0"/>
    <x v="3"/>
    <x v="7"/>
    <x v="14"/>
    <x v="14"/>
    <x v="2"/>
    <n v="12"/>
    <n v="1.0649999999999999"/>
    <n v="13.065"/>
    <x v="1"/>
  </r>
  <r>
    <n v="290"/>
    <d v="2011-11-15T00:00:00"/>
    <d v="1899-12-30T15:37:24"/>
    <n v="2011"/>
    <n v="11"/>
    <x v="7"/>
    <n v="15"/>
    <n v="3"/>
    <x v="2"/>
    <x v="1"/>
    <x v="6"/>
    <x v="13"/>
    <x v="13"/>
    <x v="2"/>
    <n v="76"/>
    <n v="6.7449999999999992"/>
    <n v="82.745000000000005"/>
    <x v="1"/>
  </r>
  <r>
    <n v="291"/>
    <d v="2011-11-17T00:00:00"/>
    <d v="1899-12-30T20:59:53"/>
    <n v="2011"/>
    <n v="11"/>
    <x v="7"/>
    <n v="17"/>
    <n v="5"/>
    <x v="4"/>
    <x v="0"/>
    <x v="3"/>
    <x v="6"/>
    <x v="6"/>
    <x v="2"/>
    <n v="451"/>
    <n v="40.026249999999997"/>
    <n v="491.02625"/>
    <x v="1"/>
  </r>
  <r>
    <n v="292"/>
    <d v="2011-11-18T00:00:00"/>
    <d v="1899-12-30T17:05:29"/>
    <n v="2011"/>
    <n v="11"/>
    <x v="7"/>
    <n v="18"/>
    <n v="6"/>
    <x v="6"/>
    <x v="0"/>
    <x v="0"/>
    <x v="1"/>
    <x v="1"/>
    <x v="2"/>
    <n v="152"/>
    <n v="57.76"/>
    <n v="94.240000000000009"/>
    <x v="0"/>
  </r>
  <r>
    <n v="293"/>
    <d v="2011-11-18T00:00:00"/>
    <d v="1899-12-30T06:53:23"/>
    <n v="2011"/>
    <n v="11"/>
    <x v="7"/>
    <n v="18"/>
    <n v="6"/>
    <x v="6"/>
    <x v="3"/>
    <x v="4"/>
    <x v="7"/>
    <x v="7"/>
    <x v="0"/>
    <n v="384"/>
    <n v="34.08"/>
    <n v="418.08"/>
    <x v="1"/>
  </r>
  <r>
    <n v="294"/>
    <d v="2011-11-20T00:00:00"/>
    <d v="1899-12-30T23:31:22"/>
    <n v="2011"/>
    <n v="11"/>
    <x v="7"/>
    <n v="20"/>
    <n v="1"/>
    <x v="0"/>
    <x v="0"/>
    <x v="8"/>
    <x v="15"/>
    <x v="15"/>
    <x v="2"/>
    <n v="278"/>
    <n v="24.672499999999999"/>
    <n v="302.67250000000001"/>
    <x v="1"/>
  </r>
  <r>
    <n v="295"/>
    <d v="2011-11-25T00:00:00"/>
    <d v="1899-12-30T06:19:17"/>
    <n v="2011"/>
    <n v="11"/>
    <x v="7"/>
    <n v="25"/>
    <n v="6"/>
    <x v="6"/>
    <x v="3"/>
    <x v="8"/>
    <x v="15"/>
    <x v="15"/>
    <x v="1"/>
    <n v="328"/>
    <n v="29.11"/>
    <n v="357.11"/>
    <x v="1"/>
  </r>
  <r>
    <n v="296"/>
    <d v="2011-11-26T00:00:00"/>
    <d v="1899-12-30T12:37:08"/>
    <n v="2011"/>
    <n v="11"/>
    <x v="7"/>
    <n v="26"/>
    <n v="7"/>
    <x v="5"/>
    <x v="1"/>
    <x v="3"/>
    <x v="6"/>
    <x v="6"/>
    <x v="2"/>
    <n v="245"/>
    <n v="21.743749999999999"/>
    <n v="266.74374999999998"/>
    <x v="1"/>
  </r>
  <r>
    <n v="297"/>
    <d v="2011-11-26T00:00:00"/>
    <d v="1899-12-30T13:20:48"/>
    <n v="2011"/>
    <n v="11"/>
    <x v="7"/>
    <n v="26"/>
    <n v="7"/>
    <x v="5"/>
    <x v="1"/>
    <x v="0"/>
    <x v="0"/>
    <x v="0"/>
    <x v="2"/>
    <n v="98"/>
    <n v="37.24"/>
    <n v="60.76"/>
    <x v="0"/>
  </r>
  <r>
    <n v="298"/>
    <d v="2011-11-29T00:00:00"/>
    <d v="1899-12-30T13:34:29"/>
    <n v="2011"/>
    <n v="11"/>
    <x v="7"/>
    <n v="29"/>
    <n v="3"/>
    <x v="2"/>
    <x v="1"/>
    <x v="3"/>
    <x v="6"/>
    <x v="6"/>
    <x v="2"/>
    <n v="101"/>
    <n v="8.9637499999999992"/>
    <n v="109.96375"/>
    <x v="1"/>
  </r>
  <r>
    <n v="299"/>
    <d v="2011-11-30T00:00:00"/>
    <d v="1899-12-30T15:26:37"/>
    <n v="2011"/>
    <n v="11"/>
    <x v="7"/>
    <n v="30"/>
    <n v="4"/>
    <x v="3"/>
    <x v="1"/>
    <x v="2"/>
    <x v="3"/>
    <x v="3"/>
    <x v="2"/>
    <n v="349"/>
    <n v="30.973749999999999"/>
    <n v="379.97375"/>
    <x v="1"/>
  </r>
  <r>
    <n v="300"/>
    <d v="2011-12-01T00:00:00"/>
    <d v="1899-12-30T01:09:09"/>
    <n v="2011"/>
    <n v="12"/>
    <x v="8"/>
    <n v="1"/>
    <n v="5"/>
    <x v="4"/>
    <x v="2"/>
    <x v="1"/>
    <x v="4"/>
    <x v="4"/>
    <x v="0"/>
    <n v="499"/>
    <n v="44.286249999999995"/>
    <n v="543.28625"/>
    <x v="1"/>
  </r>
  <r>
    <n v="301"/>
    <d v="2011-12-01T00:00:00"/>
    <d v="1899-12-30T21:50:59"/>
    <n v="2011"/>
    <n v="12"/>
    <x v="8"/>
    <n v="1"/>
    <n v="5"/>
    <x v="4"/>
    <x v="0"/>
    <x v="5"/>
    <x v="11"/>
    <x v="11"/>
    <x v="1"/>
    <n v="190"/>
    <n v="16.862500000000001"/>
    <n v="206.86250000000001"/>
    <x v="1"/>
  </r>
  <r>
    <n v="302"/>
    <d v="2011-12-02T00:00:00"/>
    <d v="1899-12-30T01:58:19"/>
    <n v="2011"/>
    <n v="12"/>
    <x v="8"/>
    <n v="2"/>
    <n v="6"/>
    <x v="6"/>
    <x v="2"/>
    <x v="3"/>
    <x v="6"/>
    <x v="6"/>
    <x v="0"/>
    <n v="308"/>
    <n v="27.334999999999997"/>
    <n v="335.33499999999998"/>
    <x v="1"/>
  </r>
  <r>
    <n v="303"/>
    <d v="2011-12-04T00:00:00"/>
    <d v="1899-12-30T18:49:25"/>
    <n v="2011"/>
    <n v="12"/>
    <x v="8"/>
    <n v="4"/>
    <n v="1"/>
    <x v="0"/>
    <x v="0"/>
    <x v="5"/>
    <x v="11"/>
    <x v="11"/>
    <x v="2"/>
    <n v="468"/>
    <n v="41.534999999999997"/>
    <n v="509.53499999999997"/>
    <x v="1"/>
  </r>
  <r>
    <n v="304"/>
    <d v="2011-12-07T00:00:00"/>
    <d v="1899-12-30T23:00:12"/>
    <n v="2011"/>
    <n v="12"/>
    <x v="8"/>
    <n v="7"/>
    <n v="4"/>
    <x v="3"/>
    <x v="0"/>
    <x v="0"/>
    <x v="1"/>
    <x v="1"/>
    <x v="1"/>
    <n v="14"/>
    <n v="5.32"/>
    <n v="8.68"/>
    <x v="0"/>
  </r>
  <r>
    <n v="305"/>
    <d v="2011-12-09T00:00:00"/>
    <d v="1899-12-30T17:03:23"/>
    <n v="2011"/>
    <n v="12"/>
    <x v="8"/>
    <n v="9"/>
    <n v="6"/>
    <x v="6"/>
    <x v="0"/>
    <x v="2"/>
    <x v="5"/>
    <x v="5"/>
    <x v="1"/>
    <n v="304"/>
    <n v="26.979999999999997"/>
    <n v="330.98"/>
    <x v="1"/>
  </r>
  <r>
    <n v="306"/>
    <d v="2011-12-09T00:00:00"/>
    <d v="1899-12-30T08:11:50"/>
    <n v="2011"/>
    <n v="12"/>
    <x v="8"/>
    <n v="9"/>
    <n v="6"/>
    <x v="6"/>
    <x v="4"/>
    <x v="0"/>
    <x v="1"/>
    <x v="1"/>
    <x v="1"/>
    <n v="154"/>
    <n v="58.52"/>
    <n v="95.47999999999999"/>
    <x v="0"/>
  </r>
  <r>
    <n v="307"/>
    <d v="2011-12-12T00:00:00"/>
    <d v="1899-12-30T21:20:34"/>
    <n v="2011"/>
    <n v="12"/>
    <x v="8"/>
    <n v="12"/>
    <n v="2"/>
    <x v="1"/>
    <x v="0"/>
    <x v="3"/>
    <x v="6"/>
    <x v="6"/>
    <x v="2"/>
    <n v="244"/>
    <n v="21.654999999999998"/>
    <n v="265.65499999999997"/>
    <x v="1"/>
  </r>
  <r>
    <n v="308"/>
    <d v="2011-12-12T00:00:00"/>
    <d v="1899-12-30T18:27:57"/>
    <n v="2011"/>
    <n v="12"/>
    <x v="8"/>
    <n v="12"/>
    <n v="2"/>
    <x v="1"/>
    <x v="0"/>
    <x v="2"/>
    <x v="5"/>
    <x v="5"/>
    <x v="2"/>
    <n v="51"/>
    <n v="4.5262500000000001"/>
    <n v="55.526249999999997"/>
    <x v="1"/>
  </r>
  <r>
    <n v="309"/>
    <d v="2011-12-15T00:00:00"/>
    <d v="1899-12-30T21:56:16"/>
    <n v="2011"/>
    <n v="12"/>
    <x v="8"/>
    <n v="15"/>
    <n v="5"/>
    <x v="4"/>
    <x v="0"/>
    <x v="5"/>
    <x v="11"/>
    <x v="11"/>
    <x v="1"/>
    <n v="16"/>
    <n v="1.42"/>
    <n v="17.420000000000002"/>
    <x v="1"/>
  </r>
  <r>
    <n v="310"/>
    <d v="2011-12-16T00:00:00"/>
    <d v="1899-12-30T12:28:39"/>
    <n v="2011"/>
    <n v="12"/>
    <x v="8"/>
    <n v="16"/>
    <n v="6"/>
    <x v="6"/>
    <x v="1"/>
    <x v="3"/>
    <x v="6"/>
    <x v="6"/>
    <x v="2"/>
    <n v="337"/>
    <n v="29.908749999999998"/>
    <n v="366.90875"/>
    <x v="1"/>
  </r>
  <r>
    <n v="311"/>
    <d v="2011-12-21T00:00:00"/>
    <d v="1899-12-30T07:40:24"/>
    <n v="2011"/>
    <n v="12"/>
    <x v="8"/>
    <n v="21"/>
    <n v="4"/>
    <x v="3"/>
    <x v="4"/>
    <x v="5"/>
    <x v="11"/>
    <x v="11"/>
    <x v="2"/>
    <n v="147"/>
    <n v="13.046249999999999"/>
    <n v="160.04624999999999"/>
    <x v="1"/>
  </r>
  <r>
    <n v="312"/>
    <d v="2011-12-21T00:00:00"/>
    <d v="1899-12-30T15:09:54"/>
    <n v="2011"/>
    <n v="12"/>
    <x v="8"/>
    <n v="21"/>
    <n v="4"/>
    <x v="3"/>
    <x v="1"/>
    <x v="8"/>
    <x v="15"/>
    <x v="15"/>
    <x v="2"/>
    <n v="69"/>
    <n v="6.1237499999999994"/>
    <n v="75.123750000000001"/>
    <x v="1"/>
  </r>
  <r>
    <n v="313"/>
    <d v="2011-12-21T00:00:00"/>
    <d v="1899-12-30T06:10:05"/>
    <n v="2011"/>
    <n v="12"/>
    <x v="8"/>
    <n v="21"/>
    <n v="4"/>
    <x v="3"/>
    <x v="3"/>
    <x v="7"/>
    <x v="14"/>
    <x v="14"/>
    <x v="1"/>
    <n v="84"/>
    <n v="7.4550000000000001"/>
    <n v="91.454999999999998"/>
    <x v="1"/>
  </r>
  <r>
    <n v="314"/>
    <d v="2011-12-25T00:00:00"/>
    <d v="1899-12-30T00:39:56"/>
    <n v="2011"/>
    <n v="12"/>
    <x v="8"/>
    <n v="25"/>
    <n v="1"/>
    <x v="0"/>
    <x v="2"/>
    <x v="6"/>
    <x v="12"/>
    <x v="12"/>
    <x v="0"/>
    <n v="248"/>
    <n v="22.009999999999998"/>
    <n v="270.01"/>
    <x v="1"/>
  </r>
  <r>
    <n v="315"/>
    <d v="2011-12-25T00:00:00"/>
    <d v="1899-12-30T02:42:53"/>
    <n v="2011"/>
    <n v="12"/>
    <x v="8"/>
    <n v="25"/>
    <n v="1"/>
    <x v="0"/>
    <x v="2"/>
    <x v="3"/>
    <x v="6"/>
    <x v="6"/>
    <x v="1"/>
    <n v="76"/>
    <n v="6.7449999999999992"/>
    <n v="82.745000000000005"/>
    <x v="1"/>
  </r>
  <r>
    <n v="316"/>
    <d v="2011-12-30T00:00:00"/>
    <d v="1899-12-30T16:25:49"/>
    <n v="2011"/>
    <n v="12"/>
    <x v="8"/>
    <n v="30"/>
    <n v="6"/>
    <x v="6"/>
    <x v="1"/>
    <x v="3"/>
    <x v="10"/>
    <x v="10"/>
    <x v="0"/>
    <n v="283"/>
    <n v="25.116249999999997"/>
    <n v="308.11624999999998"/>
    <x v="1"/>
  </r>
  <r>
    <n v="317"/>
    <d v="2012-01-02T00:00:00"/>
    <d v="1899-12-30T18:49:17"/>
    <n v="2012"/>
    <n v="1"/>
    <x v="9"/>
    <n v="2"/>
    <n v="2"/>
    <x v="1"/>
    <x v="0"/>
    <x v="6"/>
    <x v="13"/>
    <x v="13"/>
    <x v="2"/>
    <n v="9"/>
    <n v="0.79874999999999996"/>
    <n v="9.7987500000000001"/>
    <x v="1"/>
  </r>
  <r>
    <n v="318"/>
    <d v="2012-01-03T00:00:00"/>
    <d v="1899-12-30T23:41:36"/>
    <n v="2012"/>
    <n v="1"/>
    <x v="9"/>
    <n v="3"/>
    <n v="3"/>
    <x v="2"/>
    <x v="0"/>
    <x v="0"/>
    <x v="0"/>
    <x v="0"/>
    <x v="1"/>
    <n v="376"/>
    <n v="142.88"/>
    <n v="233.12"/>
    <x v="0"/>
  </r>
  <r>
    <n v="319"/>
    <d v="2012-01-13T00:00:00"/>
    <d v="1899-12-30T03:07:13"/>
    <n v="2012"/>
    <n v="1"/>
    <x v="9"/>
    <n v="13"/>
    <n v="6"/>
    <x v="6"/>
    <x v="2"/>
    <x v="5"/>
    <x v="11"/>
    <x v="11"/>
    <x v="2"/>
    <n v="35"/>
    <n v="3.1062499999999997"/>
    <n v="38.106250000000003"/>
    <x v="1"/>
  </r>
  <r>
    <n v="320"/>
    <d v="2012-01-14T00:00:00"/>
    <d v="1899-12-30T00:36:49"/>
    <n v="2012"/>
    <n v="1"/>
    <x v="9"/>
    <n v="14"/>
    <n v="7"/>
    <x v="5"/>
    <x v="2"/>
    <x v="6"/>
    <x v="13"/>
    <x v="13"/>
    <x v="0"/>
    <n v="277"/>
    <n v="24.583749999999998"/>
    <n v="301.58375000000001"/>
    <x v="1"/>
  </r>
  <r>
    <n v="321"/>
    <d v="2012-01-18T00:00:00"/>
    <d v="1899-12-30T07:31:08"/>
    <n v="2012"/>
    <n v="1"/>
    <x v="9"/>
    <n v="18"/>
    <n v="4"/>
    <x v="3"/>
    <x v="4"/>
    <x v="0"/>
    <x v="0"/>
    <x v="0"/>
    <x v="1"/>
    <n v="90"/>
    <n v="34.200000000000003"/>
    <n v="55.8"/>
    <x v="0"/>
  </r>
  <r>
    <n v="322"/>
    <d v="2012-01-18T00:00:00"/>
    <d v="1899-12-30T06:10:11"/>
    <n v="2012"/>
    <n v="1"/>
    <x v="9"/>
    <n v="18"/>
    <n v="4"/>
    <x v="3"/>
    <x v="3"/>
    <x v="4"/>
    <x v="7"/>
    <x v="7"/>
    <x v="1"/>
    <n v="499"/>
    <n v="44.286249999999995"/>
    <n v="543.28625"/>
    <x v="1"/>
  </r>
  <r>
    <n v="323"/>
    <d v="2012-01-26T00:00:00"/>
    <d v="1899-12-30T17:12:56"/>
    <n v="2012"/>
    <n v="1"/>
    <x v="9"/>
    <n v="26"/>
    <n v="5"/>
    <x v="4"/>
    <x v="0"/>
    <x v="2"/>
    <x v="8"/>
    <x v="8"/>
    <x v="2"/>
    <n v="475"/>
    <n v="42.15625"/>
    <n v="517.15625"/>
    <x v="1"/>
  </r>
  <r>
    <n v="324"/>
    <d v="2012-02-01T00:00:00"/>
    <d v="1899-12-30T17:54:15"/>
    <n v="2012"/>
    <n v="2"/>
    <x v="10"/>
    <n v="1"/>
    <n v="4"/>
    <x v="3"/>
    <x v="0"/>
    <x v="4"/>
    <x v="7"/>
    <x v="7"/>
    <x v="0"/>
    <n v="318"/>
    <n v="28.2225"/>
    <n v="346.22250000000003"/>
    <x v="1"/>
  </r>
  <r>
    <n v="325"/>
    <d v="2012-02-01T00:00:00"/>
    <d v="1899-12-30T13:03:58"/>
    <n v="2012"/>
    <n v="2"/>
    <x v="10"/>
    <n v="1"/>
    <n v="4"/>
    <x v="3"/>
    <x v="1"/>
    <x v="0"/>
    <x v="0"/>
    <x v="0"/>
    <x v="2"/>
    <n v="441"/>
    <n v="167.58"/>
    <n v="273.41999999999996"/>
    <x v="0"/>
  </r>
  <r>
    <n v="326"/>
    <d v="2012-02-02T00:00:00"/>
    <d v="1899-12-30T17:01:51"/>
    <n v="2012"/>
    <n v="2"/>
    <x v="10"/>
    <n v="2"/>
    <n v="5"/>
    <x v="4"/>
    <x v="0"/>
    <x v="5"/>
    <x v="11"/>
    <x v="11"/>
    <x v="0"/>
    <n v="34"/>
    <n v="3.0175000000000001"/>
    <n v="37.017499999999998"/>
    <x v="1"/>
  </r>
  <r>
    <n v="327"/>
    <d v="2012-02-04T00:00:00"/>
    <d v="1899-12-30T21:08:28"/>
    <n v="2012"/>
    <n v="2"/>
    <x v="10"/>
    <n v="4"/>
    <n v="7"/>
    <x v="5"/>
    <x v="0"/>
    <x v="8"/>
    <x v="15"/>
    <x v="15"/>
    <x v="2"/>
    <n v="254"/>
    <n v="22.5425"/>
    <n v="276.54250000000002"/>
    <x v="1"/>
  </r>
  <r>
    <n v="328"/>
    <d v="2012-02-07T00:00:00"/>
    <d v="1899-12-30T03:39:49"/>
    <n v="2012"/>
    <n v="2"/>
    <x v="10"/>
    <n v="7"/>
    <n v="3"/>
    <x v="2"/>
    <x v="2"/>
    <x v="1"/>
    <x v="2"/>
    <x v="2"/>
    <x v="1"/>
    <n v="129"/>
    <n v="11.448749999999999"/>
    <n v="140.44874999999999"/>
    <x v="1"/>
  </r>
  <r>
    <n v="329"/>
    <d v="2012-02-08T00:00:00"/>
    <d v="1899-12-30T14:47:12"/>
    <n v="2012"/>
    <n v="2"/>
    <x v="10"/>
    <n v="8"/>
    <n v="4"/>
    <x v="3"/>
    <x v="1"/>
    <x v="2"/>
    <x v="8"/>
    <x v="8"/>
    <x v="2"/>
    <n v="210"/>
    <n v="18.637499999999999"/>
    <n v="228.63749999999999"/>
    <x v="1"/>
  </r>
  <r>
    <n v="330"/>
    <d v="2012-02-08T00:00:00"/>
    <d v="1899-12-30T02:31:00"/>
    <n v="2012"/>
    <n v="2"/>
    <x v="10"/>
    <n v="8"/>
    <n v="4"/>
    <x v="3"/>
    <x v="2"/>
    <x v="7"/>
    <x v="14"/>
    <x v="14"/>
    <x v="2"/>
    <n v="406"/>
    <n v="36.032499999999999"/>
    <n v="442.03250000000003"/>
    <x v="1"/>
  </r>
  <r>
    <n v="331"/>
    <d v="2012-02-09T00:00:00"/>
    <d v="1899-12-30T18:35:32"/>
    <n v="2012"/>
    <n v="2"/>
    <x v="10"/>
    <n v="9"/>
    <n v="5"/>
    <x v="4"/>
    <x v="0"/>
    <x v="0"/>
    <x v="0"/>
    <x v="0"/>
    <x v="2"/>
    <n v="33"/>
    <n v="12.540000000000001"/>
    <n v="20.46"/>
    <x v="0"/>
  </r>
  <r>
    <n v="332"/>
    <d v="2012-02-11T00:00:00"/>
    <d v="1899-12-30T10:34:44"/>
    <n v="2012"/>
    <n v="2"/>
    <x v="10"/>
    <n v="11"/>
    <n v="7"/>
    <x v="5"/>
    <x v="5"/>
    <x v="8"/>
    <x v="15"/>
    <x v="15"/>
    <x v="0"/>
    <n v="473"/>
    <n v="41.978749999999998"/>
    <n v="514.97874999999999"/>
    <x v="1"/>
  </r>
  <r>
    <n v="333"/>
    <d v="2012-02-12T00:00:00"/>
    <d v="1899-12-30T17:25:35"/>
    <n v="2012"/>
    <n v="2"/>
    <x v="10"/>
    <n v="12"/>
    <n v="1"/>
    <x v="0"/>
    <x v="0"/>
    <x v="6"/>
    <x v="12"/>
    <x v="12"/>
    <x v="1"/>
    <n v="274"/>
    <n v="24.317499999999999"/>
    <n v="298.3175"/>
    <x v="1"/>
  </r>
  <r>
    <n v="334"/>
    <d v="2012-02-16T00:00:00"/>
    <d v="1899-12-30T22:19:09"/>
    <n v="2012"/>
    <n v="2"/>
    <x v="10"/>
    <n v="16"/>
    <n v="5"/>
    <x v="4"/>
    <x v="0"/>
    <x v="1"/>
    <x v="2"/>
    <x v="2"/>
    <x v="1"/>
    <n v="104"/>
    <n v="9.23"/>
    <n v="113.23"/>
    <x v="1"/>
  </r>
  <r>
    <n v="335"/>
    <d v="2012-02-17T00:00:00"/>
    <d v="1899-12-30T16:10:25"/>
    <n v="2012"/>
    <n v="2"/>
    <x v="10"/>
    <n v="17"/>
    <n v="6"/>
    <x v="6"/>
    <x v="1"/>
    <x v="2"/>
    <x v="3"/>
    <x v="3"/>
    <x v="0"/>
    <n v="176"/>
    <n v="15.62"/>
    <n v="191.62"/>
    <x v="1"/>
  </r>
  <r>
    <n v="336"/>
    <d v="2012-02-19T00:00:00"/>
    <d v="1899-12-30T06:27:35"/>
    <n v="2012"/>
    <n v="2"/>
    <x v="10"/>
    <n v="19"/>
    <n v="1"/>
    <x v="0"/>
    <x v="3"/>
    <x v="5"/>
    <x v="11"/>
    <x v="11"/>
    <x v="1"/>
    <n v="216"/>
    <n v="19.169999999999998"/>
    <n v="235.17"/>
    <x v="1"/>
  </r>
  <r>
    <n v="337"/>
    <d v="2012-02-20T00:00:00"/>
    <d v="1899-12-30T18:58:04"/>
    <n v="2012"/>
    <n v="2"/>
    <x v="10"/>
    <n v="20"/>
    <n v="2"/>
    <x v="1"/>
    <x v="0"/>
    <x v="6"/>
    <x v="13"/>
    <x v="13"/>
    <x v="2"/>
    <n v="91"/>
    <n v="8.0762499999999999"/>
    <n v="99.076250000000002"/>
    <x v="1"/>
  </r>
  <r>
    <n v="338"/>
    <d v="2012-02-20T00:00:00"/>
    <d v="1899-12-30T00:57:02"/>
    <n v="2012"/>
    <n v="2"/>
    <x v="10"/>
    <n v="20"/>
    <n v="2"/>
    <x v="1"/>
    <x v="2"/>
    <x v="1"/>
    <x v="4"/>
    <x v="4"/>
    <x v="1"/>
    <n v="471"/>
    <n v="41.801249999999996"/>
    <n v="512.80124999999998"/>
    <x v="1"/>
  </r>
  <r>
    <n v="339"/>
    <d v="2012-02-21T00:00:00"/>
    <d v="1899-12-30T13:48:55"/>
    <n v="2012"/>
    <n v="2"/>
    <x v="10"/>
    <n v="21"/>
    <n v="3"/>
    <x v="2"/>
    <x v="1"/>
    <x v="2"/>
    <x v="5"/>
    <x v="5"/>
    <x v="1"/>
    <n v="471"/>
    <n v="41.801249999999996"/>
    <n v="512.80124999999998"/>
    <x v="1"/>
  </r>
  <r>
    <n v="340"/>
    <d v="2012-02-22T00:00:00"/>
    <d v="1899-12-30T16:21:33"/>
    <n v="2012"/>
    <n v="2"/>
    <x v="10"/>
    <n v="22"/>
    <n v="4"/>
    <x v="3"/>
    <x v="1"/>
    <x v="3"/>
    <x v="10"/>
    <x v="10"/>
    <x v="1"/>
    <n v="484"/>
    <n v="42.954999999999998"/>
    <n v="526.95500000000004"/>
    <x v="1"/>
  </r>
  <r>
    <n v="341"/>
    <d v="2012-02-25T00:00:00"/>
    <d v="1899-12-30T08:49:17"/>
    <n v="2012"/>
    <n v="2"/>
    <x v="10"/>
    <n v="25"/>
    <n v="7"/>
    <x v="5"/>
    <x v="4"/>
    <x v="0"/>
    <x v="9"/>
    <x v="9"/>
    <x v="2"/>
    <n v="305"/>
    <n v="115.9"/>
    <n v="189.1"/>
    <x v="0"/>
  </r>
  <r>
    <n v="342"/>
    <d v="2012-02-28T00:00:00"/>
    <d v="1899-12-30T17:56:22"/>
    <n v="2012"/>
    <n v="2"/>
    <x v="10"/>
    <n v="28"/>
    <n v="3"/>
    <x v="2"/>
    <x v="0"/>
    <x v="0"/>
    <x v="0"/>
    <x v="0"/>
    <x v="2"/>
    <n v="191"/>
    <n v="72.58"/>
    <n v="118.42"/>
    <x v="0"/>
  </r>
  <r>
    <n v="343"/>
    <d v="2012-02-29T00:00:00"/>
    <d v="1899-12-30T19:32:25"/>
    <n v="2012"/>
    <n v="2"/>
    <x v="10"/>
    <n v="29"/>
    <n v="4"/>
    <x v="3"/>
    <x v="0"/>
    <x v="0"/>
    <x v="9"/>
    <x v="9"/>
    <x v="0"/>
    <n v="134"/>
    <n v="50.92"/>
    <n v="83.08"/>
    <x v="0"/>
  </r>
  <r>
    <n v="344"/>
    <d v="2012-03-01T00:00:00"/>
    <d v="1899-12-30T22:10:44"/>
    <n v="2012"/>
    <n v="3"/>
    <x v="11"/>
    <n v="1"/>
    <n v="5"/>
    <x v="4"/>
    <x v="0"/>
    <x v="1"/>
    <x v="2"/>
    <x v="2"/>
    <x v="1"/>
    <n v="346"/>
    <n v="30.7075"/>
    <n v="376.70749999999998"/>
    <x v="1"/>
  </r>
  <r>
    <n v="345"/>
    <d v="2012-03-03T00:00:00"/>
    <d v="1899-12-30T09:52:07"/>
    <n v="2012"/>
    <n v="3"/>
    <x v="11"/>
    <n v="3"/>
    <n v="7"/>
    <x v="5"/>
    <x v="4"/>
    <x v="0"/>
    <x v="9"/>
    <x v="9"/>
    <x v="1"/>
    <n v="193"/>
    <n v="73.34"/>
    <n v="119.66"/>
    <x v="0"/>
  </r>
  <r>
    <n v="346"/>
    <d v="2012-03-04T00:00:00"/>
    <d v="1899-12-30T01:57:36"/>
    <n v="2012"/>
    <n v="3"/>
    <x v="11"/>
    <n v="4"/>
    <n v="1"/>
    <x v="0"/>
    <x v="2"/>
    <x v="3"/>
    <x v="10"/>
    <x v="10"/>
    <x v="1"/>
    <n v="321"/>
    <n v="28.48875"/>
    <n v="349.48874999999998"/>
    <x v="1"/>
  </r>
  <r>
    <n v="347"/>
    <d v="2012-03-10T00:00:00"/>
    <d v="1899-12-30T13:29:39"/>
    <n v="2012"/>
    <n v="3"/>
    <x v="11"/>
    <n v="10"/>
    <n v="7"/>
    <x v="5"/>
    <x v="1"/>
    <x v="2"/>
    <x v="3"/>
    <x v="3"/>
    <x v="2"/>
    <n v="383"/>
    <n v="33.991250000000001"/>
    <n v="416.99124999999998"/>
    <x v="1"/>
  </r>
  <r>
    <n v="348"/>
    <d v="2012-03-17T00:00:00"/>
    <d v="1899-12-30T13:20:03"/>
    <n v="2012"/>
    <n v="3"/>
    <x v="11"/>
    <n v="17"/>
    <n v="7"/>
    <x v="5"/>
    <x v="1"/>
    <x v="2"/>
    <x v="3"/>
    <x v="3"/>
    <x v="1"/>
    <n v="378"/>
    <n v="33.547499999999999"/>
    <n v="411.54750000000001"/>
    <x v="1"/>
  </r>
  <r>
    <n v="349"/>
    <d v="2012-03-18T00:00:00"/>
    <d v="1899-12-30T15:46:28"/>
    <n v="2012"/>
    <n v="3"/>
    <x v="11"/>
    <n v="18"/>
    <n v="1"/>
    <x v="0"/>
    <x v="1"/>
    <x v="3"/>
    <x v="10"/>
    <x v="10"/>
    <x v="1"/>
    <n v="111"/>
    <n v="9.8512500000000003"/>
    <n v="120.85124999999999"/>
    <x v="1"/>
  </r>
  <r>
    <n v="350"/>
    <d v="2012-03-18T00:00:00"/>
    <d v="1899-12-30T14:54:07"/>
    <n v="2012"/>
    <n v="3"/>
    <x v="11"/>
    <n v="18"/>
    <n v="1"/>
    <x v="0"/>
    <x v="1"/>
    <x v="2"/>
    <x v="5"/>
    <x v="5"/>
    <x v="0"/>
    <n v="479"/>
    <n v="42.511249999999997"/>
    <n v="521.51125000000002"/>
    <x v="1"/>
  </r>
  <r>
    <n v="351"/>
    <d v="2012-03-20T00:00:00"/>
    <d v="1899-12-30T16:22:34"/>
    <n v="2012"/>
    <n v="3"/>
    <x v="11"/>
    <n v="20"/>
    <n v="3"/>
    <x v="2"/>
    <x v="1"/>
    <x v="4"/>
    <x v="7"/>
    <x v="7"/>
    <x v="2"/>
    <n v="22"/>
    <n v="1.9524999999999999"/>
    <n v="23.952500000000001"/>
    <x v="1"/>
  </r>
  <r>
    <n v="352"/>
    <d v="2012-03-23T00:00:00"/>
    <d v="1899-12-30T09:12:23"/>
    <n v="2012"/>
    <n v="3"/>
    <x v="11"/>
    <n v="23"/>
    <n v="6"/>
    <x v="6"/>
    <x v="4"/>
    <x v="2"/>
    <x v="3"/>
    <x v="3"/>
    <x v="0"/>
    <n v="403"/>
    <n v="35.766249999999999"/>
    <n v="438.76625000000001"/>
    <x v="1"/>
  </r>
  <r>
    <n v="353"/>
    <d v="2012-03-23T00:00:00"/>
    <d v="1899-12-30T13:50:28"/>
    <n v="2012"/>
    <n v="3"/>
    <x v="11"/>
    <n v="23"/>
    <n v="6"/>
    <x v="6"/>
    <x v="1"/>
    <x v="7"/>
    <x v="14"/>
    <x v="14"/>
    <x v="1"/>
    <n v="89"/>
    <n v="7.8987499999999997"/>
    <n v="96.898750000000007"/>
    <x v="1"/>
  </r>
  <r>
    <n v="354"/>
    <d v="2012-03-24T00:00:00"/>
    <d v="1899-12-30T09:26:11"/>
    <n v="2012"/>
    <n v="3"/>
    <x v="11"/>
    <n v="24"/>
    <n v="7"/>
    <x v="5"/>
    <x v="4"/>
    <x v="4"/>
    <x v="7"/>
    <x v="7"/>
    <x v="1"/>
    <n v="72"/>
    <n v="6.39"/>
    <n v="78.39"/>
    <x v="1"/>
  </r>
  <r>
    <n v="355"/>
    <d v="2012-03-28T00:00:00"/>
    <d v="1899-12-30T08:37:12"/>
    <n v="2012"/>
    <n v="3"/>
    <x v="11"/>
    <n v="28"/>
    <n v="4"/>
    <x v="3"/>
    <x v="4"/>
    <x v="3"/>
    <x v="10"/>
    <x v="10"/>
    <x v="1"/>
    <n v="472"/>
    <n v="41.89"/>
    <n v="513.89"/>
    <x v="1"/>
  </r>
  <r>
    <n v="356"/>
    <d v="2012-04-01T00:00:00"/>
    <d v="1899-12-30T22:06:09"/>
    <n v="2012"/>
    <n v="4"/>
    <x v="0"/>
    <n v="1"/>
    <n v="1"/>
    <x v="0"/>
    <x v="0"/>
    <x v="0"/>
    <x v="9"/>
    <x v="9"/>
    <x v="2"/>
    <n v="34"/>
    <n v="12.92"/>
    <n v="21.08"/>
    <x v="0"/>
  </r>
  <r>
    <n v="357"/>
    <d v="2012-04-02T00:00:00"/>
    <d v="1899-12-30T09:49:09"/>
    <n v="2012"/>
    <n v="4"/>
    <x v="0"/>
    <n v="2"/>
    <n v="2"/>
    <x v="1"/>
    <x v="4"/>
    <x v="2"/>
    <x v="8"/>
    <x v="8"/>
    <x v="0"/>
    <n v="340"/>
    <n v="30.174999999999997"/>
    <n v="370.17500000000001"/>
    <x v="1"/>
  </r>
  <r>
    <n v="358"/>
    <d v="2012-04-03T00:00:00"/>
    <d v="1899-12-30T22:43:43"/>
    <n v="2012"/>
    <n v="4"/>
    <x v="0"/>
    <n v="3"/>
    <n v="3"/>
    <x v="2"/>
    <x v="0"/>
    <x v="0"/>
    <x v="1"/>
    <x v="1"/>
    <x v="0"/>
    <n v="275"/>
    <n v="104.5"/>
    <n v="170.5"/>
    <x v="0"/>
  </r>
  <r>
    <n v="359"/>
    <d v="2012-04-05T00:00:00"/>
    <d v="1899-12-30T04:36:17"/>
    <n v="2012"/>
    <n v="4"/>
    <x v="0"/>
    <n v="5"/>
    <n v="5"/>
    <x v="4"/>
    <x v="3"/>
    <x v="3"/>
    <x v="6"/>
    <x v="6"/>
    <x v="2"/>
    <n v="58"/>
    <n v="5.1475"/>
    <n v="63.147500000000001"/>
    <x v="1"/>
  </r>
  <r>
    <n v="360"/>
    <d v="2012-04-10T00:00:00"/>
    <d v="1899-12-30T11:19:49"/>
    <n v="2012"/>
    <n v="4"/>
    <x v="0"/>
    <n v="10"/>
    <n v="3"/>
    <x v="2"/>
    <x v="5"/>
    <x v="6"/>
    <x v="12"/>
    <x v="12"/>
    <x v="0"/>
    <n v="311"/>
    <n v="27.60125"/>
    <n v="338.60124999999999"/>
    <x v="1"/>
  </r>
  <r>
    <n v="361"/>
    <d v="2012-04-11T00:00:00"/>
    <d v="1899-12-30T08:17:32"/>
    <n v="2012"/>
    <n v="4"/>
    <x v="0"/>
    <n v="11"/>
    <n v="4"/>
    <x v="3"/>
    <x v="4"/>
    <x v="1"/>
    <x v="4"/>
    <x v="4"/>
    <x v="2"/>
    <n v="381"/>
    <n v="33.813749999999999"/>
    <n v="414.81375000000003"/>
    <x v="1"/>
  </r>
  <r>
    <n v="362"/>
    <d v="2012-04-13T00:00:00"/>
    <d v="1899-12-30T08:27:24"/>
    <n v="2012"/>
    <n v="4"/>
    <x v="0"/>
    <n v="13"/>
    <n v="6"/>
    <x v="6"/>
    <x v="4"/>
    <x v="2"/>
    <x v="5"/>
    <x v="5"/>
    <x v="1"/>
    <n v="270"/>
    <n v="23.962499999999999"/>
    <n v="293.96249999999998"/>
    <x v="1"/>
  </r>
  <r>
    <n v="363"/>
    <d v="2012-04-14T00:00:00"/>
    <d v="1899-12-30T18:54:40"/>
    <n v="2012"/>
    <n v="4"/>
    <x v="0"/>
    <n v="14"/>
    <n v="7"/>
    <x v="5"/>
    <x v="0"/>
    <x v="7"/>
    <x v="14"/>
    <x v="14"/>
    <x v="1"/>
    <n v="444"/>
    <n v="39.405000000000001"/>
    <n v="483.40499999999997"/>
    <x v="1"/>
  </r>
  <r>
    <n v="364"/>
    <d v="2012-04-18T00:00:00"/>
    <d v="1899-12-30T07:11:05"/>
    <n v="2012"/>
    <n v="4"/>
    <x v="0"/>
    <n v="18"/>
    <n v="4"/>
    <x v="3"/>
    <x v="4"/>
    <x v="1"/>
    <x v="2"/>
    <x v="2"/>
    <x v="1"/>
    <n v="389"/>
    <n v="34.52375"/>
    <n v="423.52375000000001"/>
    <x v="1"/>
  </r>
  <r>
    <n v="365"/>
    <d v="2012-04-30T00:00:00"/>
    <d v="1899-12-30T13:44:34"/>
    <n v="2012"/>
    <n v="4"/>
    <x v="0"/>
    <n v="30"/>
    <n v="2"/>
    <x v="1"/>
    <x v="1"/>
    <x v="7"/>
    <x v="14"/>
    <x v="14"/>
    <x v="1"/>
    <n v="65"/>
    <n v="5.7687499999999998"/>
    <n v="70.768749999999997"/>
    <x v="1"/>
  </r>
  <r>
    <n v="366"/>
    <d v="2012-04-30T00:00:00"/>
    <d v="1899-12-30T07:49:19"/>
    <n v="2012"/>
    <n v="4"/>
    <x v="0"/>
    <n v="30"/>
    <n v="2"/>
    <x v="1"/>
    <x v="4"/>
    <x v="1"/>
    <x v="2"/>
    <x v="2"/>
    <x v="2"/>
    <n v="195"/>
    <n v="17.306249999999999"/>
    <n v="212.30625000000001"/>
    <x v="1"/>
  </r>
  <r>
    <n v="367"/>
    <d v="2012-05-05T00:00:00"/>
    <d v="1899-12-30T07:14:32"/>
    <n v="2012"/>
    <n v="5"/>
    <x v="1"/>
    <n v="5"/>
    <n v="7"/>
    <x v="5"/>
    <x v="4"/>
    <x v="3"/>
    <x v="10"/>
    <x v="10"/>
    <x v="0"/>
    <n v="259"/>
    <n v="22.986249999999998"/>
    <n v="281.98624999999998"/>
    <x v="1"/>
  </r>
  <r>
    <n v="368"/>
    <d v="2012-05-07T00:00:00"/>
    <d v="1899-12-30T19:06:38"/>
    <n v="2012"/>
    <n v="5"/>
    <x v="1"/>
    <n v="7"/>
    <n v="2"/>
    <x v="1"/>
    <x v="0"/>
    <x v="0"/>
    <x v="0"/>
    <x v="0"/>
    <x v="2"/>
    <n v="407"/>
    <n v="154.66"/>
    <n v="252.34"/>
    <x v="0"/>
  </r>
  <r>
    <n v="369"/>
    <d v="2012-05-10T00:00:00"/>
    <d v="1899-12-30T08:06:19"/>
    <n v="2012"/>
    <n v="5"/>
    <x v="1"/>
    <n v="10"/>
    <n v="5"/>
    <x v="4"/>
    <x v="4"/>
    <x v="0"/>
    <x v="1"/>
    <x v="1"/>
    <x v="2"/>
    <n v="109"/>
    <n v="41.42"/>
    <n v="67.58"/>
    <x v="0"/>
  </r>
  <r>
    <n v="370"/>
    <d v="2012-05-14T00:00:00"/>
    <d v="1899-12-30T06:57:36"/>
    <n v="2012"/>
    <n v="5"/>
    <x v="1"/>
    <n v="14"/>
    <n v="2"/>
    <x v="1"/>
    <x v="3"/>
    <x v="3"/>
    <x v="6"/>
    <x v="6"/>
    <x v="1"/>
    <n v="230"/>
    <n v="20.412499999999998"/>
    <n v="250.41249999999999"/>
    <x v="1"/>
  </r>
  <r>
    <n v="371"/>
    <d v="2012-05-14T00:00:00"/>
    <d v="1899-12-30T22:53:45"/>
    <n v="2012"/>
    <n v="5"/>
    <x v="1"/>
    <n v="14"/>
    <n v="2"/>
    <x v="1"/>
    <x v="0"/>
    <x v="2"/>
    <x v="5"/>
    <x v="5"/>
    <x v="0"/>
    <n v="329"/>
    <n v="29.198749999999997"/>
    <n v="358.19875000000002"/>
    <x v="1"/>
  </r>
  <r>
    <n v="372"/>
    <d v="2012-05-15T00:00:00"/>
    <d v="1899-12-30T00:36:57"/>
    <n v="2012"/>
    <n v="5"/>
    <x v="1"/>
    <n v="15"/>
    <n v="3"/>
    <x v="2"/>
    <x v="2"/>
    <x v="7"/>
    <x v="14"/>
    <x v="14"/>
    <x v="2"/>
    <n v="373"/>
    <n v="33.103749999999998"/>
    <n v="406.10374999999999"/>
    <x v="1"/>
  </r>
  <r>
    <n v="373"/>
    <d v="2012-05-17T00:00:00"/>
    <d v="1899-12-30T09:51:59"/>
    <n v="2012"/>
    <n v="5"/>
    <x v="1"/>
    <n v="17"/>
    <n v="5"/>
    <x v="4"/>
    <x v="4"/>
    <x v="0"/>
    <x v="0"/>
    <x v="0"/>
    <x v="2"/>
    <n v="60"/>
    <n v="22.8"/>
    <n v="37.200000000000003"/>
    <x v="0"/>
  </r>
  <r>
    <n v="374"/>
    <d v="2012-05-25T00:00:00"/>
    <d v="1899-12-30T09:31:45"/>
    <n v="2012"/>
    <n v="5"/>
    <x v="1"/>
    <n v="25"/>
    <n v="6"/>
    <x v="6"/>
    <x v="4"/>
    <x v="8"/>
    <x v="15"/>
    <x v="15"/>
    <x v="0"/>
    <n v="342"/>
    <n v="30.352499999999999"/>
    <n v="372.35250000000002"/>
    <x v="1"/>
  </r>
  <r>
    <n v="375"/>
    <d v="2012-05-27T00:00:00"/>
    <d v="1899-12-30T11:46:04"/>
    <n v="2012"/>
    <n v="5"/>
    <x v="1"/>
    <n v="27"/>
    <n v="1"/>
    <x v="0"/>
    <x v="5"/>
    <x v="1"/>
    <x v="4"/>
    <x v="4"/>
    <x v="1"/>
    <n v="413"/>
    <n v="36.653749999999995"/>
    <n v="449.65375"/>
    <x v="1"/>
  </r>
  <r>
    <n v="376"/>
    <d v="2012-05-31T00:00:00"/>
    <d v="1899-12-30T02:37:38"/>
    <n v="2012"/>
    <n v="5"/>
    <x v="1"/>
    <n v="31"/>
    <n v="5"/>
    <x v="4"/>
    <x v="2"/>
    <x v="4"/>
    <x v="7"/>
    <x v="7"/>
    <x v="1"/>
    <n v="460"/>
    <n v="40.824999999999996"/>
    <n v="500.82499999999999"/>
    <x v="1"/>
  </r>
  <r>
    <n v="377"/>
    <d v="2012-06-01T00:00:00"/>
    <d v="1899-12-30T02:23:06"/>
    <n v="2012"/>
    <n v="6"/>
    <x v="2"/>
    <n v="1"/>
    <n v="6"/>
    <x v="6"/>
    <x v="2"/>
    <x v="8"/>
    <x v="15"/>
    <x v="15"/>
    <x v="2"/>
    <n v="156"/>
    <n v="13.844999999999999"/>
    <n v="169.845"/>
    <x v="1"/>
  </r>
  <r>
    <n v="378"/>
    <d v="2012-06-01T00:00:00"/>
    <d v="1899-12-30T04:12:25"/>
    <n v="2012"/>
    <n v="6"/>
    <x v="2"/>
    <n v="1"/>
    <n v="6"/>
    <x v="6"/>
    <x v="3"/>
    <x v="3"/>
    <x v="10"/>
    <x v="10"/>
    <x v="1"/>
    <n v="462"/>
    <n v="41.002499999999998"/>
    <n v="503.0025"/>
    <x v="1"/>
  </r>
  <r>
    <n v="379"/>
    <d v="2012-06-03T00:00:00"/>
    <d v="1899-12-30T11:54:17"/>
    <n v="2012"/>
    <n v="6"/>
    <x v="2"/>
    <n v="3"/>
    <n v="1"/>
    <x v="0"/>
    <x v="5"/>
    <x v="7"/>
    <x v="14"/>
    <x v="14"/>
    <x v="1"/>
    <n v="177"/>
    <n v="15.708749999999998"/>
    <n v="192.70875000000001"/>
    <x v="1"/>
  </r>
  <r>
    <n v="380"/>
    <d v="2012-06-13T00:00:00"/>
    <d v="1899-12-30T03:49:45"/>
    <n v="2012"/>
    <n v="6"/>
    <x v="2"/>
    <n v="13"/>
    <n v="4"/>
    <x v="3"/>
    <x v="2"/>
    <x v="3"/>
    <x v="6"/>
    <x v="6"/>
    <x v="2"/>
    <n v="180"/>
    <n v="15.975"/>
    <n v="195.97499999999999"/>
    <x v="1"/>
  </r>
  <r>
    <n v="381"/>
    <d v="2012-06-13T00:00:00"/>
    <d v="1899-12-30T15:04:13"/>
    <n v="2012"/>
    <n v="6"/>
    <x v="2"/>
    <n v="13"/>
    <n v="4"/>
    <x v="3"/>
    <x v="1"/>
    <x v="2"/>
    <x v="8"/>
    <x v="8"/>
    <x v="1"/>
    <n v="396"/>
    <n v="35.144999999999996"/>
    <n v="431.14499999999998"/>
    <x v="1"/>
  </r>
  <r>
    <n v="382"/>
    <d v="2012-06-16T00:00:00"/>
    <d v="1899-12-30T03:23:41"/>
    <n v="2012"/>
    <n v="6"/>
    <x v="2"/>
    <n v="16"/>
    <n v="7"/>
    <x v="5"/>
    <x v="2"/>
    <x v="0"/>
    <x v="0"/>
    <x v="0"/>
    <x v="1"/>
    <n v="241"/>
    <n v="91.58"/>
    <n v="149.42000000000002"/>
    <x v="0"/>
  </r>
  <r>
    <n v="383"/>
    <d v="2012-06-17T00:00:00"/>
    <d v="1899-12-30T11:31:50"/>
    <n v="2012"/>
    <n v="6"/>
    <x v="2"/>
    <n v="17"/>
    <n v="1"/>
    <x v="0"/>
    <x v="5"/>
    <x v="2"/>
    <x v="8"/>
    <x v="8"/>
    <x v="0"/>
    <n v="402"/>
    <n v="35.677499999999995"/>
    <n v="437.67750000000001"/>
    <x v="1"/>
  </r>
  <r>
    <n v="384"/>
    <d v="2012-06-19T00:00:00"/>
    <d v="1899-12-30T06:55:26"/>
    <n v="2012"/>
    <n v="6"/>
    <x v="2"/>
    <n v="19"/>
    <n v="3"/>
    <x v="2"/>
    <x v="3"/>
    <x v="7"/>
    <x v="14"/>
    <x v="14"/>
    <x v="2"/>
    <n v="365"/>
    <n v="32.393749999999997"/>
    <n v="397.39375000000001"/>
    <x v="1"/>
  </r>
  <r>
    <n v="385"/>
    <d v="2012-06-21T00:00:00"/>
    <d v="1899-12-30T13:10:03"/>
    <n v="2012"/>
    <n v="6"/>
    <x v="2"/>
    <n v="21"/>
    <n v="5"/>
    <x v="4"/>
    <x v="1"/>
    <x v="6"/>
    <x v="12"/>
    <x v="12"/>
    <x v="0"/>
    <n v="376"/>
    <n v="33.369999999999997"/>
    <n v="409.37"/>
    <x v="1"/>
  </r>
  <r>
    <n v="386"/>
    <d v="2012-06-26T00:00:00"/>
    <d v="1899-12-30T12:14:07"/>
    <n v="2012"/>
    <n v="6"/>
    <x v="2"/>
    <n v="26"/>
    <n v="3"/>
    <x v="2"/>
    <x v="1"/>
    <x v="6"/>
    <x v="12"/>
    <x v="12"/>
    <x v="2"/>
    <n v="209"/>
    <n v="18.548749999999998"/>
    <n v="227.54874999999998"/>
    <x v="1"/>
  </r>
  <r>
    <n v="387"/>
    <d v="2012-06-26T00:00:00"/>
    <d v="1899-12-30T20:02:28"/>
    <n v="2012"/>
    <n v="6"/>
    <x v="2"/>
    <n v="26"/>
    <n v="3"/>
    <x v="2"/>
    <x v="0"/>
    <x v="0"/>
    <x v="0"/>
    <x v="0"/>
    <x v="1"/>
    <n v="351"/>
    <n v="133.38"/>
    <n v="217.62"/>
    <x v="0"/>
  </r>
  <r>
    <n v="388"/>
    <d v="2012-06-27T00:00:00"/>
    <d v="1899-12-30T00:22:03"/>
    <n v="2012"/>
    <n v="6"/>
    <x v="2"/>
    <n v="27"/>
    <n v="4"/>
    <x v="3"/>
    <x v="2"/>
    <x v="2"/>
    <x v="5"/>
    <x v="5"/>
    <x v="0"/>
    <n v="347"/>
    <n v="30.796249999999997"/>
    <n v="377.79624999999999"/>
    <x v="1"/>
  </r>
  <r>
    <n v="389"/>
    <d v="2012-07-01T00:00:00"/>
    <d v="1899-12-30T14:24:11"/>
    <n v="2012"/>
    <n v="7"/>
    <x v="3"/>
    <n v="1"/>
    <n v="1"/>
    <x v="0"/>
    <x v="1"/>
    <x v="2"/>
    <x v="5"/>
    <x v="5"/>
    <x v="1"/>
    <n v="177"/>
    <n v="15.708749999999998"/>
    <n v="192.70875000000001"/>
    <x v="1"/>
  </r>
  <r>
    <n v="390"/>
    <d v="2012-07-02T00:00:00"/>
    <d v="1899-12-30T18:49:36"/>
    <n v="2012"/>
    <n v="7"/>
    <x v="3"/>
    <n v="2"/>
    <n v="2"/>
    <x v="1"/>
    <x v="0"/>
    <x v="0"/>
    <x v="1"/>
    <x v="1"/>
    <x v="1"/>
    <n v="424"/>
    <n v="161.12"/>
    <n v="262.88"/>
    <x v="0"/>
  </r>
  <r>
    <n v="391"/>
    <d v="2012-07-06T00:00:00"/>
    <d v="1899-12-30T06:02:31"/>
    <n v="2012"/>
    <n v="7"/>
    <x v="3"/>
    <n v="6"/>
    <n v="6"/>
    <x v="6"/>
    <x v="3"/>
    <x v="1"/>
    <x v="4"/>
    <x v="4"/>
    <x v="0"/>
    <n v="154"/>
    <n v="13.667499999999999"/>
    <n v="167.66749999999999"/>
    <x v="1"/>
  </r>
  <r>
    <n v="392"/>
    <d v="2012-07-06T00:00:00"/>
    <d v="1899-12-30T05:32:04"/>
    <n v="2012"/>
    <n v="7"/>
    <x v="3"/>
    <n v="6"/>
    <n v="6"/>
    <x v="6"/>
    <x v="3"/>
    <x v="3"/>
    <x v="6"/>
    <x v="6"/>
    <x v="0"/>
    <n v="459"/>
    <n v="40.736249999999998"/>
    <n v="499.73624999999998"/>
    <x v="1"/>
  </r>
  <r>
    <n v="393"/>
    <d v="2012-07-09T00:00:00"/>
    <d v="1899-12-30T23:12:04"/>
    <n v="2012"/>
    <n v="7"/>
    <x v="3"/>
    <n v="9"/>
    <n v="2"/>
    <x v="1"/>
    <x v="0"/>
    <x v="2"/>
    <x v="3"/>
    <x v="3"/>
    <x v="1"/>
    <n v="297"/>
    <n v="26.358749999999997"/>
    <n v="323.35874999999999"/>
    <x v="1"/>
  </r>
  <r>
    <n v="394"/>
    <d v="2012-07-09T00:00:00"/>
    <d v="1899-12-30T18:54:10"/>
    <n v="2012"/>
    <n v="7"/>
    <x v="3"/>
    <n v="9"/>
    <n v="2"/>
    <x v="1"/>
    <x v="0"/>
    <x v="2"/>
    <x v="8"/>
    <x v="8"/>
    <x v="0"/>
    <n v="290"/>
    <n v="25.737499999999997"/>
    <n v="315.73750000000001"/>
    <x v="1"/>
  </r>
  <r>
    <n v="395"/>
    <d v="2012-07-09T00:00:00"/>
    <d v="1899-12-30T12:06:56"/>
    <n v="2012"/>
    <n v="7"/>
    <x v="3"/>
    <n v="9"/>
    <n v="2"/>
    <x v="1"/>
    <x v="1"/>
    <x v="4"/>
    <x v="7"/>
    <x v="7"/>
    <x v="0"/>
    <n v="329"/>
    <n v="29.198749999999997"/>
    <n v="358.19875000000002"/>
    <x v="1"/>
  </r>
  <r>
    <n v="396"/>
    <d v="2012-07-10T00:00:00"/>
    <d v="1899-12-30T22:09:39"/>
    <n v="2012"/>
    <n v="7"/>
    <x v="3"/>
    <n v="10"/>
    <n v="3"/>
    <x v="2"/>
    <x v="0"/>
    <x v="1"/>
    <x v="2"/>
    <x v="2"/>
    <x v="0"/>
    <n v="249"/>
    <n v="22.098749999999999"/>
    <n v="271.09875"/>
    <x v="1"/>
  </r>
  <r>
    <n v="397"/>
    <d v="2012-07-12T00:00:00"/>
    <d v="1899-12-30T10:51:40"/>
    <n v="2012"/>
    <n v="7"/>
    <x v="3"/>
    <n v="12"/>
    <n v="5"/>
    <x v="4"/>
    <x v="5"/>
    <x v="2"/>
    <x v="5"/>
    <x v="5"/>
    <x v="2"/>
    <n v="487"/>
    <n v="43.221249999999998"/>
    <n v="530.22125000000005"/>
    <x v="1"/>
  </r>
  <r>
    <n v="398"/>
    <d v="2012-07-13T00:00:00"/>
    <d v="1899-12-30T01:03:14"/>
    <n v="2012"/>
    <n v="7"/>
    <x v="3"/>
    <n v="13"/>
    <n v="6"/>
    <x v="6"/>
    <x v="2"/>
    <x v="2"/>
    <x v="3"/>
    <x v="3"/>
    <x v="0"/>
    <n v="331"/>
    <n v="29.376249999999999"/>
    <n v="360.37625000000003"/>
    <x v="1"/>
  </r>
  <r>
    <n v="399"/>
    <d v="2012-07-13T00:00:00"/>
    <d v="1899-12-30T10:39:34"/>
    <n v="2012"/>
    <n v="7"/>
    <x v="3"/>
    <n v="13"/>
    <n v="6"/>
    <x v="6"/>
    <x v="5"/>
    <x v="1"/>
    <x v="2"/>
    <x v="2"/>
    <x v="0"/>
    <n v="40"/>
    <n v="3.55"/>
    <n v="43.55"/>
    <x v="1"/>
  </r>
  <r>
    <n v="400"/>
    <d v="2012-07-14T00:00:00"/>
    <d v="1899-12-30T12:20:50"/>
    <n v="2012"/>
    <n v="7"/>
    <x v="3"/>
    <n v="14"/>
    <n v="7"/>
    <x v="5"/>
    <x v="1"/>
    <x v="3"/>
    <x v="10"/>
    <x v="10"/>
    <x v="2"/>
    <n v="465"/>
    <n v="41.268749999999997"/>
    <n v="506.26875000000001"/>
    <x v="1"/>
  </r>
  <r>
    <n v="401"/>
    <d v="2012-07-16T00:00:00"/>
    <d v="1899-12-30T19:27:46"/>
    <n v="2012"/>
    <n v="7"/>
    <x v="3"/>
    <n v="16"/>
    <n v="2"/>
    <x v="1"/>
    <x v="0"/>
    <x v="5"/>
    <x v="11"/>
    <x v="11"/>
    <x v="1"/>
    <n v="166"/>
    <n v="14.7325"/>
    <n v="180.73249999999999"/>
    <x v="1"/>
  </r>
  <r>
    <n v="402"/>
    <d v="2012-07-18T00:00:00"/>
    <d v="1899-12-30T14:08:36"/>
    <n v="2012"/>
    <n v="7"/>
    <x v="3"/>
    <n v="18"/>
    <n v="4"/>
    <x v="3"/>
    <x v="1"/>
    <x v="0"/>
    <x v="1"/>
    <x v="1"/>
    <x v="2"/>
    <n v="300"/>
    <n v="114"/>
    <n v="186"/>
    <x v="0"/>
  </r>
  <r>
    <n v="403"/>
    <d v="2012-07-19T00:00:00"/>
    <d v="1899-12-30T03:41:54"/>
    <n v="2012"/>
    <n v="7"/>
    <x v="3"/>
    <n v="19"/>
    <n v="5"/>
    <x v="4"/>
    <x v="2"/>
    <x v="1"/>
    <x v="2"/>
    <x v="2"/>
    <x v="0"/>
    <n v="428"/>
    <n v="37.984999999999999"/>
    <n v="465.98500000000001"/>
    <x v="1"/>
  </r>
  <r>
    <n v="404"/>
    <d v="2012-07-20T00:00:00"/>
    <d v="1899-12-30T14:09:11"/>
    <n v="2012"/>
    <n v="7"/>
    <x v="3"/>
    <n v="20"/>
    <n v="6"/>
    <x v="6"/>
    <x v="1"/>
    <x v="2"/>
    <x v="8"/>
    <x v="8"/>
    <x v="0"/>
    <n v="365"/>
    <n v="32.393749999999997"/>
    <n v="397.39375000000001"/>
    <x v="1"/>
  </r>
  <r>
    <n v="405"/>
    <d v="2012-07-25T00:00:00"/>
    <d v="1899-12-30T20:28:47"/>
    <n v="2012"/>
    <n v="7"/>
    <x v="3"/>
    <n v="25"/>
    <n v="4"/>
    <x v="3"/>
    <x v="0"/>
    <x v="0"/>
    <x v="0"/>
    <x v="0"/>
    <x v="0"/>
    <n v="156"/>
    <n v="59.28"/>
    <n v="96.72"/>
    <x v="0"/>
  </r>
  <r>
    <n v="406"/>
    <d v="2012-07-26T00:00:00"/>
    <d v="1899-12-30T05:15:39"/>
    <n v="2012"/>
    <n v="7"/>
    <x v="3"/>
    <n v="26"/>
    <n v="5"/>
    <x v="4"/>
    <x v="3"/>
    <x v="2"/>
    <x v="5"/>
    <x v="5"/>
    <x v="1"/>
    <n v="225"/>
    <n v="19.96875"/>
    <n v="244.96875"/>
    <x v="1"/>
  </r>
  <r>
    <n v="407"/>
    <d v="2012-07-29T00:00:00"/>
    <d v="1899-12-30T18:23:58"/>
    <n v="2012"/>
    <n v="7"/>
    <x v="3"/>
    <n v="29"/>
    <n v="1"/>
    <x v="0"/>
    <x v="0"/>
    <x v="4"/>
    <x v="7"/>
    <x v="7"/>
    <x v="2"/>
    <n v="387"/>
    <n v="34.346249999999998"/>
    <n v="421.34625"/>
    <x v="1"/>
  </r>
  <r>
    <n v="408"/>
    <d v="2012-08-07T00:00:00"/>
    <d v="1899-12-30T02:09:11"/>
    <n v="2012"/>
    <n v="8"/>
    <x v="4"/>
    <n v="7"/>
    <n v="3"/>
    <x v="2"/>
    <x v="2"/>
    <x v="6"/>
    <x v="12"/>
    <x v="12"/>
    <x v="2"/>
    <n v="450"/>
    <n v="39.9375"/>
    <n v="489.9375"/>
    <x v="1"/>
  </r>
  <r>
    <n v="409"/>
    <d v="2012-08-07T00:00:00"/>
    <d v="1899-12-30T05:45:43"/>
    <n v="2012"/>
    <n v="8"/>
    <x v="4"/>
    <n v="7"/>
    <n v="3"/>
    <x v="2"/>
    <x v="3"/>
    <x v="0"/>
    <x v="9"/>
    <x v="9"/>
    <x v="1"/>
    <n v="252"/>
    <n v="95.76"/>
    <n v="156.24"/>
    <x v="0"/>
  </r>
  <r>
    <n v="410"/>
    <d v="2012-08-08T00:00:00"/>
    <d v="1899-12-30T15:15:56"/>
    <n v="2012"/>
    <n v="8"/>
    <x v="4"/>
    <n v="8"/>
    <n v="4"/>
    <x v="3"/>
    <x v="1"/>
    <x v="3"/>
    <x v="6"/>
    <x v="6"/>
    <x v="2"/>
    <n v="426"/>
    <n v="37.807499999999997"/>
    <n v="463.8075"/>
    <x v="1"/>
  </r>
  <r>
    <n v="411"/>
    <d v="2012-08-09T00:00:00"/>
    <d v="1899-12-30T09:32:06"/>
    <n v="2012"/>
    <n v="8"/>
    <x v="4"/>
    <n v="9"/>
    <n v="5"/>
    <x v="4"/>
    <x v="4"/>
    <x v="2"/>
    <x v="8"/>
    <x v="8"/>
    <x v="2"/>
    <n v="251"/>
    <n v="22.276249999999997"/>
    <n v="273.27625"/>
    <x v="1"/>
  </r>
  <r>
    <n v="412"/>
    <d v="2012-08-10T00:00:00"/>
    <d v="1899-12-30T23:31:35"/>
    <n v="2012"/>
    <n v="8"/>
    <x v="4"/>
    <n v="10"/>
    <n v="6"/>
    <x v="6"/>
    <x v="0"/>
    <x v="1"/>
    <x v="4"/>
    <x v="4"/>
    <x v="0"/>
    <n v="258"/>
    <n v="22.897499999999997"/>
    <n v="280.89749999999998"/>
    <x v="1"/>
  </r>
  <r>
    <n v="413"/>
    <d v="2012-08-12T00:00:00"/>
    <d v="1899-12-30T19:31:01"/>
    <n v="2012"/>
    <n v="8"/>
    <x v="4"/>
    <n v="12"/>
    <n v="1"/>
    <x v="0"/>
    <x v="0"/>
    <x v="5"/>
    <x v="11"/>
    <x v="11"/>
    <x v="1"/>
    <n v="37"/>
    <n v="3.2837499999999999"/>
    <n v="40.283749999999998"/>
    <x v="1"/>
  </r>
  <r>
    <n v="414"/>
    <d v="2012-08-13T00:00:00"/>
    <d v="1899-12-30T22:58:38"/>
    <n v="2012"/>
    <n v="8"/>
    <x v="4"/>
    <n v="13"/>
    <n v="2"/>
    <x v="1"/>
    <x v="0"/>
    <x v="2"/>
    <x v="5"/>
    <x v="5"/>
    <x v="0"/>
    <n v="184"/>
    <n v="16.329999999999998"/>
    <n v="200.32999999999998"/>
    <x v="1"/>
  </r>
  <r>
    <n v="415"/>
    <d v="2012-08-14T00:00:00"/>
    <d v="1899-12-30T07:21:22"/>
    <n v="2012"/>
    <n v="8"/>
    <x v="4"/>
    <n v="14"/>
    <n v="3"/>
    <x v="2"/>
    <x v="4"/>
    <x v="3"/>
    <x v="6"/>
    <x v="6"/>
    <x v="2"/>
    <n v="124"/>
    <n v="11.004999999999999"/>
    <n v="135.005"/>
    <x v="1"/>
  </r>
  <r>
    <n v="416"/>
    <d v="2012-08-15T00:00:00"/>
    <d v="1899-12-30T13:52:44"/>
    <n v="2012"/>
    <n v="8"/>
    <x v="4"/>
    <n v="15"/>
    <n v="4"/>
    <x v="3"/>
    <x v="1"/>
    <x v="0"/>
    <x v="9"/>
    <x v="9"/>
    <x v="0"/>
    <n v="344"/>
    <n v="130.72"/>
    <n v="213.28"/>
    <x v="0"/>
  </r>
  <r>
    <n v="417"/>
    <d v="2012-08-16T00:00:00"/>
    <d v="1899-12-30T14:56:33"/>
    <n v="2012"/>
    <n v="8"/>
    <x v="4"/>
    <n v="16"/>
    <n v="5"/>
    <x v="4"/>
    <x v="1"/>
    <x v="4"/>
    <x v="7"/>
    <x v="7"/>
    <x v="2"/>
    <n v="280"/>
    <n v="24.849999999999998"/>
    <n v="304.85000000000002"/>
    <x v="1"/>
  </r>
  <r>
    <n v="418"/>
    <d v="2012-08-17T00:00:00"/>
    <d v="1899-12-30T08:41:39"/>
    <n v="2012"/>
    <n v="8"/>
    <x v="4"/>
    <n v="17"/>
    <n v="6"/>
    <x v="6"/>
    <x v="4"/>
    <x v="6"/>
    <x v="12"/>
    <x v="12"/>
    <x v="1"/>
    <n v="273"/>
    <n v="24.228749999999998"/>
    <n v="297.22874999999999"/>
    <x v="1"/>
  </r>
  <r>
    <n v="419"/>
    <d v="2012-08-22T00:00:00"/>
    <d v="1899-12-30T20:22:10"/>
    <n v="2012"/>
    <n v="8"/>
    <x v="4"/>
    <n v="22"/>
    <n v="4"/>
    <x v="3"/>
    <x v="0"/>
    <x v="7"/>
    <x v="14"/>
    <x v="14"/>
    <x v="2"/>
    <n v="488"/>
    <n v="43.309999999999995"/>
    <n v="531.30999999999995"/>
    <x v="1"/>
  </r>
  <r>
    <n v="420"/>
    <d v="2012-08-29T00:00:00"/>
    <d v="1899-12-30T20:39:19"/>
    <n v="2012"/>
    <n v="8"/>
    <x v="4"/>
    <n v="29"/>
    <n v="4"/>
    <x v="3"/>
    <x v="0"/>
    <x v="0"/>
    <x v="1"/>
    <x v="1"/>
    <x v="1"/>
    <n v="132"/>
    <n v="50.160000000000004"/>
    <n v="81.84"/>
    <x v="0"/>
  </r>
  <r>
    <n v="421"/>
    <d v="2012-08-31T00:00:00"/>
    <d v="1899-12-30T02:50:09"/>
    <n v="2012"/>
    <n v="8"/>
    <x v="4"/>
    <n v="31"/>
    <n v="6"/>
    <x v="6"/>
    <x v="2"/>
    <x v="4"/>
    <x v="7"/>
    <x v="7"/>
    <x v="2"/>
    <n v="76"/>
    <n v="6.7449999999999992"/>
    <n v="82.745000000000005"/>
    <x v="1"/>
  </r>
  <r>
    <n v="422"/>
    <d v="2012-09-04T00:00:00"/>
    <d v="1899-12-30T08:44:10"/>
    <n v="2012"/>
    <n v="9"/>
    <x v="5"/>
    <n v="4"/>
    <n v="3"/>
    <x v="2"/>
    <x v="4"/>
    <x v="2"/>
    <x v="5"/>
    <x v="5"/>
    <x v="0"/>
    <n v="417"/>
    <n v="37.008749999999999"/>
    <n v="454.00875000000002"/>
    <x v="1"/>
  </r>
  <r>
    <n v="423"/>
    <d v="2012-09-06T00:00:00"/>
    <d v="1899-12-30T21:47:20"/>
    <n v="2012"/>
    <n v="9"/>
    <x v="5"/>
    <n v="6"/>
    <n v="5"/>
    <x v="4"/>
    <x v="0"/>
    <x v="3"/>
    <x v="6"/>
    <x v="6"/>
    <x v="0"/>
    <n v="305"/>
    <n v="27.068749999999998"/>
    <n v="332.06875000000002"/>
    <x v="1"/>
  </r>
  <r>
    <n v="424"/>
    <d v="2012-09-09T00:00:00"/>
    <d v="1899-12-30T03:17:54"/>
    <n v="2012"/>
    <n v="9"/>
    <x v="5"/>
    <n v="9"/>
    <n v="1"/>
    <x v="0"/>
    <x v="2"/>
    <x v="2"/>
    <x v="8"/>
    <x v="8"/>
    <x v="2"/>
    <n v="8"/>
    <n v="0.71"/>
    <n v="8.7100000000000009"/>
    <x v="1"/>
  </r>
  <r>
    <n v="425"/>
    <d v="2012-09-12T00:00:00"/>
    <d v="1899-12-30T17:18:03"/>
    <n v="2012"/>
    <n v="9"/>
    <x v="5"/>
    <n v="12"/>
    <n v="4"/>
    <x v="3"/>
    <x v="0"/>
    <x v="3"/>
    <x v="10"/>
    <x v="10"/>
    <x v="1"/>
    <n v="151"/>
    <n v="13.401249999999999"/>
    <n v="164.40125"/>
    <x v="1"/>
  </r>
  <r>
    <n v="426"/>
    <d v="2012-09-13T00:00:00"/>
    <d v="1899-12-30T15:42:21"/>
    <n v="2012"/>
    <n v="9"/>
    <x v="5"/>
    <n v="13"/>
    <n v="5"/>
    <x v="4"/>
    <x v="1"/>
    <x v="4"/>
    <x v="7"/>
    <x v="7"/>
    <x v="2"/>
    <n v="36"/>
    <n v="3.1949999999999998"/>
    <n v="39.195"/>
    <x v="1"/>
  </r>
  <r>
    <n v="427"/>
    <d v="2012-09-14T00:00:00"/>
    <d v="1899-12-30T18:50:05"/>
    <n v="2012"/>
    <n v="9"/>
    <x v="5"/>
    <n v="14"/>
    <n v="6"/>
    <x v="6"/>
    <x v="0"/>
    <x v="1"/>
    <x v="2"/>
    <x v="2"/>
    <x v="0"/>
    <n v="497"/>
    <n v="44.108750000000001"/>
    <n v="541.10874999999999"/>
    <x v="1"/>
  </r>
  <r>
    <n v="428"/>
    <d v="2012-09-16T00:00:00"/>
    <d v="1899-12-30T16:23:12"/>
    <n v="2012"/>
    <n v="9"/>
    <x v="5"/>
    <n v="16"/>
    <n v="1"/>
    <x v="0"/>
    <x v="1"/>
    <x v="4"/>
    <x v="7"/>
    <x v="7"/>
    <x v="2"/>
    <n v="431"/>
    <n v="38.251249999999999"/>
    <n v="469.25125000000003"/>
    <x v="1"/>
  </r>
  <r>
    <n v="429"/>
    <d v="2012-09-19T00:00:00"/>
    <d v="1899-12-30T19:58:16"/>
    <n v="2012"/>
    <n v="9"/>
    <x v="5"/>
    <n v="19"/>
    <n v="4"/>
    <x v="3"/>
    <x v="0"/>
    <x v="1"/>
    <x v="4"/>
    <x v="4"/>
    <x v="2"/>
    <n v="164"/>
    <n v="14.555"/>
    <n v="178.55500000000001"/>
    <x v="1"/>
  </r>
  <r>
    <n v="430"/>
    <d v="2012-09-21T00:00:00"/>
    <d v="1899-12-30T15:53:22"/>
    <n v="2012"/>
    <n v="9"/>
    <x v="5"/>
    <n v="21"/>
    <n v="6"/>
    <x v="6"/>
    <x v="1"/>
    <x v="1"/>
    <x v="4"/>
    <x v="4"/>
    <x v="0"/>
    <n v="214"/>
    <n v="18.9925"/>
    <n v="232.99250000000001"/>
    <x v="1"/>
  </r>
  <r>
    <n v="431"/>
    <d v="2012-09-22T00:00:00"/>
    <d v="1899-12-30T08:57:19"/>
    <n v="2012"/>
    <n v="9"/>
    <x v="5"/>
    <n v="22"/>
    <n v="7"/>
    <x v="5"/>
    <x v="4"/>
    <x v="6"/>
    <x v="12"/>
    <x v="12"/>
    <x v="0"/>
    <n v="306"/>
    <n v="27.157499999999999"/>
    <n v="333.15750000000003"/>
    <x v="1"/>
  </r>
  <r>
    <n v="432"/>
    <d v="2012-09-22T00:00:00"/>
    <d v="1899-12-30T00:09:25"/>
    <n v="2012"/>
    <n v="9"/>
    <x v="5"/>
    <n v="22"/>
    <n v="7"/>
    <x v="5"/>
    <x v="2"/>
    <x v="2"/>
    <x v="3"/>
    <x v="3"/>
    <x v="2"/>
    <n v="327"/>
    <n v="29.021249999999998"/>
    <n v="356.02125000000001"/>
    <x v="1"/>
  </r>
  <r>
    <n v="433"/>
    <d v="2012-09-25T00:00:00"/>
    <d v="1899-12-30T05:30:46"/>
    <n v="2012"/>
    <n v="9"/>
    <x v="5"/>
    <n v="25"/>
    <n v="3"/>
    <x v="2"/>
    <x v="3"/>
    <x v="2"/>
    <x v="8"/>
    <x v="8"/>
    <x v="1"/>
    <n v="13"/>
    <n v="1.1537500000000001"/>
    <n v="14.15375"/>
    <x v="1"/>
  </r>
  <r>
    <n v="434"/>
    <d v="2012-09-25T00:00:00"/>
    <d v="1899-12-30T14:27:34"/>
    <n v="2012"/>
    <n v="9"/>
    <x v="5"/>
    <n v="25"/>
    <n v="3"/>
    <x v="2"/>
    <x v="1"/>
    <x v="0"/>
    <x v="9"/>
    <x v="9"/>
    <x v="1"/>
    <n v="367"/>
    <n v="139.46"/>
    <n v="227.54"/>
    <x v="0"/>
  </r>
  <r>
    <n v="435"/>
    <d v="2012-09-26T00:00:00"/>
    <d v="1899-12-30T02:01:07"/>
    <n v="2012"/>
    <n v="9"/>
    <x v="5"/>
    <n v="26"/>
    <n v="4"/>
    <x v="3"/>
    <x v="2"/>
    <x v="3"/>
    <x v="6"/>
    <x v="6"/>
    <x v="0"/>
    <n v="319"/>
    <n v="28.311249999999998"/>
    <n v="347.31124999999997"/>
    <x v="1"/>
  </r>
  <r>
    <n v="436"/>
    <d v="2012-09-26T00:00:00"/>
    <d v="1899-12-30T20:06:35"/>
    <n v="2012"/>
    <n v="9"/>
    <x v="5"/>
    <n v="26"/>
    <n v="4"/>
    <x v="3"/>
    <x v="0"/>
    <x v="0"/>
    <x v="1"/>
    <x v="1"/>
    <x v="1"/>
    <n v="426"/>
    <n v="161.88"/>
    <n v="264.12"/>
    <x v="0"/>
  </r>
  <r>
    <n v="437"/>
    <d v="2012-09-27T00:00:00"/>
    <d v="1899-12-30T11:03:21"/>
    <n v="2012"/>
    <n v="9"/>
    <x v="5"/>
    <n v="27"/>
    <n v="5"/>
    <x v="4"/>
    <x v="5"/>
    <x v="8"/>
    <x v="15"/>
    <x v="15"/>
    <x v="0"/>
    <n v="400"/>
    <n v="35.5"/>
    <n v="435.5"/>
    <x v="1"/>
  </r>
  <r>
    <n v="438"/>
    <d v="2012-09-27T00:00:00"/>
    <d v="1899-12-30T19:06:20"/>
    <n v="2012"/>
    <n v="9"/>
    <x v="5"/>
    <n v="27"/>
    <n v="5"/>
    <x v="4"/>
    <x v="0"/>
    <x v="2"/>
    <x v="5"/>
    <x v="5"/>
    <x v="2"/>
    <n v="445"/>
    <n v="39.493749999999999"/>
    <n v="484.49374999999998"/>
    <x v="1"/>
  </r>
  <r>
    <n v="439"/>
    <d v="2012-09-29T00:00:00"/>
    <d v="1899-12-30T23:28:26"/>
    <n v="2012"/>
    <n v="9"/>
    <x v="5"/>
    <n v="29"/>
    <n v="7"/>
    <x v="5"/>
    <x v="0"/>
    <x v="2"/>
    <x v="8"/>
    <x v="8"/>
    <x v="1"/>
    <n v="200"/>
    <n v="17.75"/>
    <n v="217.75"/>
    <x v="1"/>
  </r>
  <r>
    <n v="440"/>
    <d v="2012-10-01T00:00:00"/>
    <d v="1899-12-30T10:11:05"/>
    <n v="2012"/>
    <n v="10"/>
    <x v="6"/>
    <n v="1"/>
    <n v="2"/>
    <x v="1"/>
    <x v="5"/>
    <x v="7"/>
    <x v="14"/>
    <x v="14"/>
    <x v="1"/>
    <n v="320"/>
    <n v="28.4"/>
    <n v="348.4"/>
    <x v="1"/>
  </r>
  <r>
    <n v="441"/>
    <d v="2012-10-03T00:00:00"/>
    <d v="1899-12-30T13:06:38"/>
    <n v="2012"/>
    <n v="10"/>
    <x v="6"/>
    <n v="3"/>
    <n v="4"/>
    <x v="3"/>
    <x v="1"/>
    <x v="2"/>
    <x v="5"/>
    <x v="5"/>
    <x v="0"/>
    <n v="339"/>
    <n v="30.08625"/>
    <n v="369.08625000000001"/>
    <x v="1"/>
  </r>
  <r>
    <n v="442"/>
    <d v="2012-10-05T00:00:00"/>
    <d v="1899-12-30T11:36:18"/>
    <n v="2012"/>
    <n v="10"/>
    <x v="6"/>
    <n v="5"/>
    <n v="6"/>
    <x v="6"/>
    <x v="5"/>
    <x v="6"/>
    <x v="13"/>
    <x v="13"/>
    <x v="2"/>
    <n v="445"/>
    <n v="39.493749999999999"/>
    <n v="484.49374999999998"/>
    <x v="1"/>
  </r>
  <r>
    <n v="443"/>
    <d v="2012-10-09T00:00:00"/>
    <d v="1899-12-30T10:39:13"/>
    <n v="2012"/>
    <n v="10"/>
    <x v="6"/>
    <n v="9"/>
    <n v="3"/>
    <x v="2"/>
    <x v="5"/>
    <x v="0"/>
    <x v="9"/>
    <x v="9"/>
    <x v="0"/>
    <n v="492"/>
    <n v="186.96"/>
    <n v="305.03999999999996"/>
    <x v="0"/>
  </r>
  <r>
    <n v="444"/>
    <d v="2012-10-13T00:00:00"/>
    <d v="1899-12-30T10:08:16"/>
    <n v="2012"/>
    <n v="10"/>
    <x v="6"/>
    <n v="13"/>
    <n v="7"/>
    <x v="5"/>
    <x v="5"/>
    <x v="6"/>
    <x v="12"/>
    <x v="12"/>
    <x v="0"/>
    <n v="407"/>
    <n v="36.121249999999996"/>
    <n v="443.12124999999997"/>
    <x v="1"/>
  </r>
  <r>
    <n v="445"/>
    <d v="2012-10-16T00:00:00"/>
    <d v="1899-12-30T03:57:28"/>
    <n v="2012"/>
    <n v="10"/>
    <x v="6"/>
    <n v="16"/>
    <n v="3"/>
    <x v="2"/>
    <x v="2"/>
    <x v="1"/>
    <x v="2"/>
    <x v="2"/>
    <x v="0"/>
    <n v="155"/>
    <n v="13.75625"/>
    <n v="168.75624999999999"/>
    <x v="1"/>
  </r>
  <r>
    <n v="446"/>
    <d v="2012-10-19T00:00:00"/>
    <d v="1899-12-30T05:45:56"/>
    <n v="2012"/>
    <n v="10"/>
    <x v="6"/>
    <n v="19"/>
    <n v="6"/>
    <x v="6"/>
    <x v="3"/>
    <x v="3"/>
    <x v="10"/>
    <x v="10"/>
    <x v="1"/>
    <n v="370"/>
    <n v="32.837499999999999"/>
    <n v="402.83749999999998"/>
    <x v="1"/>
  </r>
  <r>
    <n v="447"/>
    <d v="2012-10-19T00:00:00"/>
    <d v="1899-12-30T08:22:01"/>
    <n v="2012"/>
    <n v="10"/>
    <x v="6"/>
    <n v="19"/>
    <n v="6"/>
    <x v="6"/>
    <x v="4"/>
    <x v="7"/>
    <x v="14"/>
    <x v="14"/>
    <x v="2"/>
    <n v="300"/>
    <n v="26.625"/>
    <n v="326.625"/>
    <x v="1"/>
  </r>
  <r>
    <n v="448"/>
    <d v="2012-10-23T00:00:00"/>
    <d v="1899-12-30T05:59:51"/>
    <n v="2012"/>
    <n v="10"/>
    <x v="6"/>
    <n v="23"/>
    <n v="3"/>
    <x v="2"/>
    <x v="3"/>
    <x v="2"/>
    <x v="5"/>
    <x v="5"/>
    <x v="1"/>
    <n v="398"/>
    <n v="35.322499999999998"/>
    <n v="433.32249999999999"/>
    <x v="1"/>
  </r>
  <r>
    <n v="449"/>
    <d v="2012-10-28T00:00:00"/>
    <d v="1899-12-30T08:29:56"/>
    <n v="2012"/>
    <n v="10"/>
    <x v="6"/>
    <n v="28"/>
    <n v="1"/>
    <x v="0"/>
    <x v="4"/>
    <x v="0"/>
    <x v="9"/>
    <x v="9"/>
    <x v="0"/>
    <n v="125"/>
    <n v="47.5"/>
    <n v="77.5"/>
    <x v="0"/>
  </r>
  <r>
    <n v="450"/>
    <d v="2012-10-29T00:00:00"/>
    <d v="1899-12-30T23:37:47"/>
    <n v="2012"/>
    <n v="10"/>
    <x v="6"/>
    <n v="29"/>
    <n v="2"/>
    <x v="1"/>
    <x v="0"/>
    <x v="0"/>
    <x v="1"/>
    <x v="1"/>
    <x v="2"/>
    <n v="158"/>
    <n v="60.04"/>
    <n v="97.960000000000008"/>
    <x v="0"/>
  </r>
  <r>
    <n v="451"/>
    <d v="2012-10-31T00:00:00"/>
    <d v="1899-12-30T10:25:10"/>
    <n v="2012"/>
    <n v="10"/>
    <x v="6"/>
    <n v="31"/>
    <n v="4"/>
    <x v="3"/>
    <x v="5"/>
    <x v="0"/>
    <x v="9"/>
    <x v="9"/>
    <x v="1"/>
    <n v="241"/>
    <n v="91.58"/>
    <n v="149.42000000000002"/>
    <x v="0"/>
  </r>
  <r>
    <n v="452"/>
    <d v="2012-11-02T00:00:00"/>
    <d v="1899-12-30T03:37:17"/>
    <n v="2012"/>
    <n v="11"/>
    <x v="7"/>
    <n v="2"/>
    <n v="6"/>
    <x v="6"/>
    <x v="2"/>
    <x v="3"/>
    <x v="10"/>
    <x v="10"/>
    <x v="2"/>
    <n v="377"/>
    <n v="33.458749999999995"/>
    <n v="410.45875000000001"/>
    <x v="1"/>
  </r>
  <r>
    <n v="453"/>
    <d v="2012-11-05T00:00:00"/>
    <d v="1899-12-30T19:47:34"/>
    <n v="2012"/>
    <n v="11"/>
    <x v="7"/>
    <n v="5"/>
    <n v="2"/>
    <x v="1"/>
    <x v="0"/>
    <x v="1"/>
    <x v="4"/>
    <x v="4"/>
    <x v="1"/>
    <n v="340"/>
    <n v="30.174999999999997"/>
    <n v="370.17500000000001"/>
    <x v="1"/>
  </r>
  <r>
    <n v="454"/>
    <d v="2012-11-06T00:00:00"/>
    <d v="1899-12-30T17:34:16"/>
    <n v="2012"/>
    <n v="11"/>
    <x v="7"/>
    <n v="6"/>
    <n v="3"/>
    <x v="2"/>
    <x v="0"/>
    <x v="2"/>
    <x v="3"/>
    <x v="3"/>
    <x v="0"/>
    <n v="213"/>
    <n v="18.903749999999999"/>
    <n v="231.90375"/>
    <x v="1"/>
  </r>
  <r>
    <n v="455"/>
    <d v="2012-11-07T00:00:00"/>
    <d v="1899-12-30T07:27:37"/>
    <n v="2012"/>
    <n v="11"/>
    <x v="7"/>
    <n v="7"/>
    <n v="4"/>
    <x v="3"/>
    <x v="4"/>
    <x v="4"/>
    <x v="7"/>
    <x v="7"/>
    <x v="1"/>
    <n v="191"/>
    <n v="16.951249999999998"/>
    <n v="207.95124999999999"/>
    <x v="1"/>
  </r>
  <r>
    <n v="456"/>
    <d v="2012-11-07T00:00:00"/>
    <d v="1899-12-30T01:21:48"/>
    <n v="2012"/>
    <n v="11"/>
    <x v="7"/>
    <n v="7"/>
    <n v="4"/>
    <x v="3"/>
    <x v="2"/>
    <x v="3"/>
    <x v="10"/>
    <x v="10"/>
    <x v="0"/>
    <n v="344"/>
    <n v="30.529999999999998"/>
    <n v="374.53"/>
    <x v="1"/>
  </r>
  <r>
    <n v="457"/>
    <d v="2012-11-07T00:00:00"/>
    <d v="1899-12-30T18:02:46"/>
    <n v="2012"/>
    <n v="11"/>
    <x v="7"/>
    <n v="7"/>
    <n v="4"/>
    <x v="3"/>
    <x v="0"/>
    <x v="3"/>
    <x v="6"/>
    <x v="6"/>
    <x v="0"/>
    <n v="134"/>
    <n v="11.8925"/>
    <n v="145.89250000000001"/>
    <x v="1"/>
  </r>
  <r>
    <n v="458"/>
    <d v="2012-11-12T00:00:00"/>
    <d v="1899-12-30T11:41:21"/>
    <n v="2012"/>
    <n v="11"/>
    <x v="7"/>
    <n v="12"/>
    <n v="2"/>
    <x v="1"/>
    <x v="5"/>
    <x v="0"/>
    <x v="9"/>
    <x v="9"/>
    <x v="0"/>
    <n v="98"/>
    <n v="37.24"/>
    <n v="60.76"/>
    <x v="0"/>
  </r>
  <r>
    <n v="459"/>
    <d v="2012-11-12T00:00:00"/>
    <d v="1899-12-30T17:03:06"/>
    <n v="2012"/>
    <n v="11"/>
    <x v="7"/>
    <n v="12"/>
    <n v="2"/>
    <x v="1"/>
    <x v="0"/>
    <x v="3"/>
    <x v="10"/>
    <x v="10"/>
    <x v="2"/>
    <n v="392"/>
    <n v="34.79"/>
    <n v="426.79"/>
    <x v="1"/>
  </r>
  <r>
    <n v="460"/>
    <d v="2012-11-13T00:00:00"/>
    <d v="1899-12-30T14:24:52"/>
    <n v="2012"/>
    <n v="11"/>
    <x v="7"/>
    <n v="13"/>
    <n v="3"/>
    <x v="2"/>
    <x v="1"/>
    <x v="6"/>
    <x v="12"/>
    <x v="12"/>
    <x v="2"/>
    <n v="455"/>
    <n v="40.381250000000001"/>
    <n v="495.38125000000002"/>
    <x v="1"/>
  </r>
  <r>
    <n v="461"/>
    <d v="2012-11-15T00:00:00"/>
    <d v="1899-12-30T04:22:24"/>
    <n v="2012"/>
    <n v="11"/>
    <x v="7"/>
    <n v="15"/>
    <n v="5"/>
    <x v="4"/>
    <x v="3"/>
    <x v="0"/>
    <x v="1"/>
    <x v="1"/>
    <x v="0"/>
    <n v="496"/>
    <n v="188.48"/>
    <n v="307.52"/>
    <x v="0"/>
  </r>
  <r>
    <n v="462"/>
    <d v="2012-11-16T00:00:00"/>
    <d v="1899-12-30T19:55:21"/>
    <n v="2012"/>
    <n v="11"/>
    <x v="7"/>
    <n v="16"/>
    <n v="6"/>
    <x v="6"/>
    <x v="0"/>
    <x v="7"/>
    <x v="14"/>
    <x v="14"/>
    <x v="2"/>
    <n v="378"/>
    <n v="33.547499999999999"/>
    <n v="411.54750000000001"/>
    <x v="1"/>
  </r>
  <r>
    <n v="463"/>
    <d v="2012-11-19T00:00:00"/>
    <d v="1899-12-30T16:16:21"/>
    <n v="2012"/>
    <n v="11"/>
    <x v="7"/>
    <n v="19"/>
    <n v="2"/>
    <x v="1"/>
    <x v="1"/>
    <x v="8"/>
    <x v="15"/>
    <x v="15"/>
    <x v="0"/>
    <n v="141"/>
    <n v="12.51375"/>
    <n v="153.51374999999999"/>
    <x v="1"/>
  </r>
  <r>
    <n v="464"/>
    <d v="2012-11-25T00:00:00"/>
    <d v="1899-12-30T01:46:17"/>
    <n v="2012"/>
    <n v="11"/>
    <x v="7"/>
    <n v="25"/>
    <n v="1"/>
    <x v="0"/>
    <x v="2"/>
    <x v="3"/>
    <x v="10"/>
    <x v="10"/>
    <x v="2"/>
    <n v="17"/>
    <n v="1.50875"/>
    <n v="18.508749999999999"/>
    <x v="1"/>
  </r>
  <r>
    <n v="465"/>
    <d v="2012-11-25T00:00:00"/>
    <d v="1899-12-30T13:45:49"/>
    <n v="2012"/>
    <n v="11"/>
    <x v="7"/>
    <n v="25"/>
    <n v="1"/>
    <x v="0"/>
    <x v="1"/>
    <x v="7"/>
    <x v="14"/>
    <x v="14"/>
    <x v="2"/>
    <n v="492"/>
    <n v="43.664999999999999"/>
    <n v="535.66499999999996"/>
    <x v="1"/>
  </r>
  <r>
    <n v="466"/>
    <d v="2012-11-30T00:00:00"/>
    <d v="1899-12-30T13:09:48"/>
    <n v="2012"/>
    <n v="11"/>
    <x v="7"/>
    <n v="30"/>
    <n v="6"/>
    <x v="6"/>
    <x v="1"/>
    <x v="0"/>
    <x v="0"/>
    <x v="0"/>
    <x v="1"/>
    <n v="431"/>
    <n v="163.78"/>
    <n v="267.22000000000003"/>
    <x v="0"/>
  </r>
  <r>
    <n v="467"/>
    <d v="2012-12-01T00:00:00"/>
    <d v="1899-12-30T12:10:03"/>
    <n v="2012"/>
    <n v="12"/>
    <x v="8"/>
    <n v="1"/>
    <n v="7"/>
    <x v="5"/>
    <x v="1"/>
    <x v="2"/>
    <x v="8"/>
    <x v="8"/>
    <x v="0"/>
    <n v="114"/>
    <n v="10.1175"/>
    <n v="124.11750000000001"/>
    <x v="1"/>
  </r>
  <r>
    <n v="468"/>
    <d v="2012-12-01T00:00:00"/>
    <d v="1899-12-30T16:16:03"/>
    <n v="2012"/>
    <n v="12"/>
    <x v="8"/>
    <n v="1"/>
    <n v="7"/>
    <x v="5"/>
    <x v="1"/>
    <x v="2"/>
    <x v="3"/>
    <x v="3"/>
    <x v="1"/>
    <n v="453"/>
    <n v="40.203749999999999"/>
    <n v="493.20375000000001"/>
    <x v="1"/>
  </r>
  <r>
    <n v="469"/>
    <d v="2012-12-07T00:00:00"/>
    <d v="1899-12-30T03:40:27"/>
    <n v="2012"/>
    <n v="12"/>
    <x v="8"/>
    <n v="7"/>
    <n v="6"/>
    <x v="6"/>
    <x v="2"/>
    <x v="2"/>
    <x v="3"/>
    <x v="3"/>
    <x v="0"/>
    <n v="123"/>
    <n v="10.91625"/>
    <n v="133.91624999999999"/>
    <x v="1"/>
  </r>
  <r>
    <n v="470"/>
    <d v="2012-12-15T00:00:00"/>
    <d v="1899-12-30T06:19:25"/>
    <n v="2012"/>
    <n v="12"/>
    <x v="8"/>
    <n v="15"/>
    <n v="7"/>
    <x v="5"/>
    <x v="3"/>
    <x v="2"/>
    <x v="8"/>
    <x v="8"/>
    <x v="2"/>
    <n v="453"/>
    <n v="40.203749999999999"/>
    <n v="493.20375000000001"/>
    <x v="1"/>
  </r>
  <r>
    <n v="471"/>
    <d v="2012-12-15T00:00:00"/>
    <d v="1899-12-30T04:29:21"/>
    <n v="2012"/>
    <n v="12"/>
    <x v="8"/>
    <n v="15"/>
    <n v="7"/>
    <x v="5"/>
    <x v="3"/>
    <x v="3"/>
    <x v="10"/>
    <x v="10"/>
    <x v="0"/>
    <n v="401"/>
    <n v="35.588749999999997"/>
    <n v="436.58875"/>
    <x v="1"/>
  </r>
  <r>
    <n v="472"/>
    <d v="2012-12-17T00:00:00"/>
    <d v="1899-12-30T16:25:12"/>
    <n v="2012"/>
    <n v="12"/>
    <x v="8"/>
    <n v="17"/>
    <n v="2"/>
    <x v="1"/>
    <x v="1"/>
    <x v="8"/>
    <x v="15"/>
    <x v="15"/>
    <x v="1"/>
    <n v="473"/>
    <n v="41.978749999999998"/>
    <n v="514.97874999999999"/>
    <x v="1"/>
  </r>
  <r>
    <n v="473"/>
    <d v="2012-12-19T00:00:00"/>
    <d v="1899-12-30T04:24:51"/>
    <n v="2012"/>
    <n v="12"/>
    <x v="8"/>
    <n v="19"/>
    <n v="4"/>
    <x v="3"/>
    <x v="3"/>
    <x v="1"/>
    <x v="4"/>
    <x v="4"/>
    <x v="2"/>
    <n v="477"/>
    <n v="42.333749999999995"/>
    <n v="519.33375000000001"/>
    <x v="1"/>
  </r>
  <r>
    <n v="474"/>
    <d v="2012-12-19T00:00:00"/>
    <d v="1899-12-30T08:16:30"/>
    <n v="2012"/>
    <n v="12"/>
    <x v="8"/>
    <n v="19"/>
    <n v="4"/>
    <x v="3"/>
    <x v="4"/>
    <x v="2"/>
    <x v="3"/>
    <x v="3"/>
    <x v="2"/>
    <n v="279"/>
    <n v="24.76125"/>
    <n v="303.76125000000002"/>
    <x v="1"/>
  </r>
  <r>
    <n v="475"/>
    <d v="2012-12-19T00:00:00"/>
    <d v="1899-12-30T14:05:43"/>
    <n v="2012"/>
    <n v="12"/>
    <x v="8"/>
    <n v="19"/>
    <n v="4"/>
    <x v="3"/>
    <x v="1"/>
    <x v="1"/>
    <x v="2"/>
    <x v="2"/>
    <x v="1"/>
    <n v="310"/>
    <n v="27.512499999999999"/>
    <n v="337.51249999999999"/>
    <x v="1"/>
  </r>
  <r>
    <n v="476"/>
    <d v="2012-12-21T00:00:00"/>
    <d v="1899-12-30T02:34:42"/>
    <n v="2012"/>
    <n v="12"/>
    <x v="8"/>
    <n v="21"/>
    <n v="6"/>
    <x v="6"/>
    <x v="2"/>
    <x v="2"/>
    <x v="8"/>
    <x v="8"/>
    <x v="1"/>
    <n v="226"/>
    <n v="20.057499999999997"/>
    <n v="246.0575"/>
    <x v="1"/>
  </r>
  <r>
    <n v="477"/>
    <d v="2012-12-21T00:00:00"/>
    <d v="1899-12-30T01:56:55"/>
    <n v="2012"/>
    <n v="12"/>
    <x v="8"/>
    <n v="21"/>
    <n v="6"/>
    <x v="6"/>
    <x v="2"/>
    <x v="0"/>
    <x v="0"/>
    <x v="0"/>
    <x v="1"/>
    <n v="490"/>
    <n v="186.2"/>
    <n v="303.8"/>
    <x v="0"/>
  </r>
  <r>
    <n v="478"/>
    <d v="2012-12-21T00:00:00"/>
    <d v="1899-12-30T22:00:10"/>
    <n v="2012"/>
    <n v="12"/>
    <x v="8"/>
    <n v="21"/>
    <n v="6"/>
    <x v="6"/>
    <x v="0"/>
    <x v="5"/>
    <x v="11"/>
    <x v="11"/>
    <x v="0"/>
    <n v="323"/>
    <n v="28.666249999999998"/>
    <n v="351.66624999999999"/>
    <x v="1"/>
  </r>
  <r>
    <n v="479"/>
    <d v="2012-12-21T00:00:00"/>
    <d v="1899-12-30T13:46:02"/>
    <n v="2012"/>
    <n v="12"/>
    <x v="8"/>
    <n v="21"/>
    <n v="6"/>
    <x v="6"/>
    <x v="1"/>
    <x v="8"/>
    <x v="15"/>
    <x v="15"/>
    <x v="1"/>
    <n v="368"/>
    <n v="32.659999999999997"/>
    <n v="400.65999999999997"/>
    <x v="1"/>
  </r>
  <r>
    <n v="480"/>
    <d v="2012-12-23T00:00:00"/>
    <d v="1899-12-30T22:50:59"/>
    <n v="2012"/>
    <n v="12"/>
    <x v="8"/>
    <n v="23"/>
    <n v="1"/>
    <x v="0"/>
    <x v="0"/>
    <x v="2"/>
    <x v="5"/>
    <x v="5"/>
    <x v="2"/>
    <n v="153"/>
    <n v="13.578749999999999"/>
    <n v="166.57875000000001"/>
    <x v="1"/>
  </r>
  <r>
    <n v="481"/>
    <d v="2012-12-23T00:00:00"/>
    <d v="1899-12-30T22:01:43"/>
    <n v="2012"/>
    <n v="12"/>
    <x v="8"/>
    <n v="23"/>
    <n v="1"/>
    <x v="0"/>
    <x v="0"/>
    <x v="4"/>
    <x v="7"/>
    <x v="7"/>
    <x v="2"/>
    <n v="170"/>
    <n v="15.087499999999999"/>
    <n v="185.08750000000001"/>
    <x v="1"/>
  </r>
  <r>
    <n v="482"/>
    <d v="2012-12-26T00:00:00"/>
    <d v="1899-12-30T15:14:28"/>
    <n v="2012"/>
    <n v="12"/>
    <x v="8"/>
    <n v="26"/>
    <n v="4"/>
    <x v="3"/>
    <x v="1"/>
    <x v="6"/>
    <x v="13"/>
    <x v="13"/>
    <x v="0"/>
    <n v="420"/>
    <n v="37.274999999999999"/>
    <n v="457.27499999999998"/>
    <x v="1"/>
  </r>
  <r>
    <n v="483"/>
    <d v="2012-12-26T00:00:00"/>
    <d v="1899-12-30T00:41:28"/>
    <n v="2012"/>
    <n v="12"/>
    <x v="8"/>
    <n v="26"/>
    <n v="4"/>
    <x v="3"/>
    <x v="2"/>
    <x v="3"/>
    <x v="10"/>
    <x v="10"/>
    <x v="1"/>
    <n v="209"/>
    <n v="18.548749999999998"/>
    <n v="227.54874999999998"/>
    <x v="1"/>
  </r>
  <r>
    <n v="484"/>
    <d v="2012-12-26T00:00:00"/>
    <d v="1899-12-30T20:55:14"/>
    <n v="2012"/>
    <n v="12"/>
    <x v="8"/>
    <n v="26"/>
    <n v="4"/>
    <x v="3"/>
    <x v="0"/>
    <x v="2"/>
    <x v="8"/>
    <x v="8"/>
    <x v="1"/>
    <n v="351"/>
    <n v="31.151249999999997"/>
    <n v="382.15125"/>
    <x v="1"/>
  </r>
  <r>
    <n v="485"/>
    <d v="2013-01-01T00:00:00"/>
    <d v="1899-12-30T00:50:36"/>
    <n v="2013"/>
    <n v="1"/>
    <x v="9"/>
    <n v="1"/>
    <n v="3"/>
    <x v="2"/>
    <x v="2"/>
    <x v="3"/>
    <x v="6"/>
    <x v="6"/>
    <x v="1"/>
    <n v="63"/>
    <n v="5.5912499999999996"/>
    <n v="68.591250000000002"/>
    <x v="1"/>
  </r>
  <r>
    <n v="486"/>
    <d v="2013-01-04T00:00:00"/>
    <d v="1899-12-30T18:54:38"/>
    <n v="2013"/>
    <n v="1"/>
    <x v="9"/>
    <n v="4"/>
    <n v="6"/>
    <x v="6"/>
    <x v="0"/>
    <x v="1"/>
    <x v="4"/>
    <x v="4"/>
    <x v="0"/>
    <n v="363"/>
    <n v="32.216249999999995"/>
    <n v="395.21625"/>
    <x v="1"/>
  </r>
  <r>
    <n v="487"/>
    <d v="2013-01-11T00:00:00"/>
    <d v="1899-12-30T20:08:03"/>
    <n v="2013"/>
    <n v="1"/>
    <x v="9"/>
    <n v="11"/>
    <n v="6"/>
    <x v="6"/>
    <x v="0"/>
    <x v="5"/>
    <x v="11"/>
    <x v="11"/>
    <x v="2"/>
    <n v="418"/>
    <n v="37.097499999999997"/>
    <n v="455.09749999999997"/>
    <x v="1"/>
  </r>
  <r>
    <n v="488"/>
    <d v="2013-01-11T00:00:00"/>
    <d v="1899-12-30T14:26:47"/>
    <n v="2013"/>
    <n v="1"/>
    <x v="9"/>
    <n v="11"/>
    <n v="6"/>
    <x v="6"/>
    <x v="1"/>
    <x v="6"/>
    <x v="13"/>
    <x v="13"/>
    <x v="0"/>
    <n v="411"/>
    <n v="36.47625"/>
    <n v="447.47624999999999"/>
    <x v="1"/>
  </r>
  <r>
    <n v="489"/>
    <d v="2013-01-14T00:00:00"/>
    <d v="1899-12-30T23:39:47"/>
    <n v="2013"/>
    <n v="1"/>
    <x v="9"/>
    <n v="14"/>
    <n v="2"/>
    <x v="1"/>
    <x v="0"/>
    <x v="3"/>
    <x v="10"/>
    <x v="10"/>
    <x v="0"/>
    <n v="217"/>
    <n v="19.258749999999999"/>
    <n v="236.25874999999999"/>
    <x v="1"/>
  </r>
  <r>
    <n v="490"/>
    <d v="2013-01-15T00:00:00"/>
    <d v="1899-12-30T04:38:38"/>
    <n v="2013"/>
    <n v="1"/>
    <x v="9"/>
    <n v="15"/>
    <n v="3"/>
    <x v="2"/>
    <x v="3"/>
    <x v="0"/>
    <x v="1"/>
    <x v="1"/>
    <x v="1"/>
    <n v="115"/>
    <n v="43.7"/>
    <n v="71.3"/>
    <x v="0"/>
  </r>
  <r>
    <n v="491"/>
    <d v="2013-01-18T00:00:00"/>
    <d v="1899-12-30T13:37:53"/>
    <n v="2013"/>
    <n v="1"/>
    <x v="9"/>
    <n v="18"/>
    <n v="6"/>
    <x v="6"/>
    <x v="1"/>
    <x v="2"/>
    <x v="8"/>
    <x v="8"/>
    <x v="2"/>
    <n v="397"/>
    <n v="35.233750000000001"/>
    <n v="432.23374999999999"/>
    <x v="1"/>
  </r>
  <r>
    <n v="492"/>
    <d v="2013-01-19T00:00:00"/>
    <d v="1899-12-30T11:12:16"/>
    <n v="2013"/>
    <n v="1"/>
    <x v="9"/>
    <n v="19"/>
    <n v="7"/>
    <x v="5"/>
    <x v="5"/>
    <x v="6"/>
    <x v="13"/>
    <x v="13"/>
    <x v="2"/>
    <n v="489"/>
    <n v="43.39875"/>
    <n v="532.39874999999995"/>
    <x v="1"/>
  </r>
  <r>
    <n v="493"/>
    <d v="2013-01-22T00:00:00"/>
    <d v="1899-12-30T05:28:55"/>
    <n v="2013"/>
    <n v="1"/>
    <x v="9"/>
    <n v="22"/>
    <n v="3"/>
    <x v="2"/>
    <x v="3"/>
    <x v="6"/>
    <x v="12"/>
    <x v="12"/>
    <x v="0"/>
    <n v="494"/>
    <n v="43.842500000000001"/>
    <n v="537.84249999999997"/>
    <x v="1"/>
  </r>
  <r>
    <n v="494"/>
    <d v="2013-01-23T00:00:00"/>
    <d v="1899-12-30T21:44:15"/>
    <n v="2013"/>
    <n v="1"/>
    <x v="9"/>
    <n v="23"/>
    <n v="4"/>
    <x v="3"/>
    <x v="0"/>
    <x v="7"/>
    <x v="14"/>
    <x v="14"/>
    <x v="2"/>
    <n v="318"/>
    <n v="28.2225"/>
    <n v="346.22250000000003"/>
    <x v="1"/>
  </r>
  <r>
    <n v="495"/>
    <d v="2013-01-24T00:00:00"/>
    <d v="1899-12-30T10:25:04"/>
    <n v="2013"/>
    <n v="1"/>
    <x v="9"/>
    <n v="24"/>
    <n v="5"/>
    <x v="4"/>
    <x v="5"/>
    <x v="8"/>
    <x v="15"/>
    <x v="15"/>
    <x v="0"/>
    <n v="204"/>
    <n v="18.105"/>
    <n v="222.10499999999999"/>
    <x v="1"/>
  </r>
  <r>
    <n v="496"/>
    <d v="2013-01-25T00:00:00"/>
    <d v="1899-12-30T13:37:19"/>
    <n v="2013"/>
    <n v="1"/>
    <x v="9"/>
    <n v="25"/>
    <n v="6"/>
    <x v="6"/>
    <x v="1"/>
    <x v="8"/>
    <x v="15"/>
    <x v="15"/>
    <x v="0"/>
    <n v="225"/>
    <n v="19.96875"/>
    <n v="244.96875"/>
    <x v="1"/>
  </r>
  <r>
    <n v="497"/>
    <d v="2013-01-26T00:00:00"/>
    <d v="1899-12-30T17:55:36"/>
    <n v="2013"/>
    <n v="1"/>
    <x v="9"/>
    <n v="26"/>
    <n v="7"/>
    <x v="5"/>
    <x v="0"/>
    <x v="2"/>
    <x v="8"/>
    <x v="8"/>
    <x v="0"/>
    <n v="388"/>
    <n v="34.434999999999995"/>
    <n v="422.435"/>
    <x v="1"/>
  </r>
  <r>
    <n v="498"/>
    <d v="2013-02-04T00:00:00"/>
    <d v="1899-12-30T05:39:10"/>
    <n v="2013"/>
    <n v="2"/>
    <x v="10"/>
    <n v="4"/>
    <n v="2"/>
    <x v="1"/>
    <x v="3"/>
    <x v="0"/>
    <x v="9"/>
    <x v="9"/>
    <x v="0"/>
    <n v="324"/>
    <n v="123.12"/>
    <n v="200.88"/>
    <x v="0"/>
  </r>
  <r>
    <n v="499"/>
    <d v="2013-02-11T00:00:00"/>
    <d v="1899-12-30T22:07:13"/>
    <n v="2013"/>
    <n v="2"/>
    <x v="10"/>
    <n v="11"/>
    <n v="2"/>
    <x v="1"/>
    <x v="0"/>
    <x v="0"/>
    <x v="1"/>
    <x v="1"/>
    <x v="1"/>
    <n v="344"/>
    <n v="130.72"/>
    <n v="213.28"/>
    <x v="0"/>
  </r>
  <r>
    <n v="500"/>
    <d v="2013-02-13T00:00:00"/>
    <d v="1899-12-30T23:13:55"/>
    <n v="2013"/>
    <n v="2"/>
    <x v="10"/>
    <n v="13"/>
    <n v="4"/>
    <x v="3"/>
    <x v="0"/>
    <x v="0"/>
    <x v="1"/>
    <x v="1"/>
    <x v="2"/>
    <n v="414"/>
    <n v="157.32"/>
    <n v="256.68"/>
    <x v="0"/>
  </r>
  <r>
    <n v="501"/>
    <d v="2013-02-13T00:00:00"/>
    <d v="1899-12-30T20:04:04"/>
    <n v="2013"/>
    <n v="2"/>
    <x v="10"/>
    <n v="13"/>
    <n v="4"/>
    <x v="3"/>
    <x v="0"/>
    <x v="5"/>
    <x v="11"/>
    <x v="11"/>
    <x v="2"/>
    <n v="447"/>
    <n v="39.671250000000001"/>
    <n v="486.67124999999999"/>
    <x v="1"/>
  </r>
  <r>
    <n v="502"/>
    <d v="2013-02-15T00:00:00"/>
    <d v="1899-12-30T16:50:47"/>
    <n v="2013"/>
    <n v="2"/>
    <x v="10"/>
    <n v="15"/>
    <n v="6"/>
    <x v="6"/>
    <x v="1"/>
    <x v="5"/>
    <x v="11"/>
    <x v="11"/>
    <x v="1"/>
    <n v="479"/>
    <n v="42.511249999999997"/>
    <n v="521.51125000000002"/>
    <x v="1"/>
  </r>
  <r>
    <n v="503"/>
    <d v="2013-02-15T00:00:00"/>
    <d v="1899-12-30T12:22:52"/>
    <n v="2013"/>
    <n v="2"/>
    <x v="10"/>
    <n v="15"/>
    <n v="6"/>
    <x v="6"/>
    <x v="1"/>
    <x v="2"/>
    <x v="3"/>
    <x v="3"/>
    <x v="0"/>
    <n v="143"/>
    <n v="12.69125"/>
    <n v="155.69125"/>
    <x v="1"/>
  </r>
  <r>
    <n v="504"/>
    <d v="2013-02-24T00:00:00"/>
    <d v="1899-12-30T12:35:23"/>
    <n v="2013"/>
    <n v="2"/>
    <x v="10"/>
    <n v="24"/>
    <n v="1"/>
    <x v="0"/>
    <x v="1"/>
    <x v="7"/>
    <x v="14"/>
    <x v="14"/>
    <x v="1"/>
    <n v="61"/>
    <n v="5.4137499999999994"/>
    <n v="66.413749999999993"/>
    <x v="1"/>
  </r>
  <r>
    <n v="505"/>
    <d v="2013-02-25T00:00:00"/>
    <d v="1899-12-30T09:25:55"/>
    <n v="2013"/>
    <n v="2"/>
    <x v="10"/>
    <n v="25"/>
    <n v="2"/>
    <x v="1"/>
    <x v="4"/>
    <x v="2"/>
    <x v="3"/>
    <x v="3"/>
    <x v="2"/>
    <n v="182"/>
    <n v="16.1525"/>
    <n v="198.1525"/>
    <x v="1"/>
  </r>
  <r>
    <n v="506"/>
    <d v="2013-02-25T00:00:00"/>
    <d v="1899-12-30T20:44:24"/>
    <n v="2013"/>
    <n v="2"/>
    <x v="10"/>
    <n v="25"/>
    <n v="2"/>
    <x v="1"/>
    <x v="0"/>
    <x v="0"/>
    <x v="0"/>
    <x v="0"/>
    <x v="2"/>
    <n v="135"/>
    <n v="51.3"/>
    <n v="83.7"/>
    <x v="0"/>
  </r>
  <r>
    <n v="507"/>
    <d v="2013-02-25T00:00:00"/>
    <d v="1899-12-30T08:02:39"/>
    <n v="2013"/>
    <n v="2"/>
    <x v="10"/>
    <n v="25"/>
    <n v="2"/>
    <x v="1"/>
    <x v="4"/>
    <x v="4"/>
    <x v="7"/>
    <x v="7"/>
    <x v="2"/>
    <n v="170"/>
    <n v="15.087499999999999"/>
    <n v="185.08750000000001"/>
    <x v="1"/>
  </r>
  <r>
    <n v="508"/>
    <d v="2013-02-25T00:00:00"/>
    <d v="1899-12-30T05:33:35"/>
    <n v="2013"/>
    <n v="2"/>
    <x v="10"/>
    <n v="25"/>
    <n v="2"/>
    <x v="1"/>
    <x v="3"/>
    <x v="4"/>
    <x v="7"/>
    <x v="7"/>
    <x v="1"/>
    <n v="308"/>
    <n v="27.334999999999997"/>
    <n v="335.33499999999998"/>
    <x v="1"/>
  </r>
  <r>
    <n v="509"/>
    <d v="2013-02-27T00:00:00"/>
    <d v="1899-12-30T05:54:04"/>
    <n v="2013"/>
    <n v="2"/>
    <x v="10"/>
    <n v="27"/>
    <n v="4"/>
    <x v="3"/>
    <x v="3"/>
    <x v="0"/>
    <x v="9"/>
    <x v="9"/>
    <x v="1"/>
    <n v="310"/>
    <n v="117.8"/>
    <n v="192.2"/>
    <x v="0"/>
  </r>
  <r>
    <n v="510"/>
    <d v="2013-02-27T00:00:00"/>
    <d v="1899-12-30T14:22:13"/>
    <n v="2013"/>
    <n v="2"/>
    <x v="10"/>
    <n v="27"/>
    <n v="4"/>
    <x v="3"/>
    <x v="1"/>
    <x v="7"/>
    <x v="14"/>
    <x v="14"/>
    <x v="2"/>
    <n v="202"/>
    <n v="17.927499999999998"/>
    <n v="219.92750000000001"/>
    <x v="1"/>
  </r>
  <r>
    <n v="511"/>
    <d v="2013-03-04T00:00:00"/>
    <d v="1899-12-30T20:04:15"/>
    <n v="2013"/>
    <n v="3"/>
    <x v="11"/>
    <n v="4"/>
    <n v="2"/>
    <x v="1"/>
    <x v="0"/>
    <x v="2"/>
    <x v="5"/>
    <x v="5"/>
    <x v="1"/>
    <n v="465"/>
    <n v="41.268749999999997"/>
    <n v="506.26875000000001"/>
    <x v="1"/>
  </r>
  <r>
    <n v="512"/>
    <d v="2013-03-04T00:00:00"/>
    <d v="1899-12-30T05:34:08"/>
    <n v="2013"/>
    <n v="3"/>
    <x v="11"/>
    <n v="4"/>
    <n v="2"/>
    <x v="1"/>
    <x v="3"/>
    <x v="2"/>
    <x v="5"/>
    <x v="5"/>
    <x v="1"/>
    <n v="336"/>
    <n v="29.82"/>
    <n v="365.82"/>
    <x v="1"/>
  </r>
  <r>
    <n v="513"/>
    <d v="2013-03-07T00:00:00"/>
    <d v="1899-12-30T16:55:08"/>
    <n v="2013"/>
    <n v="3"/>
    <x v="11"/>
    <n v="7"/>
    <n v="5"/>
    <x v="4"/>
    <x v="1"/>
    <x v="1"/>
    <x v="2"/>
    <x v="2"/>
    <x v="2"/>
    <n v="431"/>
    <n v="38.251249999999999"/>
    <n v="469.25125000000003"/>
    <x v="1"/>
  </r>
  <r>
    <n v="514"/>
    <d v="2013-03-10T00:00:00"/>
    <d v="1899-12-30T00:21:02"/>
    <n v="2013"/>
    <n v="3"/>
    <x v="11"/>
    <n v="10"/>
    <n v="1"/>
    <x v="0"/>
    <x v="2"/>
    <x v="2"/>
    <x v="5"/>
    <x v="5"/>
    <x v="1"/>
    <n v="168"/>
    <n v="14.91"/>
    <n v="182.91"/>
    <x v="1"/>
  </r>
  <r>
    <n v="515"/>
    <d v="2013-03-11T00:00:00"/>
    <d v="1899-12-30T21:44:10"/>
    <n v="2013"/>
    <n v="3"/>
    <x v="11"/>
    <n v="11"/>
    <n v="2"/>
    <x v="1"/>
    <x v="0"/>
    <x v="3"/>
    <x v="10"/>
    <x v="10"/>
    <x v="0"/>
    <n v="328"/>
    <n v="29.11"/>
    <n v="357.11"/>
    <x v="1"/>
  </r>
  <r>
    <n v="516"/>
    <d v="2013-03-14T00:00:00"/>
    <d v="1899-12-30T08:45:31"/>
    <n v="2013"/>
    <n v="3"/>
    <x v="11"/>
    <n v="14"/>
    <n v="5"/>
    <x v="4"/>
    <x v="4"/>
    <x v="7"/>
    <x v="14"/>
    <x v="14"/>
    <x v="0"/>
    <n v="14"/>
    <n v="1.2424999999999999"/>
    <n v="15.2425"/>
    <x v="1"/>
  </r>
  <r>
    <n v="517"/>
    <d v="2013-03-14T00:00:00"/>
    <d v="1899-12-30T08:31:50"/>
    <n v="2013"/>
    <n v="3"/>
    <x v="11"/>
    <n v="14"/>
    <n v="5"/>
    <x v="4"/>
    <x v="4"/>
    <x v="0"/>
    <x v="9"/>
    <x v="9"/>
    <x v="2"/>
    <n v="125"/>
    <n v="47.5"/>
    <n v="77.5"/>
    <x v="0"/>
  </r>
  <r>
    <n v="518"/>
    <d v="2013-03-14T00:00:00"/>
    <d v="1899-12-30T05:08:02"/>
    <n v="2013"/>
    <n v="3"/>
    <x v="11"/>
    <n v="14"/>
    <n v="5"/>
    <x v="4"/>
    <x v="3"/>
    <x v="6"/>
    <x v="13"/>
    <x v="13"/>
    <x v="2"/>
    <n v="384"/>
    <n v="34.08"/>
    <n v="418.08"/>
    <x v="1"/>
  </r>
  <r>
    <n v="519"/>
    <d v="2013-03-20T00:00:00"/>
    <d v="1899-12-30T21:27:32"/>
    <n v="2013"/>
    <n v="3"/>
    <x v="11"/>
    <n v="20"/>
    <n v="4"/>
    <x v="3"/>
    <x v="0"/>
    <x v="3"/>
    <x v="6"/>
    <x v="6"/>
    <x v="2"/>
    <n v="453"/>
    <n v="40.203749999999999"/>
    <n v="493.20375000000001"/>
    <x v="1"/>
  </r>
  <r>
    <n v="520"/>
    <d v="2013-03-23T00:00:00"/>
    <d v="1899-12-30T12:12:23"/>
    <n v="2013"/>
    <n v="3"/>
    <x v="11"/>
    <n v="23"/>
    <n v="7"/>
    <x v="5"/>
    <x v="1"/>
    <x v="1"/>
    <x v="2"/>
    <x v="2"/>
    <x v="0"/>
    <n v="236"/>
    <n v="20.945"/>
    <n v="256.94499999999999"/>
    <x v="1"/>
  </r>
  <r>
    <n v="521"/>
    <d v="2013-03-27T00:00:00"/>
    <d v="1899-12-30T04:36:55"/>
    <n v="2013"/>
    <n v="3"/>
    <x v="11"/>
    <n v="27"/>
    <n v="4"/>
    <x v="3"/>
    <x v="3"/>
    <x v="6"/>
    <x v="13"/>
    <x v="13"/>
    <x v="2"/>
    <n v="327"/>
    <n v="29.021249999999998"/>
    <n v="356.02125000000001"/>
    <x v="1"/>
  </r>
  <r>
    <n v="522"/>
    <d v="2013-04-03T00:00:00"/>
    <d v="1899-12-30T02:46:19"/>
    <n v="2013"/>
    <n v="4"/>
    <x v="0"/>
    <n v="3"/>
    <n v="4"/>
    <x v="3"/>
    <x v="2"/>
    <x v="6"/>
    <x v="12"/>
    <x v="12"/>
    <x v="1"/>
    <n v="163"/>
    <n v="14.466249999999999"/>
    <n v="177.46625"/>
    <x v="1"/>
  </r>
  <r>
    <n v="523"/>
    <d v="2013-04-04T00:00:00"/>
    <d v="1899-12-30T06:00:12"/>
    <n v="2013"/>
    <n v="4"/>
    <x v="0"/>
    <n v="4"/>
    <n v="5"/>
    <x v="4"/>
    <x v="3"/>
    <x v="5"/>
    <x v="11"/>
    <x v="11"/>
    <x v="0"/>
    <n v="297"/>
    <n v="26.358749999999997"/>
    <n v="323.35874999999999"/>
    <x v="1"/>
  </r>
  <r>
    <n v="524"/>
    <d v="2013-04-04T00:00:00"/>
    <d v="1899-12-30T14:27:05"/>
    <n v="2013"/>
    <n v="4"/>
    <x v="0"/>
    <n v="4"/>
    <n v="5"/>
    <x v="4"/>
    <x v="1"/>
    <x v="6"/>
    <x v="12"/>
    <x v="12"/>
    <x v="1"/>
    <n v="412"/>
    <n v="36.564999999999998"/>
    <n v="448.565"/>
    <x v="1"/>
  </r>
  <r>
    <n v="525"/>
    <d v="2013-04-09T00:00:00"/>
    <d v="1899-12-30T04:18:30"/>
    <n v="2013"/>
    <n v="4"/>
    <x v="0"/>
    <n v="9"/>
    <n v="3"/>
    <x v="2"/>
    <x v="3"/>
    <x v="2"/>
    <x v="3"/>
    <x v="3"/>
    <x v="0"/>
    <n v="358"/>
    <n v="31.772499999999997"/>
    <n v="389.77249999999998"/>
    <x v="1"/>
  </r>
  <r>
    <n v="526"/>
    <d v="2013-04-15T00:00:00"/>
    <d v="1899-12-30T09:28:12"/>
    <n v="2013"/>
    <n v="4"/>
    <x v="0"/>
    <n v="15"/>
    <n v="2"/>
    <x v="1"/>
    <x v="4"/>
    <x v="6"/>
    <x v="12"/>
    <x v="12"/>
    <x v="1"/>
    <n v="153"/>
    <n v="13.578749999999999"/>
    <n v="166.57875000000001"/>
    <x v="1"/>
  </r>
  <r>
    <n v="527"/>
    <d v="2013-04-20T00:00:00"/>
    <d v="1899-12-30T20:49:29"/>
    <n v="2013"/>
    <n v="4"/>
    <x v="0"/>
    <n v="20"/>
    <n v="7"/>
    <x v="5"/>
    <x v="0"/>
    <x v="8"/>
    <x v="15"/>
    <x v="15"/>
    <x v="2"/>
    <n v="18"/>
    <n v="1.5974999999999999"/>
    <n v="19.5975"/>
    <x v="1"/>
  </r>
  <r>
    <n v="528"/>
    <d v="2013-04-22T00:00:00"/>
    <d v="1899-12-30T12:09:45"/>
    <n v="2013"/>
    <n v="4"/>
    <x v="0"/>
    <n v="22"/>
    <n v="2"/>
    <x v="1"/>
    <x v="1"/>
    <x v="2"/>
    <x v="5"/>
    <x v="5"/>
    <x v="0"/>
    <n v="48"/>
    <n v="4.26"/>
    <n v="52.26"/>
    <x v="1"/>
  </r>
  <r>
    <n v="529"/>
    <d v="2013-04-28T00:00:00"/>
    <d v="1899-12-30T10:57:20"/>
    <n v="2013"/>
    <n v="4"/>
    <x v="0"/>
    <n v="28"/>
    <n v="1"/>
    <x v="0"/>
    <x v="5"/>
    <x v="3"/>
    <x v="10"/>
    <x v="10"/>
    <x v="0"/>
    <n v="411"/>
    <n v="36.47625"/>
    <n v="447.47624999999999"/>
    <x v="1"/>
  </r>
  <r>
    <n v="530"/>
    <d v="2013-04-30T00:00:00"/>
    <d v="1899-12-30T08:27:33"/>
    <n v="2013"/>
    <n v="4"/>
    <x v="0"/>
    <n v="30"/>
    <n v="3"/>
    <x v="2"/>
    <x v="4"/>
    <x v="6"/>
    <x v="12"/>
    <x v="12"/>
    <x v="2"/>
    <n v="212"/>
    <n v="18.814999999999998"/>
    <n v="230.815"/>
    <x v="1"/>
  </r>
  <r>
    <n v="531"/>
    <d v="2013-05-01T00:00:00"/>
    <d v="1899-12-30T17:07:58"/>
    <n v="2013"/>
    <n v="5"/>
    <x v="1"/>
    <n v="1"/>
    <n v="4"/>
    <x v="3"/>
    <x v="0"/>
    <x v="5"/>
    <x v="11"/>
    <x v="11"/>
    <x v="1"/>
    <n v="439"/>
    <n v="38.96125"/>
    <n v="477.96125000000001"/>
    <x v="1"/>
  </r>
  <r>
    <n v="532"/>
    <d v="2013-05-04T00:00:00"/>
    <d v="1899-12-30T02:22:38"/>
    <n v="2013"/>
    <n v="5"/>
    <x v="1"/>
    <n v="4"/>
    <n v="7"/>
    <x v="5"/>
    <x v="2"/>
    <x v="3"/>
    <x v="6"/>
    <x v="6"/>
    <x v="0"/>
    <n v="341"/>
    <n v="30.263749999999998"/>
    <n v="371.26375000000002"/>
    <x v="1"/>
  </r>
  <r>
    <n v="533"/>
    <d v="2013-05-05T00:00:00"/>
    <d v="1899-12-30T16:02:13"/>
    <n v="2013"/>
    <n v="5"/>
    <x v="1"/>
    <n v="5"/>
    <n v="1"/>
    <x v="0"/>
    <x v="1"/>
    <x v="5"/>
    <x v="11"/>
    <x v="11"/>
    <x v="0"/>
    <n v="36"/>
    <n v="3.1949999999999998"/>
    <n v="39.195"/>
    <x v="1"/>
  </r>
  <r>
    <n v="534"/>
    <d v="2013-05-08T00:00:00"/>
    <d v="1899-12-30T17:55:47"/>
    <n v="2013"/>
    <n v="5"/>
    <x v="1"/>
    <n v="8"/>
    <n v="4"/>
    <x v="3"/>
    <x v="0"/>
    <x v="1"/>
    <x v="4"/>
    <x v="4"/>
    <x v="0"/>
    <n v="434"/>
    <n v="38.517499999999998"/>
    <n v="472.51749999999998"/>
    <x v="1"/>
  </r>
  <r>
    <n v="535"/>
    <d v="2013-05-15T00:00:00"/>
    <d v="1899-12-30T06:28:17"/>
    <n v="2013"/>
    <n v="5"/>
    <x v="1"/>
    <n v="15"/>
    <n v="4"/>
    <x v="3"/>
    <x v="3"/>
    <x v="3"/>
    <x v="6"/>
    <x v="6"/>
    <x v="0"/>
    <n v="302"/>
    <n v="26.802499999999998"/>
    <n v="328.80250000000001"/>
    <x v="1"/>
  </r>
  <r>
    <n v="536"/>
    <d v="2013-05-18T00:00:00"/>
    <d v="1899-12-30T01:52:23"/>
    <n v="2013"/>
    <n v="5"/>
    <x v="1"/>
    <n v="18"/>
    <n v="7"/>
    <x v="5"/>
    <x v="2"/>
    <x v="4"/>
    <x v="7"/>
    <x v="7"/>
    <x v="2"/>
    <n v="403"/>
    <n v="35.766249999999999"/>
    <n v="438.76625000000001"/>
    <x v="1"/>
  </r>
  <r>
    <n v="537"/>
    <d v="2013-05-21T00:00:00"/>
    <d v="1899-12-30T15:40:33"/>
    <n v="2013"/>
    <n v="5"/>
    <x v="1"/>
    <n v="21"/>
    <n v="3"/>
    <x v="2"/>
    <x v="1"/>
    <x v="3"/>
    <x v="6"/>
    <x v="6"/>
    <x v="1"/>
    <n v="71"/>
    <n v="6.3012499999999996"/>
    <n v="77.301249999999996"/>
    <x v="1"/>
  </r>
  <r>
    <n v="538"/>
    <d v="2013-05-24T00:00:00"/>
    <d v="1899-12-30T19:14:51"/>
    <n v="2013"/>
    <n v="5"/>
    <x v="1"/>
    <n v="24"/>
    <n v="6"/>
    <x v="6"/>
    <x v="0"/>
    <x v="2"/>
    <x v="3"/>
    <x v="3"/>
    <x v="2"/>
    <n v="223"/>
    <n v="19.791249999999998"/>
    <n v="242.79124999999999"/>
    <x v="1"/>
  </r>
  <r>
    <n v="539"/>
    <d v="2013-05-24T00:00:00"/>
    <d v="1899-12-30T15:20:17"/>
    <n v="2013"/>
    <n v="5"/>
    <x v="1"/>
    <n v="24"/>
    <n v="6"/>
    <x v="6"/>
    <x v="1"/>
    <x v="0"/>
    <x v="9"/>
    <x v="9"/>
    <x v="0"/>
    <n v="39"/>
    <n v="14.82"/>
    <n v="24.18"/>
    <x v="0"/>
  </r>
  <r>
    <n v="540"/>
    <d v="2013-05-24T00:00:00"/>
    <d v="1899-12-30T14:00:22"/>
    <n v="2013"/>
    <n v="5"/>
    <x v="1"/>
    <n v="24"/>
    <n v="6"/>
    <x v="6"/>
    <x v="1"/>
    <x v="7"/>
    <x v="14"/>
    <x v="14"/>
    <x v="2"/>
    <n v="192"/>
    <n v="17.04"/>
    <n v="209.04"/>
    <x v="1"/>
  </r>
  <r>
    <n v="541"/>
    <d v="2013-05-27T00:00:00"/>
    <d v="1899-12-30T15:38:31"/>
    <n v="2013"/>
    <n v="5"/>
    <x v="1"/>
    <n v="27"/>
    <n v="2"/>
    <x v="1"/>
    <x v="1"/>
    <x v="4"/>
    <x v="7"/>
    <x v="7"/>
    <x v="2"/>
    <n v="82"/>
    <n v="7.2774999999999999"/>
    <n v="89.277500000000003"/>
    <x v="1"/>
  </r>
  <r>
    <n v="542"/>
    <d v="2013-05-28T00:00:00"/>
    <d v="1899-12-30T00:43:31"/>
    <n v="2013"/>
    <n v="5"/>
    <x v="1"/>
    <n v="28"/>
    <n v="3"/>
    <x v="2"/>
    <x v="2"/>
    <x v="6"/>
    <x v="13"/>
    <x v="13"/>
    <x v="2"/>
    <n v="217"/>
    <n v="19.258749999999999"/>
    <n v="236.25874999999999"/>
    <x v="1"/>
  </r>
  <r>
    <n v="543"/>
    <d v="2013-05-29T00:00:00"/>
    <d v="1899-12-30T14:35:40"/>
    <n v="2013"/>
    <n v="5"/>
    <x v="1"/>
    <n v="29"/>
    <n v="4"/>
    <x v="3"/>
    <x v="1"/>
    <x v="3"/>
    <x v="6"/>
    <x v="6"/>
    <x v="0"/>
    <n v="345"/>
    <n v="30.618749999999999"/>
    <n v="375.61874999999998"/>
    <x v="1"/>
  </r>
  <r>
    <n v="544"/>
    <d v="2013-05-29T00:00:00"/>
    <d v="1899-12-30T01:34:08"/>
    <n v="2013"/>
    <n v="5"/>
    <x v="1"/>
    <n v="29"/>
    <n v="4"/>
    <x v="3"/>
    <x v="2"/>
    <x v="2"/>
    <x v="3"/>
    <x v="3"/>
    <x v="0"/>
    <n v="351"/>
    <n v="31.151249999999997"/>
    <n v="382.15125"/>
    <x v="1"/>
  </r>
  <r>
    <n v="545"/>
    <d v="2013-06-01T00:00:00"/>
    <d v="1899-12-30T02:36:55"/>
    <n v="2013"/>
    <n v="6"/>
    <x v="2"/>
    <n v="1"/>
    <n v="7"/>
    <x v="5"/>
    <x v="2"/>
    <x v="3"/>
    <x v="6"/>
    <x v="6"/>
    <x v="2"/>
    <n v="286"/>
    <n v="25.3825"/>
    <n v="311.38249999999999"/>
    <x v="1"/>
  </r>
  <r>
    <n v="546"/>
    <d v="2013-06-01T00:00:00"/>
    <d v="1899-12-30T17:02:11"/>
    <n v="2013"/>
    <n v="6"/>
    <x v="2"/>
    <n v="1"/>
    <n v="7"/>
    <x v="5"/>
    <x v="0"/>
    <x v="0"/>
    <x v="9"/>
    <x v="9"/>
    <x v="0"/>
    <n v="41"/>
    <n v="15.58"/>
    <n v="25.42"/>
    <x v="0"/>
  </r>
  <r>
    <n v="547"/>
    <d v="2013-06-07T00:00:00"/>
    <d v="1899-12-30T07:12:18"/>
    <n v="2013"/>
    <n v="6"/>
    <x v="2"/>
    <n v="7"/>
    <n v="6"/>
    <x v="6"/>
    <x v="4"/>
    <x v="1"/>
    <x v="2"/>
    <x v="2"/>
    <x v="1"/>
    <n v="500"/>
    <n v="44.375"/>
    <n v="544.375"/>
    <x v="1"/>
  </r>
  <r>
    <n v="548"/>
    <d v="2013-06-12T00:00:00"/>
    <d v="1899-12-30T02:53:36"/>
    <n v="2013"/>
    <n v="6"/>
    <x v="2"/>
    <n v="12"/>
    <n v="4"/>
    <x v="3"/>
    <x v="2"/>
    <x v="1"/>
    <x v="2"/>
    <x v="2"/>
    <x v="0"/>
    <n v="31"/>
    <n v="2.7512499999999998"/>
    <n v="33.751249999999999"/>
    <x v="1"/>
  </r>
  <r>
    <n v="549"/>
    <d v="2013-06-12T00:00:00"/>
    <d v="1899-12-30T03:22:43"/>
    <n v="2013"/>
    <n v="6"/>
    <x v="2"/>
    <n v="12"/>
    <n v="4"/>
    <x v="3"/>
    <x v="2"/>
    <x v="2"/>
    <x v="8"/>
    <x v="8"/>
    <x v="0"/>
    <n v="268"/>
    <n v="23.785"/>
    <n v="291.78500000000003"/>
    <x v="1"/>
  </r>
  <r>
    <n v="550"/>
    <d v="2013-06-13T00:00:00"/>
    <d v="1899-12-30T02:17:27"/>
    <n v="2013"/>
    <n v="6"/>
    <x v="2"/>
    <n v="13"/>
    <n v="5"/>
    <x v="4"/>
    <x v="2"/>
    <x v="2"/>
    <x v="3"/>
    <x v="3"/>
    <x v="0"/>
    <n v="479"/>
    <n v="42.511249999999997"/>
    <n v="521.51125000000002"/>
    <x v="1"/>
  </r>
  <r>
    <n v="551"/>
    <d v="2013-06-13T00:00:00"/>
    <d v="1899-12-30T19:02:51"/>
    <n v="2013"/>
    <n v="6"/>
    <x v="2"/>
    <n v="13"/>
    <n v="5"/>
    <x v="4"/>
    <x v="0"/>
    <x v="5"/>
    <x v="11"/>
    <x v="11"/>
    <x v="1"/>
    <n v="30"/>
    <n v="2.6624999999999996"/>
    <n v="32.662500000000001"/>
    <x v="1"/>
  </r>
  <r>
    <n v="552"/>
    <d v="2013-06-17T00:00:00"/>
    <d v="1899-12-30T09:41:45"/>
    <n v="2013"/>
    <n v="6"/>
    <x v="2"/>
    <n v="17"/>
    <n v="2"/>
    <x v="1"/>
    <x v="4"/>
    <x v="4"/>
    <x v="7"/>
    <x v="7"/>
    <x v="1"/>
    <n v="52"/>
    <n v="4.6150000000000002"/>
    <n v="56.615000000000002"/>
    <x v="1"/>
  </r>
  <r>
    <n v="553"/>
    <d v="2013-06-19T00:00:00"/>
    <d v="1899-12-30T03:02:34"/>
    <n v="2013"/>
    <n v="6"/>
    <x v="2"/>
    <n v="19"/>
    <n v="4"/>
    <x v="3"/>
    <x v="2"/>
    <x v="3"/>
    <x v="10"/>
    <x v="10"/>
    <x v="1"/>
    <n v="260"/>
    <n v="23.074999999999999"/>
    <n v="283.07499999999999"/>
    <x v="1"/>
  </r>
  <r>
    <n v="554"/>
    <d v="2013-06-22T00:00:00"/>
    <d v="1899-12-30T11:18:17"/>
    <n v="2013"/>
    <n v="6"/>
    <x v="2"/>
    <n v="22"/>
    <n v="7"/>
    <x v="5"/>
    <x v="5"/>
    <x v="6"/>
    <x v="13"/>
    <x v="13"/>
    <x v="2"/>
    <n v="159"/>
    <n v="14.11125"/>
    <n v="173.11125000000001"/>
    <x v="1"/>
  </r>
  <r>
    <n v="555"/>
    <d v="2013-06-24T00:00:00"/>
    <d v="1899-12-30T10:36:50"/>
    <n v="2013"/>
    <n v="6"/>
    <x v="2"/>
    <n v="24"/>
    <n v="2"/>
    <x v="1"/>
    <x v="5"/>
    <x v="3"/>
    <x v="6"/>
    <x v="6"/>
    <x v="1"/>
    <n v="19"/>
    <n v="1.6862499999999998"/>
    <n v="20.686250000000001"/>
    <x v="1"/>
  </r>
  <r>
    <n v="556"/>
    <d v="2013-06-24T00:00:00"/>
    <d v="1899-12-30T18:49:59"/>
    <n v="2013"/>
    <n v="6"/>
    <x v="2"/>
    <n v="24"/>
    <n v="2"/>
    <x v="1"/>
    <x v="0"/>
    <x v="0"/>
    <x v="0"/>
    <x v="0"/>
    <x v="2"/>
    <n v="59"/>
    <n v="22.42"/>
    <n v="36.58"/>
    <x v="0"/>
  </r>
  <r>
    <n v="557"/>
    <d v="2013-06-24T00:00:00"/>
    <d v="1899-12-30T04:51:57"/>
    <n v="2013"/>
    <n v="6"/>
    <x v="2"/>
    <n v="24"/>
    <n v="2"/>
    <x v="1"/>
    <x v="3"/>
    <x v="1"/>
    <x v="4"/>
    <x v="4"/>
    <x v="1"/>
    <n v="280"/>
    <n v="24.849999999999998"/>
    <n v="304.85000000000002"/>
    <x v="1"/>
  </r>
  <r>
    <n v="558"/>
    <d v="2013-06-25T00:00:00"/>
    <d v="1899-12-30T18:51:23"/>
    <n v="2013"/>
    <n v="6"/>
    <x v="2"/>
    <n v="25"/>
    <n v="3"/>
    <x v="2"/>
    <x v="0"/>
    <x v="0"/>
    <x v="0"/>
    <x v="0"/>
    <x v="0"/>
    <n v="229"/>
    <n v="87.02"/>
    <n v="141.98000000000002"/>
    <x v="0"/>
  </r>
  <r>
    <n v="559"/>
    <d v="2013-06-25T00:00:00"/>
    <d v="1899-12-30T05:02:41"/>
    <n v="2013"/>
    <n v="6"/>
    <x v="2"/>
    <n v="25"/>
    <n v="3"/>
    <x v="2"/>
    <x v="3"/>
    <x v="8"/>
    <x v="15"/>
    <x v="15"/>
    <x v="0"/>
    <n v="292"/>
    <n v="25.914999999999999"/>
    <n v="317.91500000000002"/>
    <x v="1"/>
  </r>
  <r>
    <n v="560"/>
    <d v="2013-07-04T00:00:00"/>
    <d v="1899-12-30T02:26:33"/>
    <n v="2013"/>
    <n v="7"/>
    <x v="3"/>
    <n v="4"/>
    <n v="5"/>
    <x v="4"/>
    <x v="2"/>
    <x v="1"/>
    <x v="2"/>
    <x v="2"/>
    <x v="0"/>
    <n v="6"/>
    <n v="0.53249999999999997"/>
    <n v="6.5324999999999998"/>
    <x v="1"/>
  </r>
  <r>
    <n v="561"/>
    <d v="2013-07-09T00:00:00"/>
    <d v="1899-12-30T06:44:40"/>
    <n v="2013"/>
    <n v="7"/>
    <x v="3"/>
    <n v="9"/>
    <n v="3"/>
    <x v="2"/>
    <x v="3"/>
    <x v="3"/>
    <x v="6"/>
    <x v="6"/>
    <x v="2"/>
    <n v="368"/>
    <n v="32.659999999999997"/>
    <n v="400.65999999999997"/>
    <x v="1"/>
  </r>
  <r>
    <n v="562"/>
    <d v="2013-07-17T00:00:00"/>
    <d v="1899-12-30T01:03:45"/>
    <n v="2013"/>
    <n v="7"/>
    <x v="3"/>
    <n v="17"/>
    <n v="4"/>
    <x v="3"/>
    <x v="2"/>
    <x v="0"/>
    <x v="9"/>
    <x v="9"/>
    <x v="0"/>
    <n v="366"/>
    <n v="139.08000000000001"/>
    <n v="226.92"/>
    <x v="0"/>
  </r>
  <r>
    <n v="563"/>
    <d v="2013-07-17T00:00:00"/>
    <d v="1899-12-30T19:48:29"/>
    <n v="2013"/>
    <n v="7"/>
    <x v="3"/>
    <n v="17"/>
    <n v="4"/>
    <x v="3"/>
    <x v="0"/>
    <x v="0"/>
    <x v="0"/>
    <x v="0"/>
    <x v="2"/>
    <n v="307"/>
    <n v="116.66"/>
    <n v="190.34"/>
    <x v="0"/>
  </r>
  <r>
    <n v="564"/>
    <d v="2013-07-19T00:00:00"/>
    <d v="1899-12-30T05:03:09"/>
    <n v="2013"/>
    <n v="7"/>
    <x v="3"/>
    <n v="19"/>
    <n v="6"/>
    <x v="6"/>
    <x v="3"/>
    <x v="3"/>
    <x v="10"/>
    <x v="10"/>
    <x v="0"/>
    <n v="174"/>
    <n v="15.442499999999999"/>
    <n v="189.4425"/>
    <x v="1"/>
  </r>
  <r>
    <n v="565"/>
    <d v="2013-07-19T00:00:00"/>
    <d v="1899-12-30T13:04:53"/>
    <n v="2013"/>
    <n v="7"/>
    <x v="3"/>
    <n v="19"/>
    <n v="6"/>
    <x v="6"/>
    <x v="1"/>
    <x v="1"/>
    <x v="4"/>
    <x v="4"/>
    <x v="0"/>
    <n v="224"/>
    <n v="19.88"/>
    <n v="243.88"/>
    <x v="1"/>
  </r>
  <r>
    <n v="566"/>
    <d v="2013-07-20T00:00:00"/>
    <d v="1899-12-30T05:11:24"/>
    <n v="2013"/>
    <n v="7"/>
    <x v="3"/>
    <n v="20"/>
    <n v="7"/>
    <x v="5"/>
    <x v="3"/>
    <x v="4"/>
    <x v="7"/>
    <x v="7"/>
    <x v="2"/>
    <n v="309"/>
    <n v="27.423749999999998"/>
    <n v="336.42374999999998"/>
    <x v="1"/>
  </r>
  <r>
    <n v="567"/>
    <d v="2013-07-21T00:00:00"/>
    <d v="1899-12-30T13:02:16"/>
    <n v="2013"/>
    <n v="7"/>
    <x v="3"/>
    <n v="21"/>
    <n v="1"/>
    <x v="0"/>
    <x v="1"/>
    <x v="5"/>
    <x v="11"/>
    <x v="11"/>
    <x v="1"/>
    <n v="234"/>
    <n v="20.767499999999998"/>
    <n v="254.76749999999998"/>
    <x v="1"/>
  </r>
  <r>
    <n v="568"/>
    <d v="2013-07-22T00:00:00"/>
    <d v="1899-12-30T07:36:18"/>
    <n v="2013"/>
    <n v="7"/>
    <x v="3"/>
    <n v="22"/>
    <n v="2"/>
    <x v="1"/>
    <x v="4"/>
    <x v="2"/>
    <x v="3"/>
    <x v="3"/>
    <x v="0"/>
    <n v="348"/>
    <n v="30.884999999999998"/>
    <n v="378.88499999999999"/>
    <x v="1"/>
  </r>
  <r>
    <n v="569"/>
    <d v="2013-07-29T00:00:00"/>
    <d v="1899-12-30T02:04:05"/>
    <n v="2013"/>
    <n v="7"/>
    <x v="3"/>
    <n v="29"/>
    <n v="2"/>
    <x v="1"/>
    <x v="2"/>
    <x v="0"/>
    <x v="0"/>
    <x v="0"/>
    <x v="1"/>
    <n v="75"/>
    <n v="28.5"/>
    <n v="46.5"/>
    <x v="0"/>
  </r>
  <r>
    <n v="570"/>
    <d v="2013-07-29T00:00:00"/>
    <d v="1899-12-30T20:00:54"/>
    <n v="2013"/>
    <n v="7"/>
    <x v="3"/>
    <n v="29"/>
    <n v="2"/>
    <x v="1"/>
    <x v="0"/>
    <x v="1"/>
    <x v="4"/>
    <x v="4"/>
    <x v="1"/>
    <n v="195"/>
    <n v="17.306249999999999"/>
    <n v="212.30625000000001"/>
    <x v="1"/>
  </r>
  <r>
    <n v="571"/>
    <d v="2013-07-30T00:00:00"/>
    <d v="1899-12-30T09:38:20"/>
    <n v="2013"/>
    <n v="7"/>
    <x v="3"/>
    <n v="30"/>
    <n v="3"/>
    <x v="2"/>
    <x v="4"/>
    <x v="2"/>
    <x v="5"/>
    <x v="5"/>
    <x v="0"/>
    <n v="107"/>
    <n v="9.4962499999999999"/>
    <n v="116.49625"/>
    <x v="1"/>
  </r>
  <r>
    <n v="572"/>
    <d v="2013-07-31T00:00:00"/>
    <d v="1899-12-30T22:50:00"/>
    <n v="2013"/>
    <n v="7"/>
    <x v="3"/>
    <n v="31"/>
    <n v="4"/>
    <x v="3"/>
    <x v="0"/>
    <x v="2"/>
    <x v="5"/>
    <x v="5"/>
    <x v="2"/>
    <n v="101"/>
    <n v="8.9637499999999992"/>
    <n v="109.96375"/>
    <x v="1"/>
  </r>
  <r>
    <n v="573"/>
    <d v="2013-08-03T00:00:00"/>
    <d v="1899-12-30T20:55:32"/>
    <n v="2013"/>
    <n v="8"/>
    <x v="4"/>
    <n v="3"/>
    <n v="7"/>
    <x v="5"/>
    <x v="0"/>
    <x v="0"/>
    <x v="1"/>
    <x v="1"/>
    <x v="2"/>
    <n v="237"/>
    <n v="90.06"/>
    <n v="146.94"/>
    <x v="0"/>
  </r>
  <r>
    <n v="574"/>
    <d v="2013-08-09T00:00:00"/>
    <d v="1899-12-30T17:21:41"/>
    <n v="2013"/>
    <n v="8"/>
    <x v="4"/>
    <n v="9"/>
    <n v="6"/>
    <x v="6"/>
    <x v="0"/>
    <x v="7"/>
    <x v="14"/>
    <x v="14"/>
    <x v="1"/>
    <n v="248"/>
    <n v="22.009999999999998"/>
    <n v="270.01"/>
    <x v="1"/>
  </r>
  <r>
    <n v="575"/>
    <d v="2013-08-12T00:00:00"/>
    <d v="1899-12-30T18:52:04"/>
    <n v="2013"/>
    <n v="8"/>
    <x v="4"/>
    <n v="12"/>
    <n v="2"/>
    <x v="1"/>
    <x v="0"/>
    <x v="3"/>
    <x v="6"/>
    <x v="6"/>
    <x v="1"/>
    <n v="466"/>
    <n v="41.357499999999995"/>
    <n v="507.35750000000002"/>
    <x v="1"/>
  </r>
  <r>
    <n v="576"/>
    <d v="2013-08-12T00:00:00"/>
    <d v="1899-12-30T08:56:46"/>
    <n v="2013"/>
    <n v="8"/>
    <x v="4"/>
    <n v="12"/>
    <n v="2"/>
    <x v="1"/>
    <x v="4"/>
    <x v="2"/>
    <x v="5"/>
    <x v="5"/>
    <x v="1"/>
    <n v="199"/>
    <n v="17.661249999999999"/>
    <n v="216.66125"/>
    <x v="1"/>
  </r>
  <r>
    <n v="577"/>
    <d v="2013-08-14T00:00:00"/>
    <d v="1899-12-30T15:17:02"/>
    <n v="2013"/>
    <n v="8"/>
    <x v="4"/>
    <n v="14"/>
    <n v="4"/>
    <x v="3"/>
    <x v="1"/>
    <x v="2"/>
    <x v="3"/>
    <x v="3"/>
    <x v="2"/>
    <n v="477"/>
    <n v="42.333749999999995"/>
    <n v="519.33375000000001"/>
    <x v="1"/>
  </r>
  <r>
    <n v="578"/>
    <d v="2013-08-15T00:00:00"/>
    <d v="1899-12-30T02:27:27"/>
    <n v="2013"/>
    <n v="8"/>
    <x v="4"/>
    <n v="15"/>
    <n v="5"/>
    <x v="4"/>
    <x v="2"/>
    <x v="0"/>
    <x v="0"/>
    <x v="0"/>
    <x v="2"/>
    <n v="6"/>
    <n v="2.2800000000000002"/>
    <n v="3.7199999999999998"/>
    <x v="0"/>
  </r>
  <r>
    <n v="579"/>
    <d v="2013-08-15T00:00:00"/>
    <d v="1899-12-30T03:03:23"/>
    <n v="2013"/>
    <n v="8"/>
    <x v="4"/>
    <n v="15"/>
    <n v="5"/>
    <x v="4"/>
    <x v="2"/>
    <x v="0"/>
    <x v="0"/>
    <x v="0"/>
    <x v="2"/>
    <n v="48"/>
    <n v="18.240000000000002"/>
    <n v="29.759999999999998"/>
    <x v="0"/>
  </r>
  <r>
    <n v="580"/>
    <d v="2013-08-18T00:00:00"/>
    <d v="1899-12-30T17:12:21"/>
    <n v="2013"/>
    <n v="8"/>
    <x v="4"/>
    <n v="18"/>
    <n v="1"/>
    <x v="0"/>
    <x v="0"/>
    <x v="2"/>
    <x v="3"/>
    <x v="3"/>
    <x v="2"/>
    <n v="395"/>
    <n v="35.056249999999999"/>
    <n v="430.05624999999998"/>
    <x v="1"/>
  </r>
  <r>
    <n v="581"/>
    <d v="2013-08-19T00:00:00"/>
    <d v="1899-12-30T19:59:12"/>
    <n v="2013"/>
    <n v="8"/>
    <x v="4"/>
    <n v="19"/>
    <n v="2"/>
    <x v="1"/>
    <x v="0"/>
    <x v="6"/>
    <x v="13"/>
    <x v="13"/>
    <x v="2"/>
    <n v="175"/>
    <n v="15.53125"/>
    <n v="190.53125"/>
    <x v="1"/>
  </r>
  <r>
    <n v="582"/>
    <d v="2013-08-21T00:00:00"/>
    <d v="1899-12-30T00:37:43"/>
    <n v="2013"/>
    <n v="8"/>
    <x v="4"/>
    <n v="21"/>
    <n v="4"/>
    <x v="3"/>
    <x v="2"/>
    <x v="0"/>
    <x v="9"/>
    <x v="9"/>
    <x v="1"/>
    <n v="106"/>
    <n v="40.28"/>
    <n v="65.72"/>
    <x v="0"/>
  </r>
  <r>
    <n v="583"/>
    <d v="2013-08-22T00:00:00"/>
    <d v="1899-12-30T19:27:10"/>
    <n v="2013"/>
    <n v="8"/>
    <x v="4"/>
    <n v="22"/>
    <n v="5"/>
    <x v="4"/>
    <x v="0"/>
    <x v="0"/>
    <x v="0"/>
    <x v="0"/>
    <x v="0"/>
    <n v="8"/>
    <n v="3.04"/>
    <n v="4.96"/>
    <x v="0"/>
  </r>
  <r>
    <n v="584"/>
    <d v="2013-08-27T00:00:00"/>
    <d v="1899-12-30T20:53:56"/>
    <n v="2013"/>
    <n v="8"/>
    <x v="4"/>
    <n v="27"/>
    <n v="3"/>
    <x v="2"/>
    <x v="0"/>
    <x v="2"/>
    <x v="5"/>
    <x v="5"/>
    <x v="1"/>
    <n v="333"/>
    <n v="29.553749999999997"/>
    <n v="362.55374999999998"/>
    <x v="1"/>
  </r>
  <r>
    <n v="585"/>
    <d v="2013-08-29T00:00:00"/>
    <d v="1899-12-30T12:10:31"/>
    <n v="2013"/>
    <n v="8"/>
    <x v="4"/>
    <n v="29"/>
    <n v="5"/>
    <x v="4"/>
    <x v="1"/>
    <x v="5"/>
    <x v="11"/>
    <x v="11"/>
    <x v="0"/>
    <n v="429"/>
    <n v="38.073749999999997"/>
    <n v="467.07375000000002"/>
    <x v="1"/>
  </r>
  <r>
    <n v="586"/>
    <d v="2013-08-30T00:00:00"/>
    <d v="1899-12-30T02:51:51"/>
    <n v="2013"/>
    <n v="8"/>
    <x v="4"/>
    <n v="30"/>
    <n v="6"/>
    <x v="6"/>
    <x v="2"/>
    <x v="3"/>
    <x v="10"/>
    <x v="10"/>
    <x v="1"/>
    <n v="79"/>
    <n v="7.0112499999999995"/>
    <n v="86.011250000000004"/>
    <x v="1"/>
  </r>
  <r>
    <n v="587"/>
    <d v="2013-08-31T00:00:00"/>
    <d v="1899-12-30T14:30:18"/>
    <n v="2013"/>
    <n v="8"/>
    <x v="4"/>
    <n v="31"/>
    <n v="7"/>
    <x v="5"/>
    <x v="1"/>
    <x v="5"/>
    <x v="11"/>
    <x v="11"/>
    <x v="0"/>
    <n v="86"/>
    <n v="7.6324999999999994"/>
    <n v="93.632499999999993"/>
    <x v="1"/>
  </r>
  <r>
    <n v="588"/>
    <d v="2013-09-02T00:00:00"/>
    <d v="1899-12-30T03:09:52"/>
    <n v="2013"/>
    <n v="9"/>
    <x v="5"/>
    <n v="2"/>
    <n v="2"/>
    <x v="1"/>
    <x v="2"/>
    <x v="2"/>
    <x v="5"/>
    <x v="5"/>
    <x v="1"/>
    <n v="75"/>
    <n v="6.65625"/>
    <n v="81.65625"/>
    <x v="1"/>
  </r>
  <r>
    <n v="589"/>
    <d v="2013-09-04T00:00:00"/>
    <d v="1899-12-30T10:38:35"/>
    <n v="2013"/>
    <n v="9"/>
    <x v="5"/>
    <n v="4"/>
    <n v="4"/>
    <x v="3"/>
    <x v="5"/>
    <x v="2"/>
    <x v="8"/>
    <x v="8"/>
    <x v="1"/>
    <n v="230"/>
    <n v="20.412499999999998"/>
    <n v="250.41249999999999"/>
    <x v="1"/>
  </r>
  <r>
    <n v="590"/>
    <d v="2013-09-05T00:00:00"/>
    <d v="1899-12-30T06:01:27"/>
    <n v="2013"/>
    <n v="9"/>
    <x v="5"/>
    <n v="5"/>
    <n v="5"/>
    <x v="4"/>
    <x v="3"/>
    <x v="0"/>
    <x v="9"/>
    <x v="9"/>
    <x v="0"/>
    <n v="27"/>
    <n v="10.26"/>
    <n v="16.740000000000002"/>
    <x v="0"/>
  </r>
  <r>
    <n v="591"/>
    <d v="2013-09-07T00:00:00"/>
    <d v="1899-12-30T19:20:19"/>
    <n v="2013"/>
    <n v="9"/>
    <x v="5"/>
    <n v="7"/>
    <n v="7"/>
    <x v="5"/>
    <x v="0"/>
    <x v="8"/>
    <x v="15"/>
    <x v="15"/>
    <x v="0"/>
    <n v="341"/>
    <n v="30.263749999999998"/>
    <n v="371.26375000000002"/>
    <x v="1"/>
  </r>
  <r>
    <n v="592"/>
    <d v="2013-09-07T00:00:00"/>
    <d v="1899-12-30T14:46:33"/>
    <n v="2013"/>
    <n v="9"/>
    <x v="5"/>
    <n v="7"/>
    <n v="7"/>
    <x v="5"/>
    <x v="1"/>
    <x v="4"/>
    <x v="7"/>
    <x v="7"/>
    <x v="1"/>
    <n v="467"/>
    <n v="41.446249999999999"/>
    <n v="508.44625000000002"/>
    <x v="1"/>
  </r>
  <r>
    <n v="593"/>
    <d v="2013-09-10T00:00:00"/>
    <d v="1899-12-30T01:46:12"/>
    <n v="2013"/>
    <n v="9"/>
    <x v="5"/>
    <n v="10"/>
    <n v="3"/>
    <x v="2"/>
    <x v="2"/>
    <x v="0"/>
    <x v="0"/>
    <x v="0"/>
    <x v="0"/>
    <n v="386"/>
    <n v="146.68"/>
    <n v="239.32"/>
    <x v="0"/>
  </r>
  <r>
    <n v="594"/>
    <d v="2013-09-12T00:00:00"/>
    <d v="1899-12-30T07:46:34"/>
    <n v="2013"/>
    <n v="9"/>
    <x v="5"/>
    <n v="12"/>
    <n v="5"/>
    <x v="4"/>
    <x v="4"/>
    <x v="3"/>
    <x v="10"/>
    <x v="10"/>
    <x v="2"/>
    <n v="50"/>
    <n v="4.4375"/>
    <n v="54.4375"/>
    <x v="1"/>
  </r>
  <r>
    <n v="595"/>
    <d v="2013-09-13T00:00:00"/>
    <d v="1899-12-30T03:43:23"/>
    <n v="2013"/>
    <n v="9"/>
    <x v="5"/>
    <n v="13"/>
    <n v="6"/>
    <x v="6"/>
    <x v="2"/>
    <x v="6"/>
    <x v="13"/>
    <x v="13"/>
    <x v="2"/>
    <n v="258"/>
    <n v="22.897499999999997"/>
    <n v="280.89749999999998"/>
    <x v="1"/>
  </r>
  <r>
    <n v="596"/>
    <d v="2013-09-16T00:00:00"/>
    <d v="1899-12-30T11:53:04"/>
    <n v="2013"/>
    <n v="9"/>
    <x v="5"/>
    <n v="16"/>
    <n v="2"/>
    <x v="1"/>
    <x v="5"/>
    <x v="2"/>
    <x v="3"/>
    <x v="3"/>
    <x v="0"/>
    <n v="280"/>
    <n v="24.849999999999998"/>
    <n v="304.85000000000002"/>
    <x v="1"/>
  </r>
  <r>
    <n v="597"/>
    <d v="2013-09-24T00:00:00"/>
    <d v="1899-12-30T08:09:19"/>
    <n v="2013"/>
    <n v="9"/>
    <x v="5"/>
    <n v="24"/>
    <n v="3"/>
    <x v="2"/>
    <x v="4"/>
    <x v="6"/>
    <x v="12"/>
    <x v="12"/>
    <x v="0"/>
    <n v="193"/>
    <n v="17.12875"/>
    <n v="210.12875"/>
    <x v="1"/>
  </r>
  <r>
    <n v="598"/>
    <d v="2013-09-25T00:00:00"/>
    <d v="1899-12-30T15:19:47"/>
    <n v="2013"/>
    <n v="9"/>
    <x v="5"/>
    <n v="25"/>
    <n v="4"/>
    <x v="3"/>
    <x v="1"/>
    <x v="6"/>
    <x v="13"/>
    <x v="13"/>
    <x v="0"/>
    <n v="184"/>
    <n v="16.329999999999998"/>
    <n v="200.32999999999998"/>
    <x v="1"/>
  </r>
  <r>
    <n v="599"/>
    <d v="2013-09-26T00:00:00"/>
    <d v="1899-12-30T21:52:14"/>
    <n v="2013"/>
    <n v="9"/>
    <x v="5"/>
    <n v="26"/>
    <n v="5"/>
    <x v="4"/>
    <x v="0"/>
    <x v="2"/>
    <x v="3"/>
    <x v="3"/>
    <x v="0"/>
    <n v="122"/>
    <n v="10.827499999999999"/>
    <n v="132.82749999999999"/>
    <x v="1"/>
  </r>
  <r>
    <n v="600"/>
    <d v="2013-09-30T00:00:00"/>
    <d v="1899-12-30T14:28:43"/>
    <n v="2013"/>
    <n v="9"/>
    <x v="5"/>
    <n v="30"/>
    <n v="2"/>
    <x v="1"/>
    <x v="1"/>
    <x v="5"/>
    <x v="11"/>
    <x v="11"/>
    <x v="1"/>
    <n v="23"/>
    <n v="2.0412499999999998"/>
    <n v="25.041249999999998"/>
    <x v="1"/>
  </r>
  <r>
    <n v="601"/>
    <d v="2013-09-30T00:00:00"/>
    <d v="1899-12-30T22:21:31"/>
    <n v="2013"/>
    <n v="9"/>
    <x v="5"/>
    <n v="30"/>
    <n v="2"/>
    <x v="1"/>
    <x v="0"/>
    <x v="3"/>
    <x v="6"/>
    <x v="6"/>
    <x v="2"/>
    <n v="262"/>
    <n v="23.252499999999998"/>
    <n v="285.2525"/>
    <x v="1"/>
  </r>
  <r>
    <n v="602"/>
    <d v="2013-10-03T00:00:00"/>
    <d v="1899-12-30T13:09:53"/>
    <n v="2013"/>
    <n v="10"/>
    <x v="6"/>
    <n v="3"/>
    <n v="5"/>
    <x v="4"/>
    <x v="1"/>
    <x v="2"/>
    <x v="5"/>
    <x v="5"/>
    <x v="0"/>
    <n v="329"/>
    <n v="29.198749999999997"/>
    <n v="358.19875000000002"/>
    <x v="1"/>
  </r>
  <r>
    <n v="603"/>
    <d v="2013-10-03T00:00:00"/>
    <d v="1899-12-30T07:20:39"/>
    <n v="2013"/>
    <n v="10"/>
    <x v="6"/>
    <n v="3"/>
    <n v="5"/>
    <x v="4"/>
    <x v="4"/>
    <x v="1"/>
    <x v="4"/>
    <x v="4"/>
    <x v="0"/>
    <n v="419"/>
    <n v="37.186250000000001"/>
    <n v="456.18624999999997"/>
    <x v="1"/>
  </r>
  <r>
    <n v="604"/>
    <d v="2013-10-06T00:00:00"/>
    <d v="1899-12-30T09:52:01"/>
    <n v="2013"/>
    <n v="10"/>
    <x v="6"/>
    <n v="6"/>
    <n v="1"/>
    <x v="0"/>
    <x v="4"/>
    <x v="6"/>
    <x v="12"/>
    <x v="12"/>
    <x v="2"/>
    <n v="74"/>
    <n v="6.5674999999999999"/>
    <n v="80.567499999999995"/>
    <x v="1"/>
  </r>
  <r>
    <n v="605"/>
    <d v="2013-10-08T00:00:00"/>
    <d v="1899-12-30T09:33:01"/>
    <n v="2013"/>
    <n v="10"/>
    <x v="6"/>
    <n v="8"/>
    <n v="3"/>
    <x v="2"/>
    <x v="4"/>
    <x v="8"/>
    <x v="15"/>
    <x v="15"/>
    <x v="2"/>
    <n v="90"/>
    <n v="7.9874999999999998"/>
    <n v="97.987499999999997"/>
    <x v="1"/>
  </r>
  <r>
    <n v="606"/>
    <d v="2013-10-12T00:00:00"/>
    <d v="1899-12-30T02:24:55"/>
    <n v="2013"/>
    <n v="10"/>
    <x v="6"/>
    <n v="12"/>
    <n v="7"/>
    <x v="5"/>
    <x v="2"/>
    <x v="3"/>
    <x v="6"/>
    <x v="6"/>
    <x v="0"/>
    <n v="435"/>
    <n v="38.606249999999996"/>
    <n v="473.60624999999999"/>
    <x v="1"/>
  </r>
  <r>
    <n v="607"/>
    <d v="2013-10-13T00:00:00"/>
    <d v="1899-12-30T07:02:19"/>
    <n v="2013"/>
    <n v="10"/>
    <x v="6"/>
    <n v="13"/>
    <n v="1"/>
    <x v="0"/>
    <x v="4"/>
    <x v="6"/>
    <x v="12"/>
    <x v="12"/>
    <x v="0"/>
    <n v="322"/>
    <n v="28.577499999999997"/>
    <n v="350.57749999999999"/>
    <x v="1"/>
  </r>
  <r>
    <n v="608"/>
    <d v="2013-10-21T00:00:00"/>
    <d v="1899-12-30T11:01:46"/>
    <n v="2013"/>
    <n v="10"/>
    <x v="6"/>
    <n v="21"/>
    <n v="2"/>
    <x v="1"/>
    <x v="5"/>
    <x v="2"/>
    <x v="8"/>
    <x v="8"/>
    <x v="2"/>
    <n v="400"/>
    <n v="35.5"/>
    <n v="435.5"/>
    <x v="1"/>
  </r>
  <r>
    <n v="609"/>
    <d v="2013-10-22T00:00:00"/>
    <d v="1899-12-30T23:32:54"/>
    <n v="2013"/>
    <n v="10"/>
    <x v="6"/>
    <n v="22"/>
    <n v="3"/>
    <x v="2"/>
    <x v="0"/>
    <x v="2"/>
    <x v="3"/>
    <x v="3"/>
    <x v="0"/>
    <n v="282"/>
    <n v="25.0275"/>
    <n v="307.02749999999997"/>
    <x v="1"/>
  </r>
  <r>
    <n v="610"/>
    <d v="2013-10-24T00:00:00"/>
    <d v="1899-12-30T14:45:18"/>
    <n v="2013"/>
    <n v="10"/>
    <x v="6"/>
    <n v="24"/>
    <n v="5"/>
    <x v="4"/>
    <x v="1"/>
    <x v="8"/>
    <x v="15"/>
    <x v="15"/>
    <x v="0"/>
    <n v="208"/>
    <n v="18.46"/>
    <n v="226.46"/>
    <x v="1"/>
  </r>
  <r>
    <n v="611"/>
    <d v="2013-10-25T00:00:00"/>
    <d v="1899-12-30T14:06:01"/>
    <n v="2013"/>
    <n v="10"/>
    <x v="6"/>
    <n v="25"/>
    <n v="6"/>
    <x v="6"/>
    <x v="1"/>
    <x v="7"/>
    <x v="14"/>
    <x v="14"/>
    <x v="0"/>
    <n v="401"/>
    <n v="35.588749999999997"/>
    <n v="436.58875"/>
    <x v="1"/>
  </r>
  <r>
    <n v="612"/>
    <d v="2013-11-01T00:00:00"/>
    <d v="1899-12-30T07:52:10"/>
    <n v="2013"/>
    <n v="11"/>
    <x v="7"/>
    <n v="1"/>
    <n v="6"/>
    <x v="6"/>
    <x v="4"/>
    <x v="6"/>
    <x v="13"/>
    <x v="13"/>
    <x v="0"/>
    <n v="73"/>
    <n v="6.4787499999999998"/>
    <n v="79.478750000000005"/>
    <x v="1"/>
  </r>
  <r>
    <n v="613"/>
    <d v="2013-11-02T00:00:00"/>
    <d v="1899-12-30T11:13:58"/>
    <n v="2013"/>
    <n v="11"/>
    <x v="7"/>
    <n v="2"/>
    <n v="7"/>
    <x v="5"/>
    <x v="5"/>
    <x v="4"/>
    <x v="7"/>
    <x v="7"/>
    <x v="0"/>
    <n v="149"/>
    <n v="13.223749999999999"/>
    <n v="162.22375"/>
    <x v="1"/>
  </r>
  <r>
    <n v="614"/>
    <d v="2013-11-04T00:00:00"/>
    <d v="1899-12-30T14:58:43"/>
    <n v="2013"/>
    <n v="11"/>
    <x v="7"/>
    <n v="4"/>
    <n v="2"/>
    <x v="1"/>
    <x v="1"/>
    <x v="3"/>
    <x v="6"/>
    <x v="6"/>
    <x v="0"/>
    <n v="126"/>
    <n v="11.182499999999999"/>
    <n v="137.1825"/>
    <x v="1"/>
  </r>
  <r>
    <n v="615"/>
    <d v="2013-11-05T00:00:00"/>
    <d v="1899-12-30T04:05:06"/>
    <n v="2013"/>
    <n v="11"/>
    <x v="7"/>
    <n v="5"/>
    <n v="3"/>
    <x v="2"/>
    <x v="3"/>
    <x v="6"/>
    <x v="13"/>
    <x v="13"/>
    <x v="0"/>
    <n v="331"/>
    <n v="29.376249999999999"/>
    <n v="360.37625000000003"/>
    <x v="1"/>
  </r>
  <r>
    <n v="616"/>
    <d v="2013-11-09T00:00:00"/>
    <d v="1899-12-30T05:07:43"/>
    <n v="2013"/>
    <n v="11"/>
    <x v="7"/>
    <n v="9"/>
    <n v="7"/>
    <x v="5"/>
    <x v="3"/>
    <x v="2"/>
    <x v="5"/>
    <x v="5"/>
    <x v="0"/>
    <n v="49"/>
    <n v="4.3487499999999999"/>
    <n v="53.348750000000003"/>
    <x v="1"/>
  </r>
  <r>
    <n v="617"/>
    <d v="2013-11-11T00:00:00"/>
    <d v="1899-12-30T07:28:30"/>
    <n v="2013"/>
    <n v="11"/>
    <x v="7"/>
    <n v="11"/>
    <n v="2"/>
    <x v="1"/>
    <x v="4"/>
    <x v="0"/>
    <x v="9"/>
    <x v="9"/>
    <x v="2"/>
    <n v="325"/>
    <n v="123.5"/>
    <n v="201.5"/>
    <x v="0"/>
  </r>
  <r>
    <n v="618"/>
    <d v="2013-11-17T00:00:00"/>
    <d v="1899-12-30T21:55:23"/>
    <n v="2013"/>
    <n v="11"/>
    <x v="7"/>
    <n v="17"/>
    <n v="1"/>
    <x v="0"/>
    <x v="0"/>
    <x v="0"/>
    <x v="9"/>
    <x v="9"/>
    <x v="0"/>
    <n v="75"/>
    <n v="28.5"/>
    <n v="46.5"/>
    <x v="0"/>
  </r>
  <r>
    <n v="619"/>
    <d v="2013-11-18T00:00:00"/>
    <d v="1899-12-30T21:27:59"/>
    <n v="2013"/>
    <n v="11"/>
    <x v="7"/>
    <n v="18"/>
    <n v="2"/>
    <x v="1"/>
    <x v="0"/>
    <x v="0"/>
    <x v="0"/>
    <x v="0"/>
    <x v="2"/>
    <n v="200"/>
    <n v="76"/>
    <n v="124"/>
    <x v="0"/>
  </r>
  <r>
    <n v="620"/>
    <d v="2013-11-19T00:00:00"/>
    <d v="1899-12-30T00:52:52"/>
    <n v="2013"/>
    <n v="11"/>
    <x v="7"/>
    <n v="19"/>
    <n v="3"/>
    <x v="2"/>
    <x v="2"/>
    <x v="2"/>
    <x v="3"/>
    <x v="3"/>
    <x v="0"/>
    <n v="426"/>
    <n v="37.807499999999997"/>
    <n v="463.8075"/>
    <x v="1"/>
  </r>
  <r>
    <n v="621"/>
    <d v="2013-11-19T00:00:00"/>
    <d v="1899-12-30T11:41:39"/>
    <n v="2013"/>
    <n v="11"/>
    <x v="7"/>
    <n v="19"/>
    <n v="3"/>
    <x v="2"/>
    <x v="5"/>
    <x v="1"/>
    <x v="4"/>
    <x v="4"/>
    <x v="2"/>
    <n v="448"/>
    <n v="39.76"/>
    <n v="487.76"/>
    <x v="1"/>
  </r>
  <r>
    <n v="622"/>
    <d v="2013-11-24T00:00:00"/>
    <d v="1899-12-30T00:52:43"/>
    <n v="2013"/>
    <n v="11"/>
    <x v="7"/>
    <n v="24"/>
    <n v="1"/>
    <x v="0"/>
    <x v="2"/>
    <x v="7"/>
    <x v="14"/>
    <x v="14"/>
    <x v="0"/>
    <n v="69"/>
    <n v="6.1237499999999994"/>
    <n v="75.123750000000001"/>
    <x v="1"/>
  </r>
  <r>
    <n v="623"/>
    <d v="2013-11-24T00:00:00"/>
    <d v="1899-12-30T14:33:01"/>
    <n v="2013"/>
    <n v="11"/>
    <x v="7"/>
    <n v="24"/>
    <n v="1"/>
    <x v="0"/>
    <x v="1"/>
    <x v="2"/>
    <x v="3"/>
    <x v="3"/>
    <x v="1"/>
    <n v="445"/>
    <n v="39.493749999999999"/>
    <n v="484.49374999999998"/>
    <x v="1"/>
  </r>
  <r>
    <n v="624"/>
    <d v="2013-11-26T00:00:00"/>
    <d v="1899-12-30T04:11:57"/>
    <n v="2013"/>
    <n v="11"/>
    <x v="7"/>
    <n v="26"/>
    <n v="3"/>
    <x v="2"/>
    <x v="3"/>
    <x v="0"/>
    <x v="0"/>
    <x v="0"/>
    <x v="1"/>
    <n v="92"/>
    <n v="34.96"/>
    <n v="57.04"/>
    <x v="0"/>
  </r>
  <r>
    <n v="625"/>
    <d v="2013-11-26T00:00:00"/>
    <d v="1899-12-30T18:52:22"/>
    <n v="2013"/>
    <n v="11"/>
    <x v="7"/>
    <n v="26"/>
    <n v="3"/>
    <x v="2"/>
    <x v="0"/>
    <x v="2"/>
    <x v="5"/>
    <x v="5"/>
    <x v="2"/>
    <n v="338"/>
    <n v="29.997499999999999"/>
    <n v="367.9975"/>
    <x v="1"/>
  </r>
  <r>
    <n v="626"/>
    <d v="2013-11-27T00:00:00"/>
    <d v="1899-12-30T18:26:28"/>
    <n v="2013"/>
    <n v="11"/>
    <x v="7"/>
    <n v="27"/>
    <n v="4"/>
    <x v="3"/>
    <x v="0"/>
    <x v="5"/>
    <x v="11"/>
    <x v="11"/>
    <x v="0"/>
    <n v="160"/>
    <n v="14.2"/>
    <n v="174.2"/>
    <x v="1"/>
  </r>
  <r>
    <n v="627"/>
    <d v="2013-11-28T00:00:00"/>
    <d v="1899-12-30T02:59:01"/>
    <n v="2013"/>
    <n v="11"/>
    <x v="7"/>
    <n v="28"/>
    <n v="5"/>
    <x v="4"/>
    <x v="2"/>
    <x v="4"/>
    <x v="7"/>
    <x v="7"/>
    <x v="2"/>
    <n v="116"/>
    <n v="10.295"/>
    <n v="126.295"/>
    <x v="1"/>
  </r>
  <r>
    <n v="628"/>
    <d v="2013-12-05T00:00:00"/>
    <d v="1899-12-30T07:05:32"/>
    <n v="2013"/>
    <n v="12"/>
    <x v="8"/>
    <n v="5"/>
    <n v="5"/>
    <x v="4"/>
    <x v="4"/>
    <x v="6"/>
    <x v="13"/>
    <x v="13"/>
    <x v="2"/>
    <n v="491"/>
    <n v="43.576249999999995"/>
    <n v="534.57624999999996"/>
    <x v="1"/>
  </r>
  <r>
    <n v="629"/>
    <d v="2013-12-07T00:00:00"/>
    <d v="1899-12-30T09:37:20"/>
    <n v="2013"/>
    <n v="12"/>
    <x v="8"/>
    <n v="7"/>
    <n v="7"/>
    <x v="5"/>
    <x v="4"/>
    <x v="2"/>
    <x v="8"/>
    <x v="8"/>
    <x v="2"/>
    <n v="240"/>
    <n v="21.299999999999997"/>
    <n v="261.3"/>
    <x v="1"/>
  </r>
  <r>
    <n v="630"/>
    <d v="2013-12-09T00:00:00"/>
    <d v="1899-12-30T08:11:25"/>
    <n v="2013"/>
    <n v="12"/>
    <x v="8"/>
    <n v="9"/>
    <n v="2"/>
    <x v="1"/>
    <x v="4"/>
    <x v="3"/>
    <x v="6"/>
    <x v="6"/>
    <x v="0"/>
    <n v="43"/>
    <n v="3.8162499999999997"/>
    <n v="46.816249999999997"/>
    <x v="1"/>
  </r>
  <r>
    <n v="631"/>
    <d v="2013-12-11T00:00:00"/>
    <d v="1899-12-30T16:39:11"/>
    <n v="2013"/>
    <n v="12"/>
    <x v="8"/>
    <n v="11"/>
    <n v="4"/>
    <x v="3"/>
    <x v="1"/>
    <x v="6"/>
    <x v="13"/>
    <x v="13"/>
    <x v="1"/>
    <n v="137"/>
    <n v="12.15875"/>
    <n v="149.15875"/>
    <x v="1"/>
  </r>
  <r>
    <n v="632"/>
    <d v="2013-12-11T00:00:00"/>
    <d v="1899-12-30T00:44:14"/>
    <n v="2013"/>
    <n v="12"/>
    <x v="8"/>
    <n v="11"/>
    <n v="4"/>
    <x v="3"/>
    <x v="2"/>
    <x v="3"/>
    <x v="10"/>
    <x v="10"/>
    <x v="0"/>
    <n v="162"/>
    <n v="14.3775"/>
    <n v="176.3775"/>
    <x v="1"/>
  </r>
  <r>
    <n v="633"/>
    <d v="2013-12-13T00:00:00"/>
    <d v="1899-12-30T06:31:17"/>
    <n v="2013"/>
    <n v="12"/>
    <x v="8"/>
    <n v="13"/>
    <n v="6"/>
    <x v="6"/>
    <x v="3"/>
    <x v="3"/>
    <x v="6"/>
    <x v="6"/>
    <x v="0"/>
    <n v="481"/>
    <n v="42.688749999999999"/>
    <n v="523.68875000000003"/>
    <x v="1"/>
  </r>
  <r>
    <n v="634"/>
    <d v="2013-12-20T00:00:00"/>
    <d v="1899-12-30T21:35:04"/>
    <n v="2013"/>
    <n v="12"/>
    <x v="8"/>
    <n v="20"/>
    <n v="6"/>
    <x v="6"/>
    <x v="0"/>
    <x v="1"/>
    <x v="2"/>
    <x v="2"/>
    <x v="0"/>
    <n v="255"/>
    <n v="22.631249999999998"/>
    <n v="277.63125000000002"/>
    <x v="1"/>
  </r>
  <r>
    <n v="635"/>
    <d v="2013-12-20T00:00:00"/>
    <d v="1899-12-30T16:27:56"/>
    <n v="2013"/>
    <n v="12"/>
    <x v="8"/>
    <n v="20"/>
    <n v="6"/>
    <x v="6"/>
    <x v="1"/>
    <x v="3"/>
    <x v="6"/>
    <x v="6"/>
    <x v="0"/>
    <n v="105"/>
    <n v="9.3187499999999996"/>
    <n v="114.31874999999999"/>
    <x v="1"/>
  </r>
  <r>
    <n v="636"/>
    <d v="2013-12-21T00:00:00"/>
    <d v="1899-12-30T11:02:24"/>
    <n v="2013"/>
    <n v="12"/>
    <x v="8"/>
    <n v="21"/>
    <n v="7"/>
    <x v="5"/>
    <x v="5"/>
    <x v="4"/>
    <x v="7"/>
    <x v="7"/>
    <x v="1"/>
    <n v="307"/>
    <n v="27.24625"/>
    <n v="334.24624999999997"/>
    <x v="1"/>
  </r>
  <r>
    <n v="637"/>
    <d v="2013-12-23T00:00:00"/>
    <d v="1899-12-30T09:29:22"/>
    <n v="2013"/>
    <n v="12"/>
    <x v="8"/>
    <n v="23"/>
    <n v="2"/>
    <x v="1"/>
    <x v="4"/>
    <x v="8"/>
    <x v="15"/>
    <x v="15"/>
    <x v="1"/>
    <n v="185"/>
    <n v="16.418749999999999"/>
    <n v="201.41874999999999"/>
    <x v="1"/>
  </r>
  <r>
    <n v="638"/>
    <d v="2013-12-26T00:00:00"/>
    <d v="1899-12-30T18:58:32"/>
    <n v="2013"/>
    <n v="12"/>
    <x v="8"/>
    <n v="26"/>
    <n v="5"/>
    <x v="4"/>
    <x v="0"/>
    <x v="1"/>
    <x v="4"/>
    <x v="4"/>
    <x v="2"/>
    <n v="78"/>
    <n v="6.9224999999999994"/>
    <n v="84.922499999999999"/>
    <x v="1"/>
  </r>
  <r>
    <n v="639"/>
    <d v="2013-12-31T00:00:00"/>
    <d v="1899-12-30T08:00:31"/>
    <n v="2013"/>
    <n v="12"/>
    <x v="8"/>
    <n v="31"/>
    <n v="3"/>
    <x v="2"/>
    <x v="4"/>
    <x v="8"/>
    <x v="15"/>
    <x v="15"/>
    <x v="1"/>
    <n v="354"/>
    <n v="31.417499999999997"/>
    <n v="385.41750000000002"/>
    <x v="1"/>
  </r>
  <r>
    <n v="640"/>
    <d v="2014-01-01T00:00:00"/>
    <d v="1899-12-30T10:28:32"/>
    <n v="2014"/>
    <n v="1"/>
    <x v="9"/>
    <n v="1"/>
    <n v="4"/>
    <x v="3"/>
    <x v="5"/>
    <x v="1"/>
    <x v="4"/>
    <x v="4"/>
    <x v="0"/>
    <n v="327"/>
    <n v="29.021249999999998"/>
    <n v="356.02125000000001"/>
    <x v="1"/>
  </r>
  <r>
    <n v="641"/>
    <d v="2014-01-02T00:00:00"/>
    <d v="1899-12-30T12:36:35"/>
    <n v="2014"/>
    <n v="1"/>
    <x v="9"/>
    <n v="2"/>
    <n v="5"/>
    <x v="4"/>
    <x v="1"/>
    <x v="8"/>
    <x v="15"/>
    <x v="15"/>
    <x v="0"/>
    <n v="398"/>
    <n v="35.322499999999998"/>
    <n v="433.32249999999999"/>
    <x v="1"/>
  </r>
  <r>
    <n v="642"/>
    <d v="2014-01-02T00:00:00"/>
    <d v="1899-12-30T10:28:59"/>
    <n v="2014"/>
    <n v="1"/>
    <x v="9"/>
    <n v="2"/>
    <n v="5"/>
    <x v="4"/>
    <x v="5"/>
    <x v="2"/>
    <x v="8"/>
    <x v="8"/>
    <x v="1"/>
    <n v="30"/>
    <n v="2.6624999999999996"/>
    <n v="32.662500000000001"/>
    <x v="1"/>
  </r>
  <r>
    <n v="643"/>
    <d v="2014-01-03T00:00:00"/>
    <d v="1899-12-30T23:18:57"/>
    <n v="2014"/>
    <n v="1"/>
    <x v="9"/>
    <n v="3"/>
    <n v="6"/>
    <x v="6"/>
    <x v="0"/>
    <x v="1"/>
    <x v="2"/>
    <x v="2"/>
    <x v="0"/>
    <n v="278"/>
    <n v="24.672499999999999"/>
    <n v="302.67250000000001"/>
    <x v="1"/>
  </r>
  <r>
    <n v="644"/>
    <d v="2014-01-07T00:00:00"/>
    <d v="1899-12-30T17:10:28"/>
    <n v="2014"/>
    <n v="1"/>
    <x v="9"/>
    <n v="7"/>
    <n v="3"/>
    <x v="2"/>
    <x v="0"/>
    <x v="7"/>
    <x v="14"/>
    <x v="14"/>
    <x v="1"/>
    <n v="463"/>
    <n v="41.091249999999995"/>
    <n v="504.09125"/>
    <x v="1"/>
  </r>
  <r>
    <n v="645"/>
    <d v="2014-01-07T00:00:00"/>
    <d v="1899-12-30T22:26:56"/>
    <n v="2014"/>
    <n v="1"/>
    <x v="9"/>
    <n v="7"/>
    <n v="3"/>
    <x v="2"/>
    <x v="0"/>
    <x v="4"/>
    <x v="7"/>
    <x v="7"/>
    <x v="0"/>
    <n v="138"/>
    <n v="12.247499999999999"/>
    <n v="150.2475"/>
    <x v="1"/>
  </r>
  <r>
    <n v="646"/>
    <d v="2014-01-10T00:00:00"/>
    <d v="1899-12-30T03:40:15"/>
    <n v="2014"/>
    <n v="1"/>
    <x v="9"/>
    <n v="10"/>
    <n v="6"/>
    <x v="6"/>
    <x v="2"/>
    <x v="0"/>
    <x v="1"/>
    <x v="1"/>
    <x v="0"/>
    <n v="181"/>
    <n v="68.78"/>
    <n v="112.22"/>
    <x v="0"/>
  </r>
  <r>
    <n v="647"/>
    <d v="2014-01-13T00:00:00"/>
    <d v="1899-12-30T21:19:17"/>
    <n v="2014"/>
    <n v="1"/>
    <x v="9"/>
    <n v="13"/>
    <n v="2"/>
    <x v="1"/>
    <x v="0"/>
    <x v="0"/>
    <x v="0"/>
    <x v="0"/>
    <x v="0"/>
    <n v="169"/>
    <n v="64.22"/>
    <n v="104.78"/>
    <x v="0"/>
  </r>
  <r>
    <n v="648"/>
    <d v="2014-01-14T00:00:00"/>
    <d v="1899-12-30T18:58:04"/>
    <n v="2014"/>
    <n v="1"/>
    <x v="9"/>
    <n v="14"/>
    <n v="3"/>
    <x v="2"/>
    <x v="0"/>
    <x v="5"/>
    <x v="11"/>
    <x v="11"/>
    <x v="0"/>
    <n v="345"/>
    <n v="30.618749999999999"/>
    <n v="375.61874999999998"/>
    <x v="1"/>
  </r>
  <r>
    <n v="649"/>
    <d v="2014-01-19T00:00:00"/>
    <d v="1899-12-30T13:27:35"/>
    <n v="2014"/>
    <n v="1"/>
    <x v="9"/>
    <n v="19"/>
    <n v="1"/>
    <x v="0"/>
    <x v="1"/>
    <x v="0"/>
    <x v="1"/>
    <x v="1"/>
    <x v="0"/>
    <n v="167"/>
    <n v="63.46"/>
    <n v="103.53999999999999"/>
    <x v="0"/>
  </r>
  <r>
    <n v="650"/>
    <d v="2014-01-22T00:00:00"/>
    <d v="1899-12-30T17:34:51"/>
    <n v="2014"/>
    <n v="1"/>
    <x v="9"/>
    <n v="22"/>
    <n v="4"/>
    <x v="3"/>
    <x v="0"/>
    <x v="6"/>
    <x v="13"/>
    <x v="13"/>
    <x v="1"/>
    <n v="118"/>
    <n v="10.4725"/>
    <n v="128.4725"/>
    <x v="1"/>
  </r>
  <r>
    <n v="651"/>
    <d v="2014-01-24T00:00:00"/>
    <d v="1899-12-30T08:31:06"/>
    <n v="2014"/>
    <n v="1"/>
    <x v="9"/>
    <n v="24"/>
    <n v="6"/>
    <x v="6"/>
    <x v="4"/>
    <x v="6"/>
    <x v="12"/>
    <x v="12"/>
    <x v="0"/>
    <n v="237"/>
    <n v="21.033749999999998"/>
    <n v="258.03375"/>
    <x v="1"/>
  </r>
  <r>
    <n v="652"/>
    <d v="2014-01-26T00:00:00"/>
    <d v="1899-12-30T23:05:41"/>
    <n v="2014"/>
    <n v="1"/>
    <x v="9"/>
    <n v="26"/>
    <n v="1"/>
    <x v="0"/>
    <x v="0"/>
    <x v="2"/>
    <x v="5"/>
    <x v="5"/>
    <x v="0"/>
    <n v="123"/>
    <n v="10.91625"/>
    <n v="133.91624999999999"/>
    <x v="1"/>
  </r>
  <r>
    <n v="653"/>
    <d v="2014-01-29T00:00:00"/>
    <d v="1899-12-30T17:14:21"/>
    <n v="2014"/>
    <n v="1"/>
    <x v="9"/>
    <n v="29"/>
    <n v="4"/>
    <x v="3"/>
    <x v="0"/>
    <x v="4"/>
    <x v="7"/>
    <x v="7"/>
    <x v="0"/>
    <n v="93"/>
    <n v="8.2537500000000001"/>
    <n v="101.25375"/>
    <x v="1"/>
  </r>
  <r>
    <n v="654"/>
    <d v="2014-01-29T00:00:00"/>
    <d v="1899-12-30T08:04:58"/>
    <n v="2014"/>
    <n v="1"/>
    <x v="9"/>
    <n v="29"/>
    <n v="4"/>
    <x v="3"/>
    <x v="4"/>
    <x v="6"/>
    <x v="12"/>
    <x v="12"/>
    <x v="1"/>
    <n v="200"/>
    <n v="17.75"/>
    <n v="217.75"/>
    <x v="1"/>
  </r>
  <r>
    <n v="655"/>
    <d v="2014-01-31T00:00:00"/>
    <d v="1899-12-30T10:00:00"/>
    <n v="2014"/>
    <n v="1"/>
    <x v="9"/>
    <n v="31"/>
    <n v="6"/>
    <x v="6"/>
    <x v="4"/>
    <x v="2"/>
    <x v="3"/>
    <x v="3"/>
    <x v="2"/>
    <n v="410"/>
    <n v="36.387499999999996"/>
    <n v="446.38749999999999"/>
    <x v="1"/>
  </r>
  <r>
    <n v="656"/>
    <d v="2014-02-02T00:00:00"/>
    <d v="1899-12-30T10:42:07"/>
    <n v="2014"/>
    <n v="2"/>
    <x v="10"/>
    <n v="2"/>
    <n v="1"/>
    <x v="0"/>
    <x v="5"/>
    <x v="3"/>
    <x v="10"/>
    <x v="10"/>
    <x v="1"/>
    <n v="77"/>
    <n v="6.8337499999999993"/>
    <n v="83.833749999999995"/>
    <x v="1"/>
  </r>
  <r>
    <n v="657"/>
    <d v="2014-02-11T00:00:00"/>
    <d v="1899-12-30T00:49:11"/>
    <n v="2014"/>
    <n v="2"/>
    <x v="10"/>
    <n v="11"/>
    <n v="3"/>
    <x v="2"/>
    <x v="2"/>
    <x v="1"/>
    <x v="2"/>
    <x v="2"/>
    <x v="0"/>
    <n v="287"/>
    <n v="25.471249999999998"/>
    <n v="312.47125"/>
    <x v="1"/>
  </r>
  <r>
    <n v="658"/>
    <d v="2014-02-12T00:00:00"/>
    <d v="1899-12-30T16:58:55"/>
    <n v="2014"/>
    <n v="2"/>
    <x v="10"/>
    <n v="12"/>
    <n v="4"/>
    <x v="3"/>
    <x v="1"/>
    <x v="6"/>
    <x v="12"/>
    <x v="12"/>
    <x v="1"/>
    <n v="42"/>
    <n v="3.7275"/>
    <n v="45.727499999999999"/>
    <x v="1"/>
  </r>
  <r>
    <n v="659"/>
    <d v="2014-02-14T00:00:00"/>
    <d v="1899-12-30T20:40:13"/>
    <n v="2014"/>
    <n v="2"/>
    <x v="10"/>
    <n v="14"/>
    <n v="6"/>
    <x v="6"/>
    <x v="0"/>
    <x v="1"/>
    <x v="2"/>
    <x v="2"/>
    <x v="2"/>
    <n v="406"/>
    <n v="36.032499999999999"/>
    <n v="442.03250000000003"/>
    <x v="1"/>
  </r>
  <r>
    <n v="660"/>
    <d v="2014-02-16T00:00:00"/>
    <d v="1899-12-30T12:21:57"/>
    <n v="2014"/>
    <n v="2"/>
    <x v="10"/>
    <n v="16"/>
    <n v="1"/>
    <x v="0"/>
    <x v="1"/>
    <x v="3"/>
    <x v="10"/>
    <x v="10"/>
    <x v="2"/>
    <n v="431"/>
    <n v="38.251249999999999"/>
    <n v="469.25125000000003"/>
    <x v="1"/>
  </r>
  <r>
    <n v="661"/>
    <d v="2014-02-18T00:00:00"/>
    <d v="1899-12-30T03:45:50"/>
    <n v="2014"/>
    <n v="2"/>
    <x v="10"/>
    <n v="18"/>
    <n v="3"/>
    <x v="2"/>
    <x v="2"/>
    <x v="3"/>
    <x v="6"/>
    <x v="6"/>
    <x v="2"/>
    <n v="79"/>
    <n v="7.0112499999999995"/>
    <n v="86.011250000000004"/>
    <x v="1"/>
  </r>
  <r>
    <n v="662"/>
    <d v="2014-02-20T00:00:00"/>
    <d v="1899-12-30T21:18:52"/>
    <n v="2014"/>
    <n v="2"/>
    <x v="10"/>
    <n v="20"/>
    <n v="5"/>
    <x v="4"/>
    <x v="0"/>
    <x v="7"/>
    <x v="14"/>
    <x v="14"/>
    <x v="0"/>
    <n v="301"/>
    <n v="26.713749999999997"/>
    <n v="327.71375"/>
    <x v="1"/>
  </r>
  <r>
    <n v="663"/>
    <d v="2014-02-22T00:00:00"/>
    <d v="1899-12-30T07:53:54"/>
    <n v="2014"/>
    <n v="2"/>
    <x v="10"/>
    <n v="22"/>
    <n v="7"/>
    <x v="5"/>
    <x v="4"/>
    <x v="3"/>
    <x v="10"/>
    <x v="10"/>
    <x v="2"/>
    <n v="305"/>
    <n v="27.068749999999998"/>
    <n v="332.06875000000002"/>
    <x v="1"/>
  </r>
  <r>
    <n v="664"/>
    <d v="2014-02-25T00:00:00"/>
    <d v="1899-12-30T19:34:30"/>
    <n v="2014"/>
    <n v="2"/>
    <x v="10"/>
    <n v="25"/>
    <n v="3"/>
    <x v="2"/>
    <x v="0"/>
    <x v="8"/>
    <x v="15"/>
    <x v="15"/>
    <x v="1"/>
    <n v="471"/>
    <n v="41.801249999999996"/>
    <n v="512.80124999999998"/>
    <x v="1"/>
  </r>
  <r>
    <n v="665"/>
    <d v="2014-02-26T00:00:00"/>
    <d v="1899-12-30T16:28:23"/>
    <n v="2014"/>
    <n v="2"/>
    <x v="10"/>
    <n v="26"/>
    <n v="4"/>
    <x v="3"/>
    <x v="1"/>
    <x v="0"/>
    <x v="1"/>
    <x v="1"/>
    <x v="2"/>
    <n v="64"/>
    <n v="24.32"/>
    <n v="39.68"/>
    <x v="0"/>
  </r>
  <r>
    <n v="666"/>
    <d v="2014-02-28T00:00:00"/>
    <d v="1899-12-30T20:31:12"/>
    <n v="2014"/>
    <n v="2"/>
    <x v="10"/>
    <n v="28"/>
    <n v="6"/>
    <x v="6"/>
    <x v="0"/>
    <x v="8"/>
    <x v="15"/>
    <x v="15"/>
    <x v="0"/>
    <n v="12"/>
    <n v="1.0649999999999999"/>
    <n v="13.065"/>
    <x v="1"/>
  </r>
  <r>
    <n v="667"/>
    <d v="2014-03-01T00:00:00"/>
    <d v="1899-12-30T06:19:31"/>
    <n v="2014"/>
    <n v="3"/>
    <x v="11"/>
    <n v="1"/>
    <n v="7"/>
    <x v="5"/>
    <x v="3"/>
    <x v="2"/>
    <x v="3"/>
    <x v="3"/>
    <x v="0"/>
    <n v="162"/>
    <n v="14.3775"/>
    <n v="176.3775"/>
    <x v="1"/>
  </r>
  <r>
    <n v="668"/>
    <d v="2014-03-02T00:00:00"/>
    <d v="1899-12-30T05:30:35"/>
    <n v="2014"/>
    <n v="3"/>
    <x v="11"/>
    <n v="2"/>
    <n v="1"/>
    <x v="0"/>
    <x v="3"/>
    <x v="8"/>
    <x v="15"/>
    <x v="15"/>
    <x v="2"/>
    <n v="278"/>
    <n v="24.672499999999999"/>
    <n v="302.67250000000001"/>
    <x v="1"/>
  </r>
  <r>
    <n v="669"/>
    <d v="2014-03-04T00:00:00"/>
    <d v="1899-12-30T06:23:58"/>
    <n v="2014"/>
    <n v="3"/>
    <x v="11"/>
    <n v="4"/>
    <n v="3"/>
    <x v="2"/>
    <x v="3"/>
    <x v="5"/>
    <x v="11"/>
    <x v="11"/>
    <x v="2"/>
    <n v="120"/>
    <n v="10.649999999999999"/>
    <n v="130.65"/>
    <x v="1"/>
  </r>
  <r>
    <n v="670"/>
    <d v="2014-03-06T00:00:00"/>
    <d v="1899-12-30T06:25:14"/>
    <n v="2014"/>
    <n v="3"/>
    <x v="11"/>
    <n v="6"/>
    <n v="5"/>
    <x v="4"/>
    <x v="3"/>
    <x v="7"/>
    <x v="14"/>
    <x v="14"/>
    <x v="2"/>
    <n v="261"/>
    <n v="23.16375"/>
    <n v="284.16374999999999"/>
    <x v="1"/>
  </r>
  <r>
    <n v="671"/>
    <d v="2014-03-09T00:00:00"/>
    <d v="1899-12-30T10:22:08"/>
    <n v="2014"/>
    <n v="3"/>
    <x v="11"/>
    <n v="9"/>
    <n v="1"/>
    <x v="0"/>
    <x v="5"/>
    <x v="0"/>
    <x v="0"/>
    <x v="0"/>
    <x v="2"/>
    <n v="150"/>
    <n v="57"/>
    <n v="93"/>
    <x v="0"/>
  </r>
  <r>
    <n v="672"/>
    <d v="2014-03-10T00:00:00"/>
    <d v="1899-12-30T23:58:48"/>
    <n v="2014"/>
    <n v="3"/>
    <x v="11"/>
    <n v="10"/>
    <n v="2"/>
    <x v="1"/>
    <x v="0"/>
    <x v="0"/>
    <x v="9"/>
    <x v="9"/>
    <x v="0"/>
    <n v="399"/>
    <n v="151.62"/>
    <n v="247.38"/>
    <x v="0"/>
  </r>
  <r>
    <n v="673"/>
    <d v="2014-03-11T00:00:00"/>
    <d v="1899-12-30T13:36:45"/>
    <n v="2014"/>
    <n v="3"/>
    <x v="11"/>
    <n v="11"/>
    <n v="3"/>
    <x v="2"/>
    <x v="1"/>
    <x v="7"/>
    <x v="14"/>
    <x v="14"/>
    <x v="1"/>
    <n v="111"/>
    <n v="9.8512500000000003"/>
    <n v="120.85124999999999"/>
    <x v="1"/>
  </r>
  <r>
    <n v="674"/>
    <d v="2014-03-13T00:00:00"/>
    <d v="1899-12-30T19:18:24"/>
    <n v="2014"/>
    <n v="3"/>
    <x v="11"/>
    <n v="13"/>
    <n v="5"/>
    <x v="4"/>
    <x v="0"/>
    <x v="5"/>
    <x v="11"/>
    <x v="11"/>
    <x v="2"/>
    <n v="468"/>
    <n v="41.534999999999997"/>
    <n v="509.53499999999997"/>
    <x v="1"/>
  </r>
  <r>
    <n v="675"/>
    <d v="2014-03-14T00:00:00"/>
    <d v="1899-12-30T15:22:13"/>
    <n v="2014"/>
    <n v="3"/>
    <x v="11"/>
    <n v="14"/>
    <n v="6"/>
    <x v="6"/>
    <x v="1"/>
    <x v="2"/>
    <x v="5"/>
    <x v="5"/>
    <x v="1"/>
    <n v="9"/>
    <n v="0.79874999999999996"/>
    <n v="9.7987500000000001"/>
    <x v="1"/>
  </r>
  <r>
    <n v="676"/>
    <d v="2014-03-15T00:00:00"/>
    <d v="1899-12-30T19:26:49"/>
    <n v="2014"/>
    <n v="3"/>
    <x v="11"/>
    <n v="15"/>
    <n v="7"/>
    <x v="5"/>
    <x v="0"/>
    <x v="1"/>
    <x v="4"/>
    <x v="4"/>
    <x v="0"/>
    <n v="461"/>
    <n v="40.91375"/>
    <n v="501.91374999999999"/>
    <x v="1"/>
  </r>
  <r>
    <n v="677"/>
    <d v="2014-03-15T00:00:00"/>
    <d v="1899-12-30T09:29:50"/>
    <n v="2014"/>
    <n v="3"/>
    <x v="11"/>
    <n v="15"/>
    <n v="7"/>
    <x v="5"/>
    <x v="4"/>
    <x v="6"/>
    <x v="12"/>
    <x v="12"/>
    <x v="2"/>
    <n v="13"/>
    <n v="1.1537500000000001"/>
    <n v="14.15375"/>
    <x v="1"/>
  </r>
  <r>
    <n v="678"/>
    <d v="2014-03-21T00:00:00"/>
    <d v="1899-12-30T01:51:32"/>
    <n v="2014"/>
    <n v="3"/>
    <x v="11"/>
    <n v="21"/>
    <n v="6"/>
    <x v="6"/>
    <x v="2"/>
    <x v="3"/>
    <x v="10"/>
    <x v="10"/>
    <x v="0"/>
    <n v="341"/>
    <n v="30.263749999999998"/>
    <n v="371.26375000000002"/>
    <x v="1"/>
  </r>
  <r>
    <n v="679"/>
    <d v="2014-03-23T00:00:00"/>
    <d v="1899-12-30T04:40:31"/>
    <n v="2014"/>
    <n v="3"/>
    <x v="11"/>
    <n v="23"/>
    <n v="1"/>
    <x v="0"/>
    <x v="3"/>
    <x v="0"/>
    <x v="9"/>
    <x v="9"/>
    <x v="0"/>
    <n v="62"/>
    <n v="23.56"/>
    <n v="38.44"/>
    <x v="0"/>
  </r>
  <r>
    <n v="680"/>
    <d v="2014-03-25T00:00:00"/>
    <d v="1899-12-30T17:31:38"/>
    <n v="2014"/>
    <n v="3"/>
    <x v="11"/>
    <n v="25"/>
    <n v="3"/>
    <x v="2"/>
    <x v="0"/>
    <x v="0"/>
    <x v="0"/>
    <x v="0"/>
    <x v="1"/>
    <n v="446"/>
    <n v="169.48"/>
    <n v="276.52"/>
    <x v="0"/>
  </r>
  <r>
    <n v="681"/>
    <d v="2014-03-30T00:00:00"/>
    <d v="1899-12-30T01:10:42"/>
    <n v="2014"/>
    <n v="3"/>
    <x v="11"/>
    <n v="30"/>
    <n v="1"/>
    <x v="0"/>
    <x v="2"/>
    <x v="0"/>
    <x v="1"/>
    <x v="1"/>
    <x v="1"/>
    <n v="284"/>
    <n v="107.92"/>
    <n v="176.07999999999998"/>
    <x v="0"/>
  </r>
  <r>
    <n v="682"/>
    <d v="2014-03-31T00:00:00"/>
    <d v="1899-12-30T22:02:13"/>
    <n v="2014"/>
    <n v="3"/>
    <x v="11"/>
    <n v="31"/>
    <n v="2"/>
    <x v="1"/>
    <x v="0"/>
    <x v="5"/>
    <x v="11"/>
    <x v="11"/>
    <x v="0"/>
    <n v="439"/>
    <n v="38.96125"/>
    <n v="477.96125000000001"/>
    <x v="1"/>
  </r>
  <r>
    <n v="683"/>
    <d v="2014-04-01T00:00:00"/>
    <d v="1899-12-30T06:28:15"/>
    <n v="2014"/>
    <n v="4"/>
    <x v="0"/>
    <n v="1"/>
    <n v="3"/>
    <x v="2"/>
    <x v="3"/>
    <x v="2"/>
    <x v="5"/>
    <x v="5"/>
    <x v="2"/>
    <n v="168"/>
    <n v="14.91"/>
    <n v="182.91"/>
    <x v="1"/>
  </r>
  <r>
    <n v="684"/>
    <d v="2014-04-02T00:00:00"/>
    <d v="1899-12-30T17:11:58"/>
    <n v="2014"/>
    <n v="4"/>
    <x v="0"/>
    <n v="2"/>
    <n v="4"/>
    <x v="3"/>
    <x v="0"/>
    <x v="3"/>
    <x v="6"/>
    <x v="6"/>
    <x v="0"/>
    <n v="417"/>
    <n v="37.008749999999999"/>
    <n v="454.00875000000002"/>
    <x v="1"/>
  </r>
  <r>
    <n v="685"/>
    <d v="2014-04-02T00:00:00"/>
    <d v="1899-12-30T09:39:11"/>
    <n v="2014"/>
    <n v="4"/>
    <x v="0"/>
    <n v="2"/>
    <n v="4"/>
    <x v="3"/>
    <x v="4"/>
    <x v="2"/>
    <x v="5"/>
    <x v="5"/>
    <x v="1"/>
    <n v="7"/>
    <n v="0.62124999999999997"/>
    <n v="7.6212499999999999"/>
    <x v="1"/>
  </r>
  <r>
    <n v="686"/>
    <d v="2014-04-03T00:00:00"/>
    <d v="1899-12-30T05:03:45"/>
    <n v="2014"/>
    <n v="4"/>
    <x v="0"/>
    <n v="3"/>
    <n v="5"/>
    <x v="4"/>
    <x v="3"/>
    <x v="8"/>
    <x v="15"/>
    <x v="15"/>
    <x v="2"/>
    <n v="316"/>
    <n v="28.044999999999998"/>
    <n v="344.04500000000002"/>
    <x v="1"/>
  </r>
  <r>
    <n v="687"/>
    <d v="2014-04-03T00:00:00"/>
    <d v="1899-12-30T00:36:02"/>
    <n v="2014"/>
    <n v="4"/>
    <x v="0"/>
    <n v="3"/>
    <n v="5"/>
    <x v="4"/>
    <x v="2"/>
    <x v="7"/>
    <x v="14"/>
    <x v="14"/>
    <x v="0"/>
    <n v="215"/>
    <n v="19.081250000000001"/>
    <n v="234.08125000000001"/>
    <x v="1"/>
  </r>
  <r>
    <n v="688"/>
    <d v="2014-04-04T00:00:00"/>
    <d v="1899-12-30T06:21:45"/>
    <n v="2014"/>
    <n v="4"/>
    <x v="0"/>
    <n v="4"/>
    <n v="6"/>
    <x v="6"/>
    <x v="3"/>
    <x v="6"/>
    <x v="12"/>
    <x v="12"/>
    <x v="1"/>
    <n v="216"/>
    <n v="19.169999999999998"/>
    <n v="235.17"/>
    <x v="1"/>
  </r>
  <r>
    <n v="689"/>
    <d v="2014-04-04T00:00:00"/>
    <d v="1899-12-30T13:40:16"/>
    <n v="2014"/>
    <n v="4"/>
    <x v="0"/>
    <n v="4"/>
    <n v="6"/>
    <x v="6"/>
    <x v="1"/>
    <x v="6"/>
    <x v="12"/>
    <x v="12"/>
    <x v="0"/>
    <n v="274"/>
    <n v="24.317499999999999"/>
    <n v="298.3175"/>
    <x v="1"/>
  </r>
  <r>
    <n v="690"/>
    <d v="2014-04-09T00:00:00"/>
    <d v="1899-12-30T13:13:53"/>
    <n v="2014"/>
    <n v="4"/>
    <x v="0"/>
    <n v="9"/>
    <n v="4"/>
    <x v="3"/>
    <x v="1"/>
    <x v="4"/>
    <x v="7"/>
    <x v="7"/>
    <x v="2"/>
    <n v="121"/>
    <n v="10.73875"/>
    <n v="131.73875000000001"/>
    <x v="1"/>
  </r>
  <r>
    <n v="691"/>
    <d v="2014-04-11T00:00:00"/>
    <d v="1899-12-30T13:04:25"/>
    <n v="2014"/>
    <n v="4"/>
    <x v="0"/>
    <n v="11"/>
    <n v="6"/>
    <x v="6"/>
    <x v="1"/>
    <x v="4"/>
    <x v="7"/>
    <x v="7"/>
    <x v="0"/>
    <n v="209"/>
    <n v="18.548749999999998"/>
    <n v="227.54874999999998"/>
    <x v="1"/>
  </r>
  <r>
    <n v="692"/>
    <d v="2014-04-12T00:00:00"/>
    <d v="1899-12-30T05:48:30"/>
    <n v="2014"/>
    <n v="4"/>
    <x v="0"/>
    <n v="12"/>
    <n v="7"/>
    <x v="5"/>
    <x v="3"/>
    <x v="5"/>
    <x v="11"/>
    <x v="11"/>
    <x v="0"/>
    <n v="326"/>
    <n v="28.932499999999997"/>
    <n v="354.9325"/>
    <x v="1"/>
  </r>
  <r>
    <n v="693"/>
    <d v="2014-04-13T00:00:00"/>
    <d v="1899-12-30T09:45:11"/>
    <n v="2014"/>
    <n v="4"/>
    <x v="0"/>
    <n v="13"/>
    <n v="1"/>
    <x v="0"/>
    <x v="4"/>
    <x v="2"/>
    <x v="3"/>
    <x v="3"/>
    <x v="0"/>
    <n v="235"/>
    <n v="20.856249999999999"/>
    <n v="255.85624999999999"/>
    <x v="1"/>
  </r>
  <r>
    <n v="694"/>
    <d v="2014-04-19T00:00:00"/>
    <d v="1899-12-30T12:34:35"/>
    <n v="2014"/>
    <n v="4"/>
    <x v="0"/>
    <n v="19"/>
    <n v="7"/>
    <x v="5"/>
    <x v="1"/>
    <x v="6"/>
    <x v="12"/>
    <x v="12"/>
    <x v="1"/>
    <n v="82"/>
    <n v="7.2774999999999999"/>
    <n v="89.277500000000003"/>
    <x v="1"/>
  </r>
  <r>
    <n v="695"/>
    <d v="2014-04-20T00:00:00"/>
    <d v="1899-12-30T07:04:04"/>
    <n v="2014"/>
    <n v="4"/>
    <x v="0"/>
    <n v="20"/>
    <n v="1"/>
    <x v="0"/>
    <x v="4"/>
    <x v="0"/>
    <x v="0"/>
    <x v="0"/>
    <x v="2"/>
    <n v="41"/>
    <n v="15.58"/>
    <n v="25.42"/>
    <x v="0"/>
  </r>
  <r>
    <n v="696"/>
    <d v="2014-04-20T00:00:00"/>
    <d v="1899-12-30T17:56:17"/>
    <n v="2014"/>
    <n v="4"/>
    <x v="0"/>
    <n v="20"/>
    <n v="1"/>
    <x v="0"/>
    <x v="0"/>
    <x v="5"/>
    <x v="11"/>
    <x v="11"/>
    <x v="2"/>
    <n v="477"/>
    <n v="42.333749999999995"/>
    <n v="519.33375000000001"/>
    <x v="1"/>
  </r>
  <r>
    <n v="697"/>
    <d v="2014-04-25T00:00:00"/>
    <d v="1899-12-30T11:59:52"/>
    <n v="2014"/>
    <n v="4"/>
    <x v="0"/>
    <n v="25"/>
    <n v="6"/>
    <x v="6"/>
    <x v="5"/>
    <x v="0"/>
    <x v="9"/>
    <x v="9"/>
    <x v="0"/>
    <n v="188"/>
    <n v="71.44"/>
    <n v="116.56"/>
    <x v="0"/>
  </r>
  <r>
    <n v="698"/>
    <d v="2014-04-27T00:00:00"/>
    <d v="1899-12-30T17:30:00"/>
    <n v="2014"/>
    <n v="4"/>
    <x v="0"/>
    <n v="27"/>
    <n v="1"/>
    <x v="0"/>
    <x v="0"/>
    <x v="0"/>
    <x v="1"/>
    <x v="1"/>
    <x v="1"/>
    <n v="428"/>
    <n v="162.64000000000001"/>
    <n v="265.36"/>
    <x v="0"/>
  </r>
  <r>
    <n v="699"/>
    <d v="2014-05-03T00:00:00"/>
    <d v="1899-12-30T21:26:19"/>
    <n v="2014"/>
    <n v="5"/>
    <x v="1"/>
    <n v="3"/>
    <n v="7"/>
    <x v="5"/>
    <x v="0"/>
    <x v="2"/>
    <x v="3"/>
    <x v="3"/>
    <x v="1"/>
    <n v="153"/>
    <n v="13.578749999999999"/>
    <n v="166.57875000000001"/>
    <x v="1"/>
  </r>
  <r>
    <n v="700"/>
    <d v="2014-05-05T00:00:00"/>
    <d v="1899-12-30T23:56:05"/>
    <n v="2014"/>
    <n v="5"/>
    <x v="1"/>
    <n v="5"/>
    <n v="2"/>
    <x v="1"/>
    <x v="0"/>
    <x v="2"/>
    <x v="5"/>
    <x v="5"/>
    <x v="1"/>
    <n v="317"/>
    <n v="28.133749999999999"/>
    <n v="345.13375000000002"/>
    <x v="1"/>
  </r>
  <r>
    <n v="701"/>
    <d v="2014-05-06T00:00:00"/>
    <d v="1899-12-30T20:28:35"/>
    <n v="2014"/>
    <n v="5"/>
    <x v="1"/>
    <n v="6"/>
    <n v="3"/>
    <x v="2"/>
    <x v="0"/>
    <x v="7"/>
    <x v="14"/>
    <x v="14"/>
    <x v="2"/>
    <n v="48"/>
    <n v="4.26"/>
    <n v="52.26"/>
    <x v="1"/>
  </r>
  <r>
    <n v="702"/>
    <d v="2014-05-08T00:00:00"/>
    <d v="1899-12-30T09:47:08"/>
    <n v="2014"/>
    <n v="5"/>
    <x v="1"/>
    <n v="8"/>
    <n v="5"/>
    <x v="4"/>
    <x v="4"/>
    <x v="0"/>
    <x v="9"/>
    <x v="9"/>
    <x v="1"/>
    <n v="167"/>
    <n v="63.46"/>
    <n v="103.53999999999999"/>
    <x v="0"/>
  </r>
  <r>
    <n v="703"/>
    <d v="2014-05-09T00:00:00"/>
    <d v="1899-12-30T07:48:16"/>
    <n v="2014"/>
    <n v="5"/>
    <x v="1"/>
    <n v="9"/>
    <n v="6"/>
    <x v="6"/>
    <x v="4"/>
    <x v="1"/>
    <x v="2"/>
    <x v="2"/>
    <x v="0"/>
    <n v="338"/>
    <n v="29.997499999999999"/>
    <n v="367.9975"/>
    <x v="1"/>
  </r>
  <r>
    <n v="704"/>
    <d v="2014-05-10T00:00:00"/>
    <d v="1899-12-30T20:47:40"/>
    <n v="2014"/>
    <n v="5"/>
    <x v="1"/>
    <n v="10"/>
    <n v="7"/>
    <x v="5"/>
    <x v="0"/>
    <x v="7"/>
    <x v="14"/>
    <x v="14"/>
    <x v="1"/>
    <n v="240"/>
    <n v="21.299999999999997"/>
    <n v="261.3"/>
    <x v="1"/>
  </r>
  <r>
    <n v="705"/>
    <d v="2014-05-10T00:00:00"/>
    <d v="1899-12-30T09:39:30"/>
    <n v="2014"/>
    <n v="5"/>
    <x v="1"/>
    <n v="10"/>
    <n v="7"/>
    <x v="5"/>
    <x v="4"/>
    <x v="6"/>
    <x v="13"/>
    <x v="13"/>
    <x v="2"/>
    <n v="282"/>
    <n v="25.0275"/>
    <n v="307.02749999999997"/>
    <x v="1"/>
  </r>
  <r>
    <n v="706"/>
    <d v="2014-05-13T00:00:00"/>
    <d v="1899-12-30T04:09:07"/>
    <n v="2014"/>
    <n v="5"/>
    <x v="1"/>
    <n v="13"/>
    <n v="3"/>
    <x v="2"/>
    <x v="3"/>
    <x v="0"/>
    <x v="9"/>
    <x v="9"/>
    <x v="1"/>
    <n v="22"/>
    <n v="8.36"/>
    <n v="13.64"/>
    <x v="0"/>
  </r>
  <r>
    <n v="707"/>
    <d v="2014-05-13T00:00:00"/>
    <d v="1899-12-30T18:49:23"/>
    <n v="2014"/>
    <n v="5"/>
    <x v="1"/>
    <n v="13"/>
    <n v="3"/>
    <x v="2"/>
    <x v="0"/>
    <x v="3"/>
    <x v="10"/>
    <x v="10"/>
    <x v="2"/>
    <n v="137"/>
    <n v="12.15875"/>
    <n v="149.15875"/>
    <x v="1"/>
  </r>
  <r>
    <n v="708"/>
    <d v="2014-05-16T00:00:00"/>
    <d v="1899-12-30T12:53:54"/>
    <n v="2014"/>
    <n v="5"/>
    <x v="1"/>
    <n v="16"/>
    <n v="6"/>
    <x v="6"/>
    <x v="1"/>
    <x v="2"/>
    <x v="8"/>
    <x v="8"/>
    <x v="1"/>
    <n v="224"/>
    <n v="19.88"/>
    <n v="243.88"/>
    <x v="1"/>
  </r>
  <r>
    <n v="709"/>
    <d v="2014-05-17T00:00:00"/>
    <d v="1899-12-30T00:49:45"/>
    <n v="2014"/>
    <n v="5"/>
    <x v="1"/>
    <n v="17"/>
    <n v="7"/>
    <x v="5"/>
    <x v="2"/>
    <x v="0"/>
    <x v="0"/>
    <x v="0"/>
    <x v="2"/>
    <n v="188"/>
    <n v="71.44"/>
    <n v="116.56"/>
    <x v="0"/>
  </r>
  <r>
    <n v="710"/>
    <d v="2014-05-21T00:00:00"/>
    <d v="1899-12-30T07:35:20"/>
    <n v="2014"/>
    <n v="5"/>
    <x v="1"/>
    <n v="21"/>
    <n v="4"/>
    <x v="3"/>
    <x v="4"/>
    <x v="8"/>
    <x v="15"/>
    <x v="15"/>
    <x v="2"/>
    <n v="456"/>
    <n v="40.47"/>
    <n v="496.47"/>
    <x v="1"/>
  </r>
  <r>
    <n v="711"/>
    <d v="2014-05-21T00:00:00"/>
    <d v="1899-12-30T09:30:57"/>
    <n v="2014"/>
    <n v="5"/>
    <x v="1"/>
    <n v="21"/>
    <n v="4"/>
    <x v="3"/>
    <x v="4"/>
    <x v="8"/>
    <x v="15"/>
    <x v="15"/>
    <x v="1"/>
    <n v="77"/>
    <n v="6.8337499999999993"/>
    <n v="83.833749999999995"/>
    <x v="1"/>
  </r>
  <r>
    <n v="712"/>
    <d v="2014-05-25T00:00:00"/>
    <d v="1899-12-30T17:59:41"/>
    <n v="2014"/>
    <n v="5"/>
    <x v="1"/>
    <n v="25"/>
    <n v="1"/>
    <x v="0"/>
    <x v="0"/>
    <x v="3"/>
    <x v="10"/>
    <x v="10"/>
    <x v="2"/>
    <n v="168"/>
    <n v="14.91"/>
    <n v="182.91"/>
    <x v="1"/>
  </r>
  <r>
    <n v="713"/>
    <d v="2014-05-25T00:00:00"/>
    <d v="1899-12-30T04:05:12"/>
    <n v="2014"/>
    <n v="5"/>
    <x v="1"/>
    <n v="25"/>
    <n v="1"/>
    <x v="0"/>
    <x v="3"/>
    <x v="6"/>
    <x v="13"/>
    <x v="13"/>
    <x v="2"/>
    <n v="136"/>
    <n v="12.07"/>
    <n v="148.07"/>
    <x v="1"/>
  </r>
  <r>
    <n v="714"/>
    <d v="2014-05-26T00:00:00"/>
    <d v="1899-12-30T04:25:00"/>
    <n v="2014"/>
    <n v="5"/>
    <x v="1"/>
    <n v="26"/>
    <n v="2"/>
    <x v="1"/>
    <x v="3"/>
    <x v="3"/>
    <x v="10"/>
    <x v="10"/>
    <x v="0"/>
    <n v="331"/>
    <n v="29.376249999999999"/>
    <n v="360.37625000000003"/>
    <x v="1"/>
  </r>
  <r>
    <n v="715"/>
    <d v="2014-05-26T00:00:00"/>
    <d v="1899-12-30T00:17:29"/>
    <n v="2014"/>
    <n v="5"/>
    <x v="1"/>
    <n v="26"/>
    <n v="2"/>
    <x v="1"/>
    <x v="2"/>
    <x v="5"/>
    <x v="11"/>
    <x v="11"/>
    <x v="0"/>
    <n v="8"/>
    <n v="0.71"/>
    <n v="8.7100000000000009"/>
    <x v="1"/>
  </r>
  <r>
    <n v="716"/>
    <d v="2014-05-27T00:00:00"/>
    <d v="1899-12-30T00:51:04"/>
    <n v="2014"/>
    <n v="5"/>
    <x v="1"/>
    <n v="27"/>
    <n v="3"/>
    <x v="2"/>
    <x v="2"/>
    <x v="6"/>
    <x v="12"/>
    <x v="12"/>
    <x v="2"/>
    <n v="31"/>
    <n v="2.7512499999999998"/>
    <n v="33.751249999999999"/>
    <x v="1"/>
  </r>
  <r>
    <n v="717"/>
    <d v="2014-05-28T00:00:00"/>
    <d v="1899-12-30T03:57:52"/>
    <n v="2014"/>
    <n v="5"/>
    <x v="1"/>
    <n v="28"/>
    <n v="4"/>
    <x v="3"/>
    <x v="2"/>
    <x v="2"/>
    <x v="3"/>
    <x v="3"/>
    <x v="1"/>
    <n v="37"/>
    <n v="3.2837499999999999"/>
    <n v="40.283749999999998"/>
    <x v="1"/>
  </r>
  <r>
    <n v="718"/>
    <d v="2014-05-30T00:00:00"/>
    <d v="1899-12-30T21:22:25"/>
    <n v="2014"/>
    <n v="5"/>
    <x v="1"/>
    <n v="30"/>
    <n v="6"/>
    <x v="6"/>
    <x v="0"/>
    <x v="2"/>
    <x v="5"/>
    <x v="5"/>
    <x v="2"/>
    <n v="499"/>
    <n v="44.286249999999995"/>
    <n v="543.28625"/>
    <x v="1"/>
  </r>
  <r>
    <n v="719"/>
    <d v="2014-06-03T00:00:00"/>
    <d v="1899-12-30T10:00:51"/>
    <n v="2014"/>
    <n v="6"/>
    <x v="2"/>
    <n v="3"/>
    <n v="3"/>
    <x v="2"/>
    <x v="5"/>
    <x v="0"/>
    <x v="0"/>
    <x v="0"/>
    <x v="1"/>
    <n v="13"/>
    <n v="4.9400000000000004"/>
    <n v="8.0599999999999987"/>
    <x v="0"/>
  </r>
  <r>
    <n v="720"/>
    <d v="2014-06-03T00:00:00"/>
    <d v="1899-12-30T16:39:32"/>
    <n v="2014"/>
    <n v="6"/>
    <x v="2"/>
    <n v="3"/>
    <n v="3"/>
    <x v="2"/>
    <x v="1"/>
    <x v="3"/>
    <x v="10"/>
    <x v="10"/>
    <x v="0"/>
    <n v="440"/>
    <n v="39.049999999999997"/>
    <n v="479.05"/>
    <x v="1"/>
  </r>
  <r>
    <n v="721"/>
    <d v="2014-06-08T00:00:00"/>
    <d v="1899-12-30T03:24:36"/>
    <n v="2014"/>
    <n v="6"/>
    <x v="2"/>
    <n v="8"/>
    <n v="1"/>
    <x v="0"/>
    <x v="2"/>
    <x v="2"/>
    <x v="5"/>
    <x v="5"/>
    <x v="0"/>
    <n v="167"/>
    <n v="14.821249999999999"/>
    <n v="181.82124999999999"/>
    <x v="1"/>
  </r>
  <r>
    <n v="722"/>
    <d v="2014-06-12T00:00:00"/>
    <d v="1899-12-30T01:41:26"/>
    <n v="2014"/>
    <n v="6"/>
    <x v="2"/>
    <n v="12"/>
    <n v="5"/>
    <x v="4"/>
    <x v="2"/>
    <x v="2"/>
    <x v="5"/>
    <x v="5"/>
    <x v="0"/>
    <n v="263"/>
    <n v="23.341249999999999"/>
    <n v="286.34125"/>
    <x v="1"/>
  </r>
  <r>
    <n v="723"/>
    <d v="2014-06-17T00:00:00"/>
    <d v="1899-12-30T01:01:43"/>
    <n v="2014"/>
    <n v="6"/>
    <x v="2"/>
    <n v="17"/>
    <n v="3"/>
    <x v="2"/>
    <x v="2"/>
    <x v="3"/>
    <x v="6"/>
    <x v="6"/>
    <x v="0"/>
    <n v="273"/>
    <n v="24.228749999999998"/>
    <n v="297.22874999999999"/>
    <x v="1"/>
  </r>
  <r>
    <n v="724"/>
    <d v="2014-06-20T00:00:00"/>
    <d v="1899-12-30T05:28:29"/>
    <n v="2014"/>
    <n v="6"/>
    <x v="2"/>
    <n v="20"/>
    <n v="6"/>
    <x v="6"/>
    <x v="3"/>
    <x v="3"/>
    <x v="6"/>
    <x v="6"/>
    <x v="1"/>
    <n v="333"/>
    <n v="29.553749999999997"/>
    <n v="362.55374999999998"/>
    <x v="1"/>
  </r>
  <r>
    <n v="725"/>
    <d v="2014-06-22T00:00:00"/>
    <d v="1899-12-30T13:53:57"/>
    <n v="2014"/>
    <n v="6"/>
    <x v="2"/>
    <n v="22"/>
    <n v="1"/>
    <x v="0"/>
    <x v="1"/>
    <x v="6"/>
    <x v="12"/>
    <x v="12"/>
    <x v="2"/>
    <n v="165"/>
    <n v="14.643749999999999"/>
    <n v="179.64375000000001"/>
    <x v="1"/>
  </r>
  <r>
    <n v="726"/>
    <d v="2014-06-24T00:00:00"/>
    <d v="1899-12-30T21:05:58"/>
    <n v="2014"/>
    <n v="6"/>
    <x v="2"/>
    <n v="24"/>
    <n v="3"/>
    <x v="2"/>
    <x v="0"/>
    <x v="0"/>
    <x v="0"/>
    <x v="0"/>
    <x v="1"/>
    <n v="329"/>
    <n v="125.02"/>
    <n v="203.98000000000002"/>
    <x v="0"/>
  </r>
  <r>
    <n v="727"/>
    <d v="2014-06-27T00:00:00"/>
    <d v="1899-12-30T08:18:53"/>
    <n v="2014"/>
    <n v="6"/>
    <x v="2"/>
    <n v="27"/>
    <n v="6"/>
    <x v="6"/>
    <x v="4"/>
    <x v="2"/>
    <x v="8"/>
    <x v="8"/>
    <x v="1"/>
    <n v="352"/>
    <n v="31.24"/>
    <n v="383.24"/>
    <x v="1"/>
  </r>
  <r>
    <n v="728"/>
    <d v="2014-06-28T00:00:00"/>
    <d v="1899-12-30T14:04:11"/>
    <n v="2014"/>
    <n v="6"/>
    <x v="2"/>
    <n v="28"/>
    <n v="7"/>
    <x v="5"/>
    <x v="1"/>
    <x v="6"/>
    <x v="12"/>
    <x v="12"/>
    <x v="2"/>
    <n v="339"/>
    <n v="30.08625"/>
    <n v="369.08625000000001"/>
    <x v="1"/>
  </r>
  <r>
    <n v="729"/>
    <d v="2014-07-02T00:00:00"/>
    <d v="1899-12-30T03:37:14"/>
    <n v="2014"/>
    <n v="7"/>
    <x v="3"/>
    <n v="2"/>
    <n v="4"/>
    <x v="3"/>
    <x v="2"/>
    <x v="0"/>
    <x v="1"/>
    <x v="1"/>
    <x v="2"/>
    <n v="121"/>
    <n v="45.980000000000004"/>
    <n v="75.02"/>
    <x v="0"/>
  </r>
  <r>
    <n v="730"/>
    <d v="2014-07-04T00:00:00"/>
    <d v="1899-12-30T19:18:40"/>
    <n v="2014"/>
    <n v="7"/>
    <x v="3"/>
    <n v="4"/>
    <n v="6"/>
    <x v="6"/>
    <x v="0"/>
    <x v="7"/>
    <x v="14"/>
    <x v="14"/>
    <x v="2"/>
    <n v="120"/>
    <n v="10.649999999999999"/>
    <n v="130.65"/>
    <x v="1"/>
  </r>
  <r>
    <n v="731"/>
    <d v="2014-07-04T00:00:00"/>
    <d v="1899-12-30T19:10:39"/>
    <n v="2014"/>
    <n v="7"/>
    <x v="3"/>
    <n v="4"/>
    <n v="6"/>
    <x v="6"/>
    <x v="0"/>
    <x v="6"/>
    <x v="12"/>
    <x v="12"/>
    <x v="0"/>
    <n v="221"/>
    <n v="19.61375"/>
    <n v="240.61375000000001"/>
    <x v="1"/>
  </r>
  <r>
    <n v="732"/>
    <d v="2014-07-06T00:00:00"/>
    <d v="1899-12-30T06:24:48"/>
    <n v="2014"/>
    <n v="7"/>
    <x v="3"/>
    <n v="6"/>
    <n v="1"/>
    <x v="0"/>
    <x v="3"/>
    <x v="5"/>
    <x v="11"/>
    <x v="11"/>
    <x v="2"/>
    <n v="120"/>
    <n v="10.649999999999999"/>
    <n v="130.65"/>
    <x v="1"/>
  </r>
  <r>
    <n v="733"/>
    <d v="2014-07-08T00:00:00"/>
    <d v="1899-12-30T16:10:38"/>
    <n v="2014"/>
    <n v="7"/>
    <x v="3"/>
    <n v="8"/>
    <n v="3"/>
    <x v="2"/>
    <x v="1"/>
    <x v="4"/>
    <x v="7"/>
    <x v="7"/>
    <x v="0"/>
    <n v="17"/>
    <n v="1.50875"/>
    <n v="18.508749999999999"/>
    <x v="1"/>
  </r>
  <r>
    <n v="734"/>
    <d v="2014-07-08T00:00:00"/>
    <d v="1899-12-30T22:14:05"/>
    <n v="2014"/>
    <n v="7"/>
    <x v="3"/>
    <n v="8"/>
    <n v="3"/>
    <x v="2"/>
    <x v="0"/>
    <x v="7"/>
    <x v="14"/>
    <x v="14"/>
    <x v="2"/>
    <n v="312"/>
    <n v="27.689999999999998"/>
    <n v="339.69"/>
    <x v="1"/>
  </r>
  <r>
    <n v="735"/>
    <d v="2014-07-12T00:00:00"/>
    <d v="1899-12-30T19:02:06"/>
    <n v="2014"/>
    <n v="7"/>
    <x v="3"/>
    <n v="12"/>
    <n v="7"/>
    <x v="5"/>
    <x v="0"/>
    <x v="5"/>
    <x v="11"/>
    <x v="11"/>
    <x v="1"/>
    <n v="139"/>
    <n v="12.33625"/>
    <n v="151.33625000000001"/>
    <x v="1"/>
  </r>
  <r>
    <n v="736"/>
    <d v="2014-07-15T00:00:00"/>
    <d v="1899-12-30T18:46:47"/>
    <n v="2014"/>
    <n v="7"/>
    <x v="3"/>
    <n v="15"/>
    <n v="3"/>
    <x v="2"/>
    <x v="0"/>
    <x v="0"/>
    <x v="9"/>
    <x v="9"/>
    <x v="2"/>
    <n v="231"/>
    <n v="87.78"/>
    <n v="143.22"/>
    <x v="0"/>
  </r>
  <r>
    <n v="737"/>
    <d v="2014-07-16T00:00:00"/>
    <d v="1899-12-30T05:19:21"/>
    <n v="2014"/>
    <n v="7"/>
    <x v="3"/>
    <n v="16"/>
    <n v="4"/>
    <x v="3"/>
    <x v="3"/>
    <x v="2"/>
    <x v="5"/>
    <x v="5"/>
    <x v="2"/>
    <n v="480"/>
    <n v="42.599999999999994"/>
    <n v="522.6"/>
    <x v="1"/>
  </r>
  <r>
    <n v="738"/>
    <d v="2014-07-17T00:00:00"/>
    <d v="1899-12-30T21:14:05"/>
    <n v="2014"/>
    <n v="7"/>
    <x v="3"/>
    <n v="17"/>
    <n v="5"/>
    <x v="4"/>
    <x v="0"/>
    <x v="5"/>
    <x v="11"/>
    <x v="11"/>
    <x v="1"/>
    <n v="128"/>
    <n v="11.36"/>
    <n v="139.36000000000001"/>
    <x v="1"/>
  </r>
  <r>
    <n v="739"/>
    <d v="2014-07-21T00:00:00"/>
    <d v="1899-12-30T23:15:49"/>
    <n v="2014"/>
    <n v="7"/>
    <x v="3"/>
    <n v="21"/>
    <n v="2"/>
    <x v="1"/>
    <x v="0"/>
    <x v="7"/>
    <x v="14"/>
    <x v="14"/>
    <x v="2"/>
    <n v="207"/>
    <n v="18.37125"/>
    <n v="225.37125"/>
    <x v="1"/>
  </r>
  <r>
    <n v="740"/>
    <d v="2014-07-21T00:00:00"/>
    <d v="1899-12-30T06:44:53"/>
    <n v="2014"/>
    <n v="7"/>
    <x v="3"/>
    <n v="21"/>
    <n v="2"/>
    <x v="1"/>
    <x v="3"/>
    <x v="8"/>
    <x v="15"/>
    <x v="15"/>
    <x v="2"/>
    <n v="48"/>
    <n v="4.26"/>
    <n v="52.26"/>
    <x v="1"/>
  </r>
  <r>
    <n v="741"/>
    <d v="2014-07-23T00:00:00"/>
    <d v="1899-12-30T22:20:49"/>
    <n v="2014"/>
    <n v="7"/>
    <x v="3"/>
    <n v="23"/>
    <n v="4"/>
    <x v="3"/>
    <x v="0"/>
    <x v="2"/>
    <x v="3"/>
    <x v="3"/>
    <x v="0"/>
    <n v="102"/>
    <n v="9.0525000000000002"/>
    <n v="111.05249999999999"/>
    <x v="1"/>
  </r>
  <r>
    <n v="742"/>
    <d v="2014-07-25T00:00:00"/>
    <d v="1899-12-30T02:55:20"/>
    <n v="2014"/>
    <n v="7"/>
    <x v="3"/>
    <n v="25"/>
    <n v="6"/>
    <x v="6"/>
    <x v="2"/>
    <x v="2"/>
    <x v="3"/>
    <x v="3"/>
    <x v="2"/>
    <n v="401"/>
    <n v="35.588749999999997"/>
    <n v="436.58875"/>
    <x v="1"/>
  </r>
  <r>
    <n v="743"/>
    <d v="2014-07-28T00:00:00"/>
    <d v="1899-12-30T13:08:40"/>
    <n v="2014"/>
    <n v="7"/>
    <x v="3"/>
    <n v="28"/>
    <n v="2"/>
    <x v="1"/>
    <x v="1"/>
    <x v="1"/>
    <x v="2"/>
    <x v="2"/>
    <x v="1"/>
    <n v="242"/>
    <n v="21.477499999999999"/>
    <n v="263.47750000000002"/>
    <x v="1"/>
  </r>
  <r>
    <n v="744"/>
    <d v="2014-08-01T00:00:00"/>
    <d v="1899-12-30T22:19:36"/>
    <n v="2014"/>
    <n v="8"/>
    <x v="4"/>
    <n v="1"/>
    <n v="6"/>
    <x v="6"/>
    <x v="0"/>
    <x v="2"/>
    <x v="5"/>
    <x v="5"/>
    <x v="1"/>
    <n v="349"/>
    <n v="30.973749999999999"/>
    <n v="379.97375"/>
    <x v="1"/>
  </r>
  <r>
    <n v="745"/>
    <d v="2014-08-07T00:00:00"/>
    <d v="1899-12-30T07:24:58"/>
    <n v="2014"/>
    <n v="8"/>
    <x v="4"/>
    <n v="7"/>
    <n v="5"/>
    <x v="4"/>
    <x v="4"/>
    <x v="6"/>
    <x v="13"/>
    <x v="13"/>
    <x v="2"/>
    <n v="245"/>
    <n v="21.743749999999999"/>
    <n v="266.74374999999998"/>
    <x v="1"/>
  </r>
  <r>
    <n v="746"/>
    <d v="2014-08-07T00:00:00"/>
    <d v="1899-12-30T19:55:13"/>
    <n v="2014"/>
    <n v="8"/>
    <x v="4"/>
    <n v="7"/>
    <n v="5"/>
    <x v="4"/>
    <x v="0"/>
    <x v="3"/>
    <x v="10"/>
    <x v="10"/>
    <x v="0"/>
    <n v="289"/>
    <n v="25.64875"/>
    <n v="314.64875000000001"/>
    <x v="1"/>
  </r>
  <r>
    <n v="747"/>
    <d v="2014-08-07T00:00:00"/>
    <d v="1899-12-30T18:44:48"/>
    <n v="2014"/>
    <n v="8"/>
    <x v="4"/>
    <n v="7"/>
    <n v="5"/>
    <x v="4"/>
    <x v="0"/>
    <x v="5"/>
    <x v="11"/>
    <x v="11"/>
    <x v="1"/>
    <n v="264"/>
    <n v="23.43"/>
    <n v="287.43"/>
    <x v="1"/>
  </r>
  <r>
    <n v="748"/>
    <d v="2014-08-12T00:00:00"/>
    <d v="1899-12-30T08:57:27"/>
    <n v="2014"/>
    <n v="8"/>
    <x v="4"/>
    <n v="12"/>
    <n v="3"/>
    <x v="2"/>
    <x v="4"/>
    <x v="3"/>
    <x v="6"/>
    <x v="6"/>
    <x v="2"/>
    <n v="165"/>
    <n v="14.643749999999999"/>
    <n v="179.64375000000001"/>
    <x v="1"/>
  </r>
  <r>
    <n v="749"/>
    <d v="2014-08-15T00:00:00"/>
    <d v="1899-12-30T09:41:27"/>
    <n v="2014"/>
    <n v="8"/>
    <x v="4"/>
    <n v="15"/>
    <n v="6"/>
    <x v="6"/>
    <x v="4"/>
    <x v="7"/>
    <x v="14"/>
    <x v="14"/>
    <x v="0"/>
    <n v="106"/>
    <n v="9.4074999999999989"/>
    <n v="115.4075"/>
    <x v="1"/>
  </r>
  <r>
    <n v="750"/>
    <d v="2014-08-16T00:00:00"/>
    <d v="1899-12-30T16:22:50"/>
    <n v="2014"/>
    <n v="8"/>
    <x v="4"/>
    <n v="16"/>
    <n v="7"/>
    <x v="5"/>
    <x v="1"/>
    <x v="8"/>
    <x v="15"/>
    <x v="15"/>
    <x v="0"/>
    <n v="117"/>
    <n v="10.383749999999999"/>
    <n v="127.38374999999999"/>
    <x v="1"/>
  </r>
  <r>
    <n v="751"/>
    <d v="2014-08-18T00:00:00"/>
    <d v="1899-12-30T16:26:10"/>
    <n v="2014"/>
    <n v="8"/>
    <x v="4"/>
    <n v="18"/>
    <n v="2"/>
    <x v="1"/>
    <x v="1"/>
    <x v="4"/>
    <x v="7"/>
    <x v="7"/>
    <x v="1"/>
    <n v="298"/>
    <n v="26.447499999999998"/>
    <n v="324.44749999999999"/>
    <x v="1"/>
  </r>
  <r>
    <n v="752"/>
    <d v="2014-08-20T00:00:00"/>
    <d v="1899-12-30T06:02:48"/>
    <n v="2014"/>
    <n v="8"/>
    <x v="4"/>
    <n v="20"/>
    <n v="4"/>
    <x v="3"/>
    <x v="3"/>
    <x v="4"/>
    <x v="7"/>
    <x v="7"/>
    <x v="0"/>
    <n v="144"/>
    <n v="12.78"/>
    <n v="156.78"/>
    <x v="1"/>
  </r>
  <r>
    <n v="753"/>
    <d v="2014-08-21T00:00:00"/>
    <d v="1899-12-30T23:31:11"/>
    <n v="2014"/>
    <n v="8"/>
    <x v="4"/>
    <n v="21"/>
    <n v="5"/>
    <x v="4"/>
    <x v="0"/>
    <x v="0"/>
    <x v="9"/>
    <x v="9"/>
    <x v="1"/>
    <n v="353"/>
    <n v="134.14000000000001"/>
    <n v="218.85999999999999"/>
    <x v="0"/>
  </r>
  <r>
    <n v="754"/>
    <d v="2014-08-27T00:00:00"/>
    <d v="1899-12-30T16:09:40"/>
    <n v="2014"/>
    <n v="8"/>
    <x v="4"/>
    <n v="27"/>
    <n v="4"/>
    <x v="3"/>
    <x v="1"/>
    <x v="2"/>
    <x v="8"/>
    <x v="8"/>
    <x v="1"/>
    <n v="23"/>
    <n v="2.0412499999999998"/>
    <n v="25.041249999999998"/>
    <x v="1"/>
  </r>
  <r>
    <n v="755"/>
    <d v="2014-08-28T00:00:00"/>
    <d v="1899-12-30T08:04:01"/>
    <n v="2014"/>
    <n v="8"/>
    <x v="4"/>
    <n v="28"/>
    <n v="5"/>
    <x v="4"/>
    <x v="4"/>
    <x v="2"/>
    <x v="8"/>
    <x v="8"/>
    <x v="0"/>
    <n v="98"/>
    <n v="8.6974999999999998"/>
    <n v="106.69750000000001"/>
    <x v="1"/>
  </r>
  <r>
    <n v="756"/>
    <d v="2014-08-31T00:00:00"/>
    <d v="1899-12-30T19:50:59"/>
    <n v="2014"/>
    <n v="8"/>
    <x v="4"/>
    <n v="31"/>
    <n v="1"/>
    <x v="0"/>
    <x v="0"/>
    <x v="2"/>
    <x v="5"/>
    <x v="5"/>
    <x v="2"/>
    <n v="141"/>
    <n v="12.51375"/>
    <n v="153.51374999999999"/>
    <x v="1"/>
  </r>
  <r>
    <n v="757"/>
    <d v="2014-08-31T00:00:00"/>
    <d v="1899-12-30T11:02:30"/>
    <n v="2014"/>
    <n v="8"/>
    <x v="4"/>
    <n v="31"/>
    <n v="1"/>
    <x v="0"/>
    <x v="5"/>
    <x v="0"/>
    <x v="0"/>
    <x v="0"/>
    <x v="2"/>
    <n v="55"/>
    <n v="20.9"/>
    <n v="34.1"/>
    <x v="0"/>
  </r>
  <r>
    <n v="758"/>
    <d v="2014-09-01T00:00:00"/>
    <d v="1899-12-30T07:31:35"/>
    <n v="2014"/>
    <n v="9"/>
    <x v="5"/>
    <n v="1"/>
    <n v="2"/>
    <x v="1"/>
    <x v="4"/>
    <x v="2"/>
    <x v="8"/>
    <x v="8"/>
    <x v="2"/>
    <n v="422"/>
    <n v="37.452500000000001"/>
    <n v="459.45249999999999"/>
    <x v="1"/>
  </r>
  <r>
    <n v="759"/>
    <d v="2014-09-02T00:00:00"/>
    <d v="1899-12-30T07:48:26"/>
    <n v="2014"/>
    <n v="9"/>
    <x v="5"/>
    <n v="2"/>
    <n v="3"/>
    <x v="2"/>
    <x v="4"/>
    <x v="6"/>
    <x v="13"/>
    <x v="13"/>
    <x v="2"/>
    <n v="252"/>
    <n v="22.364999999999998"/>
    <n v="274.36500000000001"/>
    <x v="1"/>
  </r>
  <r>
    <n v="760"/>
    <d v="2014-09-02T00:00:00"/>
    <d v="1899-12-30T07:46:07"/>
    <n v="2014"/>
    <n v="9"/>
    <x v="5"/>
    <n v="2"/>
    <n v="3"/>
    <x v="2"/>
    <x v="4"/>
    <x v="4"/>
    <x v="7"/>
    <x v="7"/>
    <x v="2"/>
    <n v="212"/>
    <n v="18.814999999999998"/>
    <n v="230.815"/>
    <x v="1"/>
  </r>
  <r>
    <n v="761"/>
    <d v="2014-09-03T00:00:00"/>
    <d v="1899-12-30T07:12:10"/>
    <n v="2014"/>
    <n v="9"/>
    <x v="5"/>
    <n v="3"/>
    <n v="4"/>
    <x v="3"/>
    <x v="4"/>
    <x v="4"/>
    <x v="7"/>
    <x v="7"/>
    <x v="2"/>
    <n v="58"/>
    <n v="5.1475"/>
    <n v="63.147500000000001"/>
    <x v="1"/>
  </r>
  <r>
    <n v="762"/>
    <d v="2014-09-05T00:00:00"/>
    <d v="1899-12-30T10:04:09"/>
    <n v="2014"/>
    <n v="9"/>
    <x v="5"/>
    <n v="5"/>
    <n v="6"/>
    <x v="6"/>
    <x v="5"/>
    <x v="3"/>
    <x v="6"/>
    <x v="6"/>
    <x v="2"/>
    <n v="316"/>
    <n v="28.044999999999998"/>
    <n v="344.04500000000002"/>
    <x v="1"/>
  </r>
  <r>
    <n v="763"/>
    <d v="2014-09-15T00:00:00"/>
    <d v="1899-12-30T08:59:27"/>
    <n v="2014"/>
    <n v="9"/>
    <x v="5"/>
    <n v="15"/>
    <n v="2"/>
    <x v="1"/>
    <x v="4"/>
    <x v="2"/>
    <x v="3"/>
    <x v="3"/>
    <x v="1"/>
    <n v="288"/>
    <n v="25.56"/>
    <n v="313.56"/>
    <x v="1"/>
  </r>
  <r>
    <n v="764"/>
    <d v="2014-09-15T00:00:00"/>
    <d v="1899-12-30T18:57:29"/>
    <n v="2014"/>
    <n v="9"/>
    <x v="5"/>
    <n v="15"/>
    <n v="2"/>
    <x v="1"/>
    <x v="0"/>
    <x v="0"/>
    <x v="0"/>
    <x v="0"/>
    <x v="1"/>
    <n v="42"/>
    <n v="15.96"/>
    <n v="26.04"/>
    <x v="0"/>
  </r>
  <r>
    <n v="765"/>
    <d v="2014-09-17T00:00:00"/>
    <d v="1899-12-30T16:30:13"/>
    <n v="2014"/>
    <n v="9"/>
    <x v="5"/>
    <n v="17"/>
    <n v="4"/>
    <x v="3"/>
    <x v="1"/>
    <x v="6"/>
    <x v="12"/>
    <x v="12"/>
    <x v="1"/>
    <n v="163"/>
    <n v="14.466249999999999"/>
    <n v="177.46625"/>
    <x v="1"/>
  </r>
  <r>
    <n v="766"/>
    <d v="2014-09-17T00:00:00"/>
    <d v="1899-12-30T11:47:40"/>
    <n v="2014"/>
    <n v="9"/>
    <x v="5"/>
    <n v="17"/>
    <n v="4"/>
    <x v="3"/>
    <x v="5"/>
    <x v="7"/>
    <x v="14"/>
    <x v="14"/>
    <x v="0"/>
    <n v="318"/>
    <n v="28.2225"/>
    <n v="346.22250000000003"/>
    <x v="1"/>
  </r>
  <r>
    <n v="767"/>
    <d v="2014-09-20T00:00:00"/>
    <d v="1899-12-30T22:13:52"/>
    <n v="2014"/>
    <n v="9"/>
    <x v="5"/>
    <n v="20"/>
    <n v="7"/>
    <x v="5"/>
    <x v="0"/>
    <x v="0"/>
    <x v="1"/>
    <x v="1"/>
    <x v="2"/>
    <n v="470"/>
    <n v="178.6"/>
    <n v="291.39999999999998"/>
    <x v="0"/>
  </r>
  <r>
    <n v="768"/>
    <d v="2014-09-22T00:00:00"/>
    <d v="1899-12-30T06:22:11"/>
    <n v="2014"/>
    <n v="9"/>
    <x v="5"/>
    <n v="22"/>
    <n v="2"/>
    <x v="1"/>
    <x v="3"/>
    <x v="2"/>
    <x v="8"/>
    <x v="8"/>
    <x v="2"/>
    <n v="478"/>
    <n v="42.422499999999999"/>
    <n v="520.42250000000001"/>
    <x v="1"/>
  </r>
  <r>
    <n v="769"/>
    <d v="2014-09-23T00:00:00"/>
    <d v="1899-12-30T06:00:39"/>
    <n v="2014"/>
    <n v="9"/>
    <x v="5"/>
    <n v="23"/>
    <n v="3"/>
    <x v="2"/>
    <x v="3"/>
    <x v="1"/>
    <x v="4"/>
    <x v="4"/>
    <x v="0"/>
    <n v="139"/>
    <n v="12.33625"/>
    <n v="151.33625000000001"/>
    <x v="1"/>
  </r>
  <r>
    <n v="770"/>
    <d v="2014-09-25T00:00:00"/>
    <d v="1899-12-30T05:58:51"/>
    <n v="2014"/>
    <n v="9"/>
    <x v="5"/>
    <n v="25"/>
    <n v="5"/>
    <x v="4"/>
    <x v="3"/>
    <x v="7"/>
    <x v="14"/>
    <x v="14"/>
    <x v="1"/>
    <n v="165"/>
    <n v="14.643749999999999"/>
    <n v="179.64375000000001"/>
    <x v="1"/>
  </r>
  <r>
    <n v="771"/>
    <d v="2014-09-27T00:00:00"/>
    <d v="1899-12-30T02:13:41"/>
    <n v="2014"/>
    <n v="9"/>
    <x v="5"/>
    <n v="27"/>
    <n v="7"/>
    <x v="5"/>
    <x v="2"/>
    <x v="4"/>
    <x v="7"/>
    <x v="7"/>
    <x v="2"/>
    <n v="57"/>
    <n v="5.0587499999999999"/>
    <n v="62.058750000000003"/>
    <x v="1"/>
  </r>
  <r>
    <n v="772"/>
    <d v="2014-10-02T00:00:00"/>
    <d v="1899-12-30T06:54:52"/>
    <n v="2014"/>
    <n v="10"/>
    <x v="6"/>
    <n v="2"/>
    <n v="5"/>
    <x v="4"/>
    <x v="3"/>
    <x v="2"/>
    <x v="5"/>
    <x v="5"/>
    <x v="0"/>
    <n v="212"/>
    <n v="18.814999999999998"/>
    <n v="230.815"/>
    <x v="1"/>
  </r>
  <r>
    <n v="773"/>
    <d v="2014-10-02T00:00:00"/>
    <d v="1899-12-30T21:41:07"/>
    <n v="2014"/>
    <n v="10"/>
    <x v="6"/>
    <n v="2"/>
    <n v="5"/>
    <x v="4"/>
    <x v="0"/>
    <x v="2"/>
    <x v="5"/>
    <x v="5"/>
    <x v="0"/>
    <n v="129"/>
    <n v="11.448749999999999"/>
    <n v="140.44874999999999"/>
    <x v="1"/>
  </r>
  <r>
    <n v="774"/>
    <d v="2014-10-02T00:00:00"/>
    <d v="1899-12-30T16:31:46"/>
    <n v="2014"/>
    <n v="10"/>
    <x v="6"/>
    <n v="2"/>
    <n v="5"/>
    <x v="4"/>
    <x v="1"/>
    <x v="5"/>
    <x v="11"/>
    <x v="11"/>
    <x v="1"/>
    <n v="461"/>
    <n v="40.91375"/>
    <n v="501.91374999999999"/>
    <x v="1"/>
  </r>
  <r>
    <n v="775"/>
    <d v="2014-10-04T00:00:00"/>
    <d v="1899-12-30T18:50:29"/>
    <n v="2014"/>
    <n v="10"/>
    <x v="6"/>
    <n v="4"/>
    <n v="7"/>
    <x v="5"/>
    <x v="0"/>
    <x v="0"/>
    <x v="1"/>
    <x v="1"/>
    <x v="0"/>
    <n v="433"/>
    <n v="164.54"/>
    <n v="268.46000000000004"/>
    <x v="0"/>
  </r>
  <r>
    <n v="776"/>
    <d v="2014-10-11T00:00:00"/>
    <d v="1899-12-30T05:39:32"/>
    <n v="2014"/>
    <n v="10"/>
    <x v="6"/>
    <n v="11"/>
    <n v="7"/>
    <x v="5"/>
    <x v="3"/>
    <x v="1"/>
    <x v="2"/>
    <x v="2"/>
    <x v="1"/>
    <n v="458"/>
    <n v="40.647500000000001"/>
    <n v="498.64749999999998"/>
    <x v="1"/>
  </r>
  <r>
    <n v="777"/>
    <d v="2014-10-12T00:00:00"/>
    <d v="1899-12-30T08:08:54"/>
    <n v="2014"/>
    <n v="10"/>
    <x v="6"/>
    <n v="12"/>
    <n v="1"/>
    <x v="0"/>
    <x v="4"/>
    <x v="6"/>
    <x v="12"/>
    <x v="12"/>
    <x v="1"/>
    <n v="276"/>
    <n v="24.494999999999997"/>
    <n v="300.495"/>
    <x v="1"/>
  </r>
  <r>
    <n v="778"/>
    <d v="2014-10-13T00:00:00"/>
    <d v="1899-12-30T04:29:09"/>
    <n v="2014"/>
    <n v="10"/>
    <x v="6"/>
    <n v="13"/>
    <n v="2"/>
    <x v="1"/>
    <x v="3"/>
    <x v="2"/>
    <x v="3"/>
    <x v="3"/>
    <x v="2"/>
    <n v="130"/>
    <n v="11.5375"/>
    <n v="141.53749999999999"/>
    <x v="1"/>
  </r>
  <r>
    <n v="779"/>
    <d v="2014-10-13T00:00:00"/>
    <d v="1899-12-30T04:49:48"/>
    <n v="2014"/>
    <n v="10"/>
    <x v="6"/>
    <n v="13"/>
    <n v="2"/>
    <x v="1"/>
    <x v="3"/>
    <x v="4"/>
    <x v="7"/>
    <x v="7"/>
    <x v="1"/>
    <n v="205"/>
    <n v="18.193749999999998"/>
    <n v="223.19374999999999"/>
    <x v="1"/>
  </r>
  <r>
    <n v="780"/>
    <d v="2014-10-15T00:00:00"/>
    <d v="1899-12-30T23:56:03"/>
    <n v="2014"/>
    <n v="10"/>
    <x v="6"/>
    <n v="15"/>
    <n v="4"/>
    <x v="3"/>
    <x v="0"/>
    <x v="3"/>
    <x v="6"/>
    <x v="6"/>
    <x v="1"/>
    <n v="140"/>
    <n v="12.424999999999999"/>
    <n v="152.42500000000001"/>
    <x v="1"/>
  </r>
  <r>
    <n v="781"/>
    <d v="2014-10-15T00:00:00"/>
    <d v="1899-12-30T15:31:15"/>
    <n v="2014"/>
    <n v="10"/>
    <x v="6"/>
    <n v="15"/>
    <n v="4"/>
    <x v="3"/>
    <x v="1"/>
    <x v="2"/>
    <x v="3"/>
    <x v="3"/>
    <x v="1"/>
    <n v="496"/>
    <n v="44.019999999999996"/>
    <n v="540.02"/>
    <x v="1"/>
  </r>
  <r>
    <n v="782"/>
    <d v="2014-10-16T00:00:00"/>
    <d v="1899-12-30T19:00:31"/>
    <n v="2014"/>
    <n v="10"/>
    <x v="6"/>
    <n v="16"/>
    <n v="5"/>
    <x v="4"/>
    <x v="0"/>
    <x v="2"/>
    <x v="3"/>
    <x v="3"/>
    <x v="1"/>
    <n v="365"/>
    <n v="32.393749999999997"/>
    <n v="397.39375000000001"/>
    <x v="1"/>
  </r>
  <r>
    <n v="783"/>
    <d v="2014-10-17T00:00:00"/>
    <d v="1899-12-30T08:37:53"/>
    <n v="2014"/>
    <n v="10"/>
    <x v="6"/>
    <n v="17"/>
    <n v="6"/>
    <x v="6"/>
    <x v="4"/>
    <x v="6"/>
    <x v="13"/>
    <x v="13"/>
    <x v="0"/>
    <n v="61"/>
    <n v="5.4137499999999994"/>
    <n v="66.413749999999993"/>
    <x v="1"/>
  </r>
  <r>
    <n v="784"/>
    <d v="2014-10-19T00:00:00"/>
    <d v="1899-12-30T02:58:29"/>
    <n v="2014"/>
    <n v="10"/>
    <x v="6"/>
    <n v="19"/>
    <n v="1"/>
    <x v="0"/>
    <x v="2"/>
    <x v="5"/>
    <x v="11"/>
    <x v="11"/>
    <x v="0"/>
    <n v="117"/>
    <n v="10.383749999999999"/>
    <n v="127.38374999999999"/>
    <x v="1"/>
  </r>
  <r>
    <n v="785"/>
    <d v="2014-10-19T00:00:00"/>
    <d v="1899-12-30T16:50:57"/>
    <n v="2014"/>
    <n v="10"/>
    <x v="6"/>
    <n v="19"/>
    <n v="1"/>
    <x v="0"/>
    <x v="1"/>
    <x v="6"/>
    <x v="12"/>
    <x v="12"/>
    <x v="2"/>
    <n v="374"/>
    <n v="33.192499999999995"/>
    <n v="407.1925"/>
    <x v="1"/>
  </r>
  <r>
    <n v="786"/>
    <d v="2014-10-20T00:00:00"/>
    <d v="1899-12-30T04:19:50"/>
    <n v="2014"/>
    <n v="10"/>
    <x v="6"/>
    <n v="20"/>
    <n v="2"/>
    <x v="1"/>
    <x v="3"/>
    <x v="3"/>
    <x v="10"/>
    <x v="10"/>
    <x v="1"/>
    <n v="441"/>
    <n v="39.138749999999995"/>
    <n v="480.13875000000002"/>
    <x v="1"/>
  </r>
  <r>
    <n v="787"/>
    <d v="2014-10-22T00:00:00"/>
    <d v="1899-12-30T00:35:56"/>
    <n v="2014"/>
    <n v="10"/>
    <x v="6"/>
    <n v="22"/>
    <n v="4"/>
    <x v="3"/>
    <x v="2"/>
    <x v="3"/>
    <x v="6"/>
    <x v="6"/>
    <x v="0"/>
    <n v="29"/>
    <n v="2.57375"/>
    <n v="31.57375"/>
    <x v="1"/>
  </r>
  <r>
    <n v="788"/>
    <d v="2014-10-24T00:00:00"/>
    <d v="1899-12-30T08:32:38"/>
    <n v="2014"/>
    <n v="10"/>
    <x v="6"/>
    <n v="24"/>
    <n v="6"/>
    <x v="6"/>
    <x v="4"/>
    <x v="3"/>
    <x v="6"/>
    <x v="6"/>
    <x v="2"/>
    <n v="493"/>
    <n v="43.753749999999997"/>
    <n v="536.75374999999997"/>
    <x v="1"/>
  </r>
  <r>
    <n v="789"/>
    <d v="2014-10-25T00:00:00"/>
    <d v="1899-12-30T16:34:10"/>
    <n v="2014"/>
    <n v="10"/>
    <x v="6"/>
    <n v="25"/>
    <n v="7"/>
    <x v="5"/>
    <x v="1"/>
    <x v="0"/>
    <x v="0"/>
    <x v="0"/>
    <x v="0"/>
    <n v="29"/>
    <n v="11.02"/>
    <n v="17.98"/>
    <x v="0"/>
  </r>
  <r>
    <n v="790"/>
    <d v="2014-10-25T00:00:00"/>
    <d v="1899-12-30T13:47:19"/>
    <n v="2014"/>
    <n v="10"/>
    <x v="6"/>
    <n v="25"/>
    <n v="7"/>
    <x v="5"/>
    <x v="1"/>
    <x v="8"/>
    <x v="15"/>
    <x v="15"/>
    <x v="2"/>
    <n v="435"/>
    <n v="38.606249999999996"/>
    <n v="473.60624999999999"/>
    <x v="1"/>
  </r>
  <r>
    <n v="791"/>
    <d v="2014-11-01T00:00:00"/>
    <d v="1899-12-30T15:25:47"/>
    <n v="2014"/>
    <n v="11"/>
    <x v="7"/>
    <n v="1"/>
    <n v="7"/>
    <x v="5"/>
    <x v="1"/>
    <x v="3"/>
    <x v="10"/>
    <x v="10"/>
    <x v="2"/>
    <n v="428"/>
    <n v="37.984999999999999"/>
    <n v="465.98500000000001"/>
    <x v="1"/>
  </r>
  <r>
    <n v="792"/>
    <d v="2014-11-02T00:00:00"/>
    <d v="1899-12-30T23:38:45"/>
    <n v="2014"/>
    <n v="11"/>
    <x v="7"/>
    <n v="2"/>
    <n v="1"/>
    <x v="0"/>
    <x v="0"/>
    <x v="1"/>
    <x v="4"/>
    <x v="4"/>
    <x v="0"/>
    <n v="104"/>
    <n v="9.23"/>
    <n v="113.23"/>
    <x v="1"/>
  </r>
  <r>
    <n v="793"/>
    <d v="2014-11-04T00:00:00"/>
    <d v="1899-12-30T05:48:52"/>
    <n v="2014"/>
    <n v="11"/>
    <x v="7"/>
    <n v="4"/>
    <n v="3"/>
    <x v="2"/>
    <x v="3"/>
    <x v="7"/>
    <x v="14"/>
    <x v="14"/>
    <x v="0"/>
    <n v="385"/>
    <n v="34.168749999999996"/>
    <n v="419.16874999999999"/>
    <x v="1"/>
  </r>
  <r>
    <n v="794"/>
    <d v="2014-11-04T00:00:00"/>
    <d v="1899-12-30T20:37:03"/>
    <n v="2014"/>
    <n v="11"/>
    <x v="7"/>
    <n v="4"/>
    <n v="3"/>
    <x v="2"/>
    <x v="0"/>
    <x v="5"/>
    <x v="11"/>
    <x v="11"/>
    <x v="0"/>
    <n v="311"/>
    <n v="27.60125"/>
    <n v="338.60124999999999"/>
    <x v="1"/>
  </r>
  <r>
    <n v="795"/>
    <d v="2014-11-05T00:00:00"/>
    <d v="1899-12-30T23:06:18"/>
    <n v="2014"/>
    <n v="11"/>
    <x v="7"/>
    <n v="5"/>
    <n v="4"/>
    <x v="3"/>
    <x v="0"/>
    <x v="6"/>
    <x v="13"/>
    <x v="13"/>
    <x v="1"/>
    <n v="291"/>
    <n v="25.826249999999998"/>
    <n v="316.82625000000002"/>
    <x v="1"/>
  </r>
  <r>
    <n v="796"/>
    <d v="2014-11-06T00:00:00"/>
    <d v="1899-12-30T08:57:19"/>
    <n v="2014"/>
    <n v="11"/>
    <x v="7"/>
    <n v="6"/>
    <n v="5"/>
    <x v="4"/>
    <x v="4"/>
    <x v="2"/>
    <x v="3"/>
    <x v="3"/>
    <x v="1"/>
    <n v="224"/>
    <n v="19.88"/>
    <n v="243.88"/>
    <x v="1"/>
  </r>
  <r>
    <n v="797"/>
    <d v="2014-11-10T00:00:00"/>
    <d v="1899-12-30T14:23:41"/>
    <n v="2014"/>
    <n v="11"/>
    <x v="7"/>
    <n v="10"/>
    <n v="2"/>
    <x v="1"/>
    <x v="1"/>
    <x v="5"/>
    <x v="11"/>
    <x v="11"/>
    <x v="2"/>
    <n v="434"/>
    <n v="38.517499999999998"/>
    <n v="472.51749999999998"/>
    <x v="1"/>
  </r>
  <r>
    <n v="798"/>
    <d v="2014-11-14T00:00:00"/>
    <d v="1899-12-30T07:23:27"/>
    <n v="2014"/>
    <n v="11"/>
    <x v="7"/>
    <n v="14"/>
    <n v="6"/>
    <x v="6"/>
    <x v="4"/>
    <x v="1"/>
    <x v="4"/>
    <x v="4"/>
    <x v="0"/>
    <n v="193"/>
    <n v="17.12875"/>
    <n v="210.12875"/>
    <x v="1"/>
  </r>
  <r>
    <n v="799"/>
    <d v="2014-11-15T00:00:00"/>
    <d v="1899-12-30T14:02:04"/>
    <n v="2014"/>
    <n v="11"/>
    <x v="7"/>
    <n v="15"/>
    <n v="7"/>
    <x v="5"/>
    <x v="1"/>
    <x v="0"/>
    <x v="1"/>
    <x v="1"/>
    <x v="0"/>
    <n v="346"/>
    <n v="131.47999999999999"/>
    <n v="214.52"/>
    <x v="0"/>
  </r>
  <r>
    <n v="800"/>
    <d v="2014-11-20T00:00:00"/>
    <d v="1899-12-30T02:52:14"/>
    <n v="2014"/>
    <n v="11"/>
    <x v="7"/>
    <n v="20"/>
    <n v="5"/>
    <x v="4"/>
    <x v="2"/>
    <x v="0"/>
    <x v="0"/>
    <x v="0"/>
    <x v="0"/>
    <n v="241"/>
    <n v="91.58"/>
    <n v="149.42000000000002"/>
    <x v="0"/>
  </r>
  <r>
    <n v="801"/>
    <d v="2014-11-21T00:00:00"/>
    <d v="1899-12-30T03:47:03"/>
    <n v="2014"/>
    <n v="11"/>
    <x v="7"/>
    <n v="21"/>
    <n v="6"/>
    <x v="6"/>
    <x v="2"/>
    <x v="1"/>
    <x v="2"/>
    <x v="2"/>
    <x v="2"/>
    <n v="191"/>
    <n v="16.951249999999998"/>
    <n v="207.95124999999999"/>
    <x v="1"/>
  </r>
  <r>
    <n v="802"/>
    <d v="2014-11-28T00:00:00"/>
    <d v="1899-12-30T14:56:01"/>
    <n v="2014"/>
    <n v="11"/>
    <x v="7"/>
    <n v="28"/>
    <n v="6"/>
    <x v="6"/>
    <x v="1"/>
    <x v="3"/>
    <x v="6"/>
    <x v="6"/>
    <x v="1"/>
    <n v="302"/>
    <n v="26.802499999999998"/>
    <n v="328.80250000000001"/>
    <x v="1"/>
  </r>
  <r>
    <n v="803"/>
    <d v="2014-11-28T00:00:00"/>
    <d v="1899-12-30T12:25:27"/>
    <n v="2014"/>
    <n v="11"/>
    <x v="7"/>
    <n v="28"/>
    <n v="6"/>
    <x v="6"/>
    <x v="1"/>
    <x v="3"/>
    <x v="10"/>
    <x v="10"/>
    <x v="0"/>
    <n v="498"/>
    <n v="44.197499999999998"/>
    <n v="542.19749999999999"/>
    <x v="1"/>
  </r>
  <r>
    <n v="804"/>
    <d v="2014-11-29T00:00:00"/>
    <d v="1899-12-30T06:32:25"/>
    <n v="2014"/>
    <n v="11"/>
    <x v="7"/>
    <n v="29"/>
    <n v="7"/>
    <x v="5"/>
    <x v="3"/>
    <x v="2"/>
    <x v="8"/>
    <x v="8"/>
    <x v="1"/>
    <n v="103"/>
    <n v="9.1412499999999994"/>
    <n v="112.14125"/>
    <x v="1"/>
  </r>
  <r>
    <n v="805"/>
    <d v="2014-11-29T00:00:00"/>
    <d v="1899-12-30T02:51:58"/>
    <n v="2014"/>
    <n v="11"/>
    <x v="7"/>
    <n v="29"/>
    <n v="7"/>
    <x v="5"/>
    <x v="2"/>
    <x v="8"/>
    <x v="15"/>
    <x v="15"/>
    <x v="2"/>
    <n v="151"/>
    <n v="13.401249999999999"/>
    <n v="164.40125"/>
    <x v="1"/>
  </r>
  <r>
    <n v="806"/>
    <d v="2014-12-03T00:00:00"/>
    <d v="1899-12-30T14:03:27"/>
    <n v="2014"/>
    <n v="12"/>
    <x v="8"/>
    <n v="3"/>
    <n v="4"/>
    <x v="3"/>
    <x v="1"/>
    <x v="1"/>
    <x v="2"/>
    <x v="2"/>
    <x v="1"/>
    <n v="380"/>
    <n v="33.725000000000001"/>
    <n v="413.72500000000002"/>
    <x v="1"/>
  </r>
  <r>
    <n v="807"/>
    <d v="2014-12-04T00:00:00"/>
    <d v="1899-12-30T23:39:57"/>
    <n v="2014"/>
    <n v="12"/>
    <x v="8"/>
    <n v="4"/>
    <n v="5"/>
    <x v="4"/>
    <x v="0"/>
    <x v="6"/>
    <x v="13"/>
    <x v="13"/>
    <x v="2"/>
    <n v="496"/>
    <n v="44.019999999999996"/>
    <n v="540.02"/>
    <x v="1"/>
  </r>
  <r>
    <n v="808"/>
    <d v="2014-12-06T00:00:00"/>
    <d v="1899-12-30T23:09:39"/>
    <n v="2014"/>
    <n v="12"/>
    <x v="8"/>
    <n v="6"/>
    <n v="7"/>
    <x v="5"/>
    <x v="0"/>
    <x v="0"/>
    <x v="1"/>
    <x v="1"/>
    <x v="1"/>
    <n v="325"/>
    <n v="123.5"/>
    <n v="201.5"/>
    <x v="0"/>
  </r>
  <r>
    <n v="809"/>
    <d v="2014-12-06T00:00:00"/>
    <d v="1899-12-30T01:18:53"/>
    <n v="2014"/>
    <n v="12"/>
    <x v="8"/>
    <n v="6"/>
    <n v="7"/>
    <x v="5"/>
    <x v="2"/>
    <x v="2"/>
    <x v="5"/>
    <x v="5"/>
    <x v="0"/>
    <n v="400"/>
    <n v="35.5"/>
    <n v="435.5"/>
    <x v="1"/>
  </r>
  <r>
    <n v="810"/>
    <d v="2014-12-09T00:00:00"/>
    <d v="1899-12-30T09:30:37"/>
    <n v="2014"/>
    <n v="12"/>
    <x v="8"/>
    <n v="9"/>
    <n v="3"/>
    <x v="2"/>
    <x v="4"/>
    <x v="7"/>
    <x v="14"/>
    <x v="14"/>
    <x v="2"/>
    <n v="182"/>
    <n v="16.1525"/>
    <n v="198.1525"/>
    <x v="1"/>
  </r>
  <r>
    <n v="811"/>
    <d v="2014-12-09T00:00:00"/>
    <d v="1899-12-30T17:21:20"/>
    <n v="2014"/>
    <n v="12"/>
    <x v="8"/>
    <n v="9"/>
    <n v="3"/>
    <x v="2"/>
    <x v="0"/>
    <x v="2"/>
    <x v="8"/>
    <x v="8"/>
    <x v="0"/>
    <n v="68"/>
    <n v="6.0350000000000001"/>
    <n v="74.034999999999997"/>
    <x v="1"/>
  </r>
  <r>
    <n v="812"/>
    <d v="2014-12-12T00:00:00"/>
    <d v="1899-12-30T18:20:01"/>
    <n v="2014"/>
    <n v="12"/>
    <x v="8"/>
    <n v="12"/>
    <n v="6"/>
    <x v="6"/>
    <x v="0"/>
    <x v="3"/>
    <x v="6"/>
    <x v="6"/>
    <x v="0"/>
    <n v="368"/>
    <n v="32.659999999999997"/>
    <n v="400.65999999999997"/>
    <x v="1"/>
  </r>
  <r>
    <n v="813"/>
    <d v="2014-12-12T00:00:00"/>
    <d v="1899-12-30T02:40:22"/>
    <n v="2014"/>
    <n v="12"/>
    <x v="8"/>
    <n v="12"/>
    <n v="6"/>
    <x v="6"/>
    <x v="2"/>
    <x v="4"/>
    <x v="7"/>
    <x v="7"/>
    <x v="1"/>
    <n v="159"/>
    <n v="14.11125"/>
    <n v="173.11125000000001"/>
    <x v="1"/>
  </r>
  <r>
    <n v="814"/>
    <d v="2014-12-22T00:00:00"/>
    <d v="1899-12-30T10:31:08"/>
    <n v="2014"/>
    <n v="12"/>
    <x v="8"/>
    <n v="22"/>
    <n v="2"/>
    <x v="1"/>
    <x v="5"/>
    <x v="1"/>
    <x v="4"/>
    <x v="4"/>
    <x v="2"/>
    <n v="64"/>
    <n v="5.68"/>
    <n v="69.680000000000007"/>
    <x v="1"/>
  </r>
  <r>
    <n v="815"/>
    <d v="2014-12-27T00:00:00"/>
    <d v="1899-12-30T19:29:22"/>
    <n v="2014"/>
    <n v="12"/>
    <x v="8"/>
    <n v="27"/>
    <n v="7"/>
    <x v="5"/>
    <x v="0"/>
    <x v="3"/>
    <x v="10"/>
    <x v="10"/>
    <x v="2"/>
    <n v="65"/>
    <n v="5.7687499999999998"/>
    <n v="70.768749999999997"/>
    <x v="1"/>
  </r>
  <r>
    <n v="816"/>
    <d v="2014-12-28T00:00:00"/>
    <d v="1899-12-30T02:37:01"/>
    <n v="2014"/>
    <n v="12"/>
    <x v="8"/>
    <n v="28"/>
    <n v="1"/>
    <x v="0"/>
    <x v="2"/>
    <x v="2"/>
    <x v="5"/>
    <x v="5"/>
    <x v="1"/>
    <n v="60"/>
    <n v="5.3249999999999993"/>
    <n v="65.325000000000003"/>
    <x v="1"/>
  </r>
  <r>
    <n v="817"/>
    <d v="2014-12-29T00:00:00"/>
    <d v="1899-12-30T03:38:16"/>
    <n v="2014"/>
    <n v="12"/>
    <x v="8"/>
    <n v="29"/>
    <n v="2"/>
    <x v="1"/>
    <x v="2"/>
    <x v="5"/>
    <x v="11"/>
    <x v="11"/>
    <x v="1"/>
    <n v="471"/>
    <n v="41.801249999999996"/>
    <n v="512.80124999999998"/>
    <x v="1"/>
  </r>
  <r>
    <n v="818"/>
    <d v="2015-01-04T00:00:00"/>
    <d v="1899-12-30T15:21:22"/>
    <n v="2015"/>
    <n v="1"/>
    <x v="9"/>
    <n v="4"/>
    <n v="1"/>
    <x v="0"/>
    <x v="1"/>
    <x v="0"/>
    <x v="1"/>
    <x v="1"/>
    <x v="2"/>
    <n v="171"/>
    <n v="64.98"/>
    <n v="106.02"/>
    <x v="0"/>
  </r>
  <r>
    <n v="819"/>
    <d v="2015-01-05T00:00:00"/>
    <d v="1899-12-30T14:34:29"/>
    <n v="2015"/>
    <n v="1"/>
    <x v="9"/>
    <n v="5"/>
    <n v="2"/>
    <x v="1"/>
    <x v="1"/>
    <x v="0"/>
    <x v="0"/>
    <x v="0"/>
    <x v="0"/>
    <n v="89"/>
    <n v="33.82"/>
    <n v="55.18"/>
    <x v="0"/>
  </r>
  <r>
    <n v="820"/>
    <d v="2015-01-08T00:00:00"/>
    <d v="1899-12-30T21:30:48"/>
    <n v="2015"/>
    <n v="1"/>
    <x v="9"/>
    <n v="8"/>
    <n v="5"/>
    <x v="4"/>
    <x v="0"/>
    <x v="2"/>
    <x v="8"/>
    <x v="8"/>
    <x v="2"/>
    <n v="202"/>
    <n v="17.927499999999998"/>
    <n v="219.92750000000001"/>
    <x v="1"/>
  </r>
  <r>
    <n v="821"/>
    <d v="2015-01-12T00:00:00"/>
    <d v="1899-12-30T18:57:27"/>
    <n v="2015"/>
    <n v="1"/>
    <x v="9"/>
    <n v="12"/>
    <n v="2"/>
    <x v="1"/>
    <x v="0"/>
    <x v="0"/>
    <x v="0"/>
    <x v="0"/>
    <x v="2"/>
    <n v="378"/>
    <n v="143.64000000000001"/>
    <n v="234.35999999999999"/>
    <x v="0"/>
  </r>
  <r>
    <n v="822"/>
    <d v="2015-01-14T00:00:00"/>
    <d v="1899-12-30T21:41:26"/>
    <n v="2015"/>
    <n v="1"/>
    <x v="9"/>
    <n v="14"/>
    <n v="4"/>
    <x v="3"/>
    <x v="0"/>
    <x v="0"/>
    <x v="9"/>
    <x v="9"/>
    <x v="1"/>
    <n v="23"/>
    <n v="8.74"/>
    <n v="14.26"/>
    <x v="0"/>
  </r>
  <r>
    <n v="823"/>
    <d v="2015-01-15T00:00:00"/>
    <d v="1899-12-30T09:57:03"/>
    <n v="2015"/>
    <n v="1"/>
    <x v="9"/>
    <n v="15"/>
    <n v="5"/>
    <x v="4"/>
    <x v="4"/>
    <x v="6"/>
    <x v="12"/>
    <x v="12"/>
    <x v="0"/>
    <n v="389"/>
    <n v="34.52375"/>
    <n v="423.52375000000001"/>
    <x v="1"/>
  </r>
  <r>
    <n v="824"/>
    <d v="2015-01-15T00:00:00"/>
    <d v="1899-12-30T23:06:03"/>
    <n v="2015"/>
    <n v="1"/>
    <x v="9"/>
    <n v="15"/>
    <n v="5"/>
    <x v="4"/>
    <x v="0"/>
    <x v="1"/>
    <x v="4"/>
    <x v="4"/>
    <x v="0"/>
    <n v="426"/>
    <n v="37.807499999999997"/>
    <n v="463.8075"/>
    <x v="1"/>
  </r>
  <r>
    <n v="825"/>
    <d v="2015-01-23T00:00:00"/>
    <d v="1899-12-30T10:31:14"/>
    <n v="2015"/>
    <n v="1"/>
    <x v="9"/>
    <n v="23"/>
    <n v="6"/>
    <x v="6"/>
    <x v="5"/>
    <x v="6"/>
    <x v="12"/>
    <x v="12"/>
    <x v="2"/>
    <n v="220"/>
    <n v="19.524999999999999"/>
    <n v="239.52500000000001"/>
    <x v="1"/>
  </r>
  <r>
    <n v="826"/>
    <d v="2015-01-24T00:00:00"/>
    <d v="1899-12-30T23:04:51"/>
    <n v="2015"/>
    <n v="1"/>
    <x v="9"/>
    <n v="24"/>
    <n v="7"/>
    <x v="5"/>
    <x v="0"/>
    <x v="0"/>
    <x v="9"/>
    <x v="9"/>
    <x v="1"/>
    <n v="307"/>
    <n v="116.66"/>
    <n v="190.34"/>
    <x v="0"/>
  </r>
  <r>
    <n v="827"/>
    <d v="2015-01-25T00:00:00"/>
    <d v="1899-12-30T00:22:50"/>
    <n v="2015"/>
    <n v="1"/>
    <x v="9"/>
    <n v="25"/>
    <n v="1"/>
    <x v="0"/>
    <x v="2"/>
    <x v="8"/>
    <x v="15"/>
    <x v="15"/>
    <x v="1"/>
    <n v="346"/>
    <n v="30.7075"/>
    <n v="376.70749999999998"/>
    <x v="1"/>
  </r>
  <r>
    <n v="828"/>
    <d v="2015-01-25T00:00:00"/>
    <d v="1899-12-30T19:18:33"/>
    <n v="2015"/>
    <n v="1"/>
    <x v="9"/>
    <n v="25"/>
    <n v="1"/>
    <x v="0"/>
    <x v="0"/>
    <x v="6"/>
    <x v="13"/>
    <x v="13"/>
    <x v="0"/>
    <n v="107"/>
    <n v="9.4962499999999999"/>
    <n v="116.49625"/>
    <x v="1"/>
  </r>
  <r>
    <n v="829"/>
    <d v="2015-01-25T00:00:00"/>
    <d v="1899-12-30T21:37:15"/>
    <n v="2015"/>
    <n v="1"/>
    <x v="9"/>
    <n v="25"/>
    <n v="1"/>
    <x v="0"/>
    <x v="0"/>
    <x v="4"/>
    <x v="7"/>
    <x v="7"/>
    <x v="0"/>
    <n v="316"/>
    <n v="28.044999999999998"/>
    <n v="344.04500000000002"/>
    <x v="1"/>
  </r>
  <r>
    <n v="830"/>
    <d v="2015-01-26T00:00:00"/>
    <d v="1899-12-30T17:08:11"/>
    <n v="2015"/>
    <n v="1"/>
    <x v="9"/>
    <n v="26"/>
    <n v="2"/>
    <x v="1"/>
    <x v="0"/>
    <x v="6"/>
    <x v="12"/>
    <x v="12"/>
    <x v="1"/>
    <n v="92"/>
    <n v="8.1649999999999991"/>
    <n v="100.16499999999999"/>
    <x v="1"/>
  </r>
  <r>
    <n v="831"/>
    <d v="2015-01-27T00:00:00"/>
    <d v="1899-12-30T20:18:06"/>
    <n v="2015"/>
    <n v="1"/>
    <x v="9"/>
    <n v="27"/>
    <n v="3"/>
    <x v="2"/>
    <x v="0"/>
    <x v="2"/>
    <x v="8"/>
    <x v="8"/>
    <x v="1"/>
    <n v="294"/>
    <n v="26.092499999999998"/>
    <n v="320.09249999999997"/>
    <x v="1"/>
  </r>
  <r>
    <n v="832"/>
    <d v="2015-01-28T00:00:00"/>
    <d v="1899-12-30T05:40:05"/>
    <n v="2015"/>
    <n v="1"/>
    <x v="9"/>
    <n v="28"/>
    <n v="4"/>
    <x v="3"/>
    <x v="3"/>
    <x v="3"/>
    <x v="6"/>
    <x v="6"/>
    <x v="1"/>
    <n v="486"/>
    <n v="43.1325"/>
    <n v="529.13250000000005"/>
    <x v="1"/>
  </r>
  <r>
    <n v="833"/>
    <d v="2015-01-28T00:00:00"/>
    <d v="1899-12-30T21:07:44"/>
    <n v="2015"/>
    <n v="1"/>
    <x v="9"/>
    <n v="28"/>
    <n v="4"/>
    <x v="3"/>
    <x v="0"/>
    <x v="5"/>
    <x v="11"/>
    <x v="11"/>
    <x v="0"/>
    <n v="443"/>
    <n v="39.316249999999997"/>
    <n v="482.31624999999997"/>
    <x v="1"/>
  </r>
  <r>
    <n v="834"/>
    <d v="2015-01-31T00:00:00"/>
    <d v="1899-12-30T19:48:46"/>
    <n v="2015"/>
    <n v="1"/>
    <x v="9"/>
    <n v="31"/>
    <n v="7"/>
    <x v="5"/>
    <x v="0"/>
    <x v="4"/>
    <x v="7"/>
    <x v="7"/>
    <x v="0"/>
    <n v="384"/>
    <n v="34.08"/>
    <n v="418.08"/>
    <x v="1"/>
  </r>
  <r>
    <n v="835"/>
    <d v="2015-02-02T00:00:00"/>
    <d v="1899-12-30T17:23:11"/>
    <n v="2015"/>
    <n v="2"/>
    <x v="10"/>
    <n v="2"/>
    <n v="2"/>
    <x v="1"/>
    <x v="0"/>
    <x v="0"/>
    <x v="9"/>
    <x v="9"/>
    <x v="2"/>
    <n v="280"/>
    <n v="106.4"/>
    <n v="173.6"/>
    <x v="0"/>
  </r>
  <r>
    <n v="836"/>
    <d v="2015-02-06T00:00:00"/>
    <d v="1899-12-30T19:29:50"/>
    <n v="2015"/>
    <n v="2"/>
    <x v="10"/>
    <n v="6"/>
    <n v="6"/>
    <x v="6"/>
    <x v="0"/>
    <x v="3"/>
    <x v="10"/>
    <x v="10"/>
    <x v="1"/>
    <n v="97"/>
    <n v="8.6087499999999988"/>
    <n v="105.60875"/>
    <x v="1"/>
  </r>
  <r>
    <n v="837"/>
    <d v="2015-02-09T00:00:00"/>
    <d v="1899-12-30T12:56:20"/>
    <n v="2015"/>
    <n v="2"/>
    <x v="10"/>
    <n v="9"/>
    <n v="2"/>
    <x v="1"/>
    <x v="1"/>
    <x v="6"/>
    <x v="13"/>
    <x v="13"/>
    <x v="0"/>
    <n v="20"/>
    <n v="1.7749999999999999"/>
    <n v="21.774999999999999"/>
    <x v="1"/>
  </r>
  <r>
    <n v="838"/>
    <d v="2015-02-11T00:00:00"/>
    <d v="1899-12-30T04:42:22"/>
    <n v="2015"/>
    <n v="2"/>
    <x v="10"/>
    <n v="11"/>
    <n v="4"/>
    <x v="3"/>
    <x v="3"/>
    <x v="2"/>
    <x v="3"/>
    <x v="3"/>
    <x v="1"/>
    <n v="313"/>
    <n v="27.778749999999999"/>
    <n v="340.77875"/>
    <x v="1"/>
  </r>
  <r>
    <n v="839"/>
    <d v="2015-02-13T00:00:00"/>
    <d v="1899-12-30T04:08:26"/>
    <n v="2015"/>
    <n v="2"/>
    <x v="10"/>
    <n v="13"/>
    <n v="6"/>
    <x v="6"/>
    <x v="3"/>
    <x v="2"/>
    <x v="8"/>
    <x v="8"/>
    <x v="0"/>
    <n v="71"/>
    <n v="6.3012499999999996"/>
    <n v="77.301249999999996"/>
    <x v="1"/>
  </r>
  <r>
    <n v="840"/>
    <d v="2015-02-14T00:00:00"/>
    <d v="1899-12-30T03:44:10"/>
    <n v="2015"/>
    <n v="2"/>
    <x v="10"/>
    <n v="14"/>
    <n v="7"/>
    <x v="5"/>
    <x v="2"/>
    <x v="6"/>
    <x v="12"/>
    <x v="12"/>
    <x v="0"/>
    <n v="90"/>
    <n v="7.9874999999999998"/>
    <n v="97.987499999999997"/>
    <x v="1"/>
  </r>
  <r>
    <n v="841"/>
    <d v="2015-02-16T00:00:00"/>
    <d v="1899-12-30T13:33:16"/>
    <n v="2015"/>
    <n v="2"/>
    <x v="10"/>
    <n v="16"/>
    <n v="2"/>
    <x v="1"/>
    <x v="1"/>
    <x v="0"/>
    <x v="9"/>
    <x v="9"/>
    <x v="1"/>
    <n v="167"/>
    <n v="63.46"/>
    <n v="103.53999999999999"/>
    <x v="0"/>
  </r>
  <r>
    <n v="842"/>
    <d v="2015-02-16T00:00:00"/>
    <d v="1899-12-30T19:22:54"/>
    <n v="2015"/>
    <n v="2"/>
    <x v="10"/>
    <n v="16"/>
    <n v="2"/>
    <x v="1"/>
    <x v="0"/>
    <x v="8"/>
    <x v="15"/>
    <x v="15"/>
    <x v="2"/>
    <n v="96"/>
    <n v="8.52"/>
    <n v="104.52"/>
    <x v="1"/>
  </r>
  <r>
    <n v="843"/>
    <d v="2015-02-19T00:00:00"/>
    <d v="1899-12-30T12:56:10"/>
    <n v="2015"/>
    <n v="2"/>
    <x v="10"/>
    <n v="19"/>
    <n v="5"/>
    <x v="4"/>
    <x v="1"/>
    <x v="3"/>
    <x v="6"/>
    <x v="6"/>
    <x v="2"/>
    <n v="190"/>
    <n v="16.862500000000001"/>
    <n v="206.86250000000001"/>
    <x v="1"/>
  </r>
  <r>
    <n v="844"/>
    <d v="2015-02-20T00:00:00"/>
    <d v="1899-12-30T22:42:03"/>
    <n v="2015"/>
    <n v="2"/>
    <x v="10"/>
    <n v="20"/>
    <n v="6"/>
    <x v="6"/>
    <x v="0"/>
    <x v="0"/>
    <x v="0"/>
    <x v="0"/>
    <x v="0"/>
    <n v="465"/>
    <n v="176.7"/>
    <n v="288.3"/>
    <x v="0"/>
  </r>
  <r>
    <n v="845"/>
    <d v="2015-02-21T00:00:00"/>
    <d v="1899-12-30T15:52:32"/>
    <n v="2015"/>
    <n v="2"/>
    <x v="10"/>
    <n v="21"/>
    <n v="7"/>
    <x v="5"/>
    <x v="1"/>
    <x v="6"/>
    <x v="12"/>
    <x v="12"/>
    <x v="1"/>
    <n v="186"/>
    <n v="16.5075"/>
    <n v="202.50749999999999"/>
    <x v="1"/>
  </r>
  <r>
    <n v="846"/>
    <d v="2015-02-28T00:00:00"/>
    <d v="1899-12-30T09:29:02"/>
    <n v="2015"/>
    <n v="2"/>
    <x v="10"/>
    <n v="28"/>
    <n v="7"/>
    <x v="5"/>
    <x v="4"/>
    <x v="0"/>
    <x v="1"/>
    <x v="1"/>
    <x v="1"/>
    <n v="336"/>
    <n v="127.68"/>
    <n v="208.32"/>
    <x v="0"/>
  </r>
  <r>
    <n v="847"/>
    <d v="2015-03-01T00:00:00"/>
    <d v="1899-12-30T14:28:41"/>
    <n v="2015"/>
    <n v="3"/>
    <x v="11"/>
    <n v="1"/>
    <n v="1"/>
    <x v="0"/>
    <x v="1"/>
    <x v="6"/>
    <x v="12"/>
    <x v="12"/>
    <x v="1"/>
    <n v="447"/>
    <n v="39.671250000000001"/>
    <n v="486.67124999999999"/>
    <x v="1"/>
  </r>
  <r>
    <n v="848"/>
    <d v="2015-03-07T00:00:00"/>
    <d v="1899-12-30T20:19:47"/>
    <n v="2015"/>
    <n v="3"/>
    <x v="11"/>
    <n v="7"/>
    <n v="7"/>
    <x v="5"/>
    <x v="0"/>
    <x v="2"/>
    <x v="8"/>
    <x v="8"/>
    <x v="1"/>
    <n v="253"/>
    <n v="22.453749999999999"/>
    <n v="275.45375000000001"/>
    <x v="1"/>
  </r>
  <r>
    <n v="849"/>
    <d v="2015-03-07T00:00:00"/>
    <d v="1899-12-30T16:53:40"/>
    <n v="2015"/>
    <n v="3"/>
    <x v="11"/>
    <n v="7"/>
    <n v="7"/>
    <x v="5"/>
    <x v="1"/>
    <x v="2"/>
    <x v="5"/>
    <x v="5"/>
    <x v="2"/>
    <n v="248"/>
    <n v="22.009999999999998"/>
    <n v="270.01"/>
    <x v="1"/>
  </r>
  <r>
    <n v="850"/>
    <d v="2015-03-13T00:00:00"/>
    <d v="1899-12-30T07:56:10"/>
    <n v="2015"/>
    <n v="3"/>
    <x v="11"/>
    <n v="13"/>
    <n v="6"/>
    <x v="6"/>
    <x v="4"/>
    <x v="0"/>
    <x v="9"/>
    <x v="9"/>
    <x v="1"/>
    <n v="88"/>
    <n v="33.44"/>
    <n v="54.56"/>
    <x v="0"/>
  </r>
  <r>
    <n v="851"/>
    <d v="2015-03-16T00:00:00"/>
    <d v="1899-12-30T16:30:50"/>
    <n v="2015"/>
    <n v="3"/>
    <x v="11"/>
    <n v="16"/>
    <n v="2"/>
    <x v="1"/>
    <x v="1"/>
    <x v="6"/>
    <x v="12"/>
    <x v="12"/>
    <x v="1"/>
    <n v="435"/>
    <n v="38.606249999999996"/>
    <n v="473.60624999999999"/>
    <x v="1"/>
  </r>
  <r>
    <n v="852"/>
    <d v="2015-03-17T00:00:00"/>
    <d v="1899-12-30T05:05:26"/>
    <n v="2015"/>
    <n v="3"/>
    <x v="11"/>
    <n v="17"/>
    <n v="3"/>
    <x v="2"/>
    <x v="3"/>
    <x v="2"/>
    <x v="8"/>
    <x v="8"/>
    <x v="1"/>
    <n v="297"/>
    <n v="26.358749999999997"/>
    <n v="323.35874999999999"/>
    <x v="1"/>
  </r>
  <r>
    <n v="853"/>
    <d v="2015-03-20T00:00:00"/>
    <d v="1899-12-30T22:40:40"/>
    <n v="2015"/>
    <n v="3"/>
    <x v="11"/>
    <n v="20"/>
    <n v="6"/>
    <x v="6"/>
    <x v="0"/>
    <x v="3"/>
    <x v="10"/>
    <x v="10"/>
    <x v="2"/>
    <n v="40"/>
    <n v="3.55"/>
    <n v="43.55"/>
    <x v="1"/>
  </r>
  <r>
    <n v="854"/>
    <d v="2015-03-25T00:00:00"/>
    <d v="1899-12-30T16:48:05"/>
    <n v="2015"/>
    <n v="3"/>
    <x v="11"/>
    <n v="25"/>
    <n v="4"/>
    <x v="3"/>
    <x v="1"/>
    <x v="2"/>
    <x v="3"/>
    <x v="3"/>
    <x v="2"/>
    <n v="475"/>
    <n v="42.15625"/>
    <n v="517.15625"/>
    <x v="1"/>
  </r>
  <r>
    <n v="855"/>
    <d v="2015-03-28T00:00:00"/>
    <d v="1899-12-30T22:00:29"/>
    <n v="2015"/>
    <n v="3"/>
    <x v="11"/>
    <n v="28"/>
    <n v="7"/>
    <x v="5"/>
    <x v="0"/>
    <x v="3"/>
    <x v="6"/>
    <x v="6"/>
    <x v="1"/>
    <n v="456"/>
    <n v="40.47"/>
    <n v="496.47"/>
    <x v="1"/>
  </r>
  <r>
    <n v="856"/>
    <d v="2015-04-01T00:00:00"/>
    <d v="1899-12-30T17:02:59"/>
    <n v="2015"/>
    <n v="4"/>
    <x v="0"/>
    <n v="1"/>
    <n v="4"/>
    <x v="3"/>
    <x v="0"/>
    <x v="3"/>
    <x v="10"/>
    <x v="10"/>
    <x v="2"/>
    <n v="58"/>
    <n v="5.1475"/>
    <n v="63.147500000000001"/>
    <x v="1"/>
  </r>
  <r>
    <n v="857"/>
    <d v="2015-04-09T00:00:00"/>
    <d v="1899-12-30T12:25:01"/>
    <n v="2015"/>
    <n v="4"/>
    <x v="0"/>
    <n v="9"/>
    <n v="5"/>
    <x v="4"/>
    <x v="1"/>
    <x v="3"/>
    <x v="10"/>
    <x v="10"/>
    <x v="2"/>
    <n v="430"/>
    <n v="38.162500000000001"/>
    <n v="468.16250000000002"/>
    <x v="1"/>
  </r>
  <r>
    <n v="858"/>
    <d v="2015-04-10T00:00:00"/>
    <d v="1899-12-30T16:50:24"/>
    <n v="2015"/>
    <n v="4"/>
    <x v="0"/>
    <n v="10"/>
    <n v="6"/>
    <x v="6"/>
    <x v="1"/>
    <x v="1"/>
    <x v="2"/>
    <x v="2"/>
    <x v="0"/>
    <n v="219"/>
    <n v="19.436249999999998"/>
    <n v="238.43625"/>
    <x v="1"/>
  </r>
  <r>
    <n v="859"/>
    <d v="2015-04-12T00:00:00"/>
    <d v="1899-12-30T23:09:01"/>
    <n v="2015"/>
    <n v="4"/>
    <x v="0"/>
    <n v="12"/>
    <n v="1"/>
    <x v="0"/>
    <x v="0"/>
    <x v="5"/>
    <x v="11"/>
    <x v="11"/>
    <x v="2"/>
    <n v="437"/>
    <n v="38.783749999999998"/>
    <n v="475.78375"/>
    <x v="1"/>
  </r>
  <r>
    <n v="860"/>
    <d v="2015-04-15T00:00:00"/>
    <d v="1899-12-30T21:38:19"/>
    <n v="2015"/>
    <n v="4"/>
    <x v="0"/>
    <n v="15"/>
    <n v="4"/>
    <x v="3"/>
    <x v="0"/>
    <x v="6"/>
    <x v="13"/>
    <x v="13"/>
    <x v="2"/>
    <n v="242"/>
    <n v="21.477499999999999"/>
    <n v="263.47750000000002"/>
    <x v="1"/>
  </r>
  <r>
    <n v="861"/>
    <d v="2015-04-20T00:00:00"/>
    <d v="1899-12-30T10:08:00"/>
    <n v="2015"/>
    <n v="4"/>
    <x v="0"/>
    <n v="20"/>
    <n v="2"/>
    <x v="1"/>
    <x v="5"/>
    <x v="5"/>
    <x v="11"/>
    <x v="11"/>
    <x v="1"/>
    <n v="435"/>
    <n v="38.606249999999996"/>
    <n v="473.60624999999999"/>
    <x v="1"/>
  </r>
  <r>
    <n v="862"/>
    <d v="2015-04-21T00:00:00"/>
    <d v="1899-12-30T05:15:48"/>
    <n v="2015"/>
    <n v="4"/>
    <x v="0"/>
    <n v="21"/>
    <n v="3"/>
    <x v="2"/>
    <x v="3"/>
    <x v="1"/>
    <x v="4"/>
    <x v="4"/>
    <x v="1"/>
    <n v="449"/>
    <n v="39.848749999999995"/>
    <n v="488.84875"/>
    <x v="1"/>
  </r>
  <r>
    <n v="863"/>
    <d v="2015-04-27T00:00:00"/>
    <d v="1899-12-30T17:28:35"/>
    <n v="2015"/>
    <n v="4"/>
    <x v="0"/>
    <n v="27"/>
    <n v="2"/>
    <x v="1"/>
    <x v="0"/>
    <x v="7"/>
    <x v="14"/>
    <x v="14"/>
    <x v="2"/>
    <n v="67"/>
    <n v="5.94625"/>
    <n v="72.946250000000006"/>
    <x v="1"/>
  </r>
  <r>
    <n v="864"/>
    <d v="2015-05-03T00:00:00"/>
    <d v="1899-12-30T06:03:31"/>
    <n v="2015"/>
    <n v="5"/>
    <x v="1"/>
    <n v="3"/>
    <n v="1"/>
    <x v="0"/>
    <x v="3"/>
    <x v="5"/>
    <x v="11"/>
    <x v="11"/>
    <x v="0"/>
    <n v="422"/>
    <n v="37.452500000000001"/>
    <n v="459.45249999999999"/>
    <x v="1"/>
  </r>
  <r>
    <n v="865"/>
    <d v="2015-05-04T00:00:00"/>
    <d v="1899-12-30T19:36:29"/>
    <n v="2015"/>
    <n v="5"/>
    <x v="1"/>
    <n v="4"/>
    <n v="2"/>
    <x v="1"/>
    <x v="0"/>
    <x v="5"/>
    <x v="11"/>
    <x v="11"/>
    <x v="1"/>
    <n v="253"/>
    <n v="22.453749999999999"/>
    <n v="275.45375000000001"/>
    <x v="1"/>
  </r>
  <r>
    <n v="866"/>
    <d v="2015-05-05T00:00:00"/>
    <d v="1899-12-30T18:49:12"/>
    <n v="2015"/>
    <n v="5"/>
    <x v="1"/>
    <n v="5"/>
    <n v="3"/>
    <x v="2"/>
    <x v="0"/>
    <x v="0"/>
    <x v="9"/>
    <x v="9"/>
    <x v="1"/>
    <n v="156"/>
    <n v="59.28"/>
    <n v="96.72"/>
    <x v="0"/>
  </r>
  <r>
    <n v="867"/>
    <d v="2015-05-07T00:00:00"/>
    <d v="1899-12-30T17:21:21"/>
    <n v="2015"/>
    <n v="5"/>
    <x v="1"/>
    <n v="7"/>
    <n v="5"/>
    <x v="4"/>
    <x v="0"/>
    <x v="5"/>
    <x v="11"/>
    <x v="11"/>
    <x v="0"/>
    <n v="79"/>
    <n v="7.0112499999999995"/>
    <n v="86.011250000000004"/>
    <x v="1"/>
  </r>
  <r>
    <n v="868"/>
    <d v="2015-05-07T00:00:00"/>
    <d v="1899-12-30T18:08:06"/>
    <n v="2015"/>
    <n v="5"/>
    <x v="1"/>
    <n v="7"/>
    <n v="5"/>
    <x v="4"/>
    <x v="0"/>
    <x v="5"/>
    <x v="11"/>
    <x v="11"/>
    <x v="0"/>
    <n v="58"/>
    <n v="5.1475"/>
    <n v="63.147500000000001"/>
    <x v="1"/>
  </r>
  <r>
    <n v="869"/>
    <d v="2015-05-08T00:00:00"/>
    <d v="1899-12-30T18:35:05"/>
    <n v="2015"/>
    <n v="5"/>
    <x v="1"/>
    <n v="8"/>
    <n v="6"/>
    <x v="6"/>
    <x v="0"/>
    <x v="1"/>
    <x v="2"/>
    <x v="2"/>
    <x v="2"/>
    <n v="487"/>
    <n v="43.221249999999998"/>
    <n v="530.22125000000005"/>
    <x v="1"/>
  </r>
  <r>
    <n v="870"/>
    <d v="2015-05-11T00:00:00"/>
    <d v="1899-12-30T16:39:49"/>
    <n v="2015"/>
    <n v="5"/>
    <x v="1"/>
    <n v="11"/>
    <n v="2"/>
    <x v="1"/>
    <x v="1"/>
    <x v="7"/>
    <x v="14"/>
    <x v="14"/>
    <x v="0"/>
    <n v="439"/>
    <n v="38.96125"/>
    <n v="477.96125000000001"/>
    <x v="1"/>
  </r>
  <r>
    <n v="871"/>
    <d v="2015-05-11T00:00:00"/>
    <d v="1899-12-30T15:36:34"/>
    <n v="2015"/>
    <n v="5"/>
    <x v="1"/>
    <n v="11"/>
    <n v="2"/>
    <x v="1"/>
    <x v="1"/>
    <x v="8"/>
    <x v="15"/>
    <x v="15"/>
    <x v="1"/>
    <n v="498"/>
    <n v="44.197499999999998"/>
    <n v="542.19749999999999"/>
    <x v="1"/>
  </r>
  <r>
    <n v="872"/>
    <d v="2015-05-12T00:00:00"/>
    <d v="1899-12-30T22:32:09"/>
    <n v="2015"/>
    <n v="5"/>
    <x v="1"/>
    <n v="12"/>
    <n v="3"/>
    <x v="2"/>
    <x v="0"/>
    <x v="2"/>
    <x v="3"/>
    <x v="3"/>
    <x v="1"/>
    <n v="164"/>
    <n v="14.555"/>
    <n v="178.55500000000001"/>
    <x v="1"/>
  </r>
  <r>
    <n v="873"/>
    <d v="2015-05-13T00:00:00"/>
    <d v="1899-12-30T10:47:55"/>
    <n v="2015"/>
    <n v="5"/>
    <x v="1"/>
    <n v="13"/>
    <n v="4"/>
    <x v="3"/>
    <x v="5"/>
    <x v="2"/>
    <x v="3"/>
    <x v="3"/>
    <x v="0"/>
    <n v="104"/>
    <n v="9.23"/>
    <n v="113.23"/>
    <x v="1"/>
  </r>
  <r>
    <n v="874"/>
    <d v="2015-05-16T00:00:00"/>
    <d v="1899-12-30T21:06:38"/>
    <n v="2015"/>
    <n v="5"/>
    <x v="1"/>
    <n v="16"/>
    <n v="7"/>
    <x v="5"/>
    <x v="0"/>
    <x v="8"/>
    <x v="15"/>
    <x v="15"/>
    <x v="2"/>
    <n v="163"/>
    <n v="14.466249999999999"/>
    <n v="177.46625"/>
    <x v="1"/>
  </r>
  <r>
    <n v="875"/>
    <d v="2015-05-18T00:00:00"/>
    <d v="1899-12-30T15:31:19"/>
    <n v="2015"/>
    <n v="5"/>
    <x v="1"/>
    <n v="18"/>
    <n v="2"/>
    <x v="1"/>
    <x v="1"/>
    <x v="7"/>
    <x v="14"/>
    <x v="14"/>
    <x v="0"/>
    <n v="266"/>
    <n v="23.607499999999998"/>
    <n v="289.60750000000002"/>
    <x v="1"/>
  </r>
  <r>
    <n v="876"/>
    <d v="2015-05-18T00:00:00"/>
    <d v="1899-12-30T03:38:03"/>
    <n v="2015"/>
    <n v="5"/>
    <x v="1"/>
    <n v="18"/>
    <n v="2"/>
    <x v="1"/>
    <x v="2"/>
    <x v="8"/>
    <x v="15"/>
    <x v="15"/>
    <x v="0"/>
    <n v="302"/>
    <n v="26.802499999999998"/>
    <n v="328.80250000000001"/>
    <x v="1"/>
  </r>
  <r>
    <n v="877"/>
    <d v="2015-05-21T00:00:00"/>
    <d v="1899-12-30T04:00:50"/>
    <n v="2015"/>
    <n v="5"/>
    <x v="1"/>
    <n v="21"/>
    <n v="5"/>
    <x v="4"/>
    <x v="3"/>
    <x v="0"/>
    <x v="1"/>
    <x v="1"/>
    <x v="0"/>
    <n v="32"/>
    <n v="12.16"/>
    <n v="19.84"/>
    <x v="0"/>
  </r>
  <r>
    <n v="878"/>
    <d v="2015-05-21T00:00:00"/>
    <d v="1899-12-30T09:42:49"/>
    <n v="2015"/>
    <n v="5"/>
    <x v="1"/>
    <n v="21"/>
    <n v="5"/>
    <x v="4"/>
    <x v="4"/>
    <x v="0"/>
    <x v="0"/>
    <x v="0"/>
    <x v="0"/>
    <n v="477"/>
    <n v="181.26"/>
    <n v="295.74"/>
    <x v="0"/>
  </r>
  <r>
    <n v="879"/>
    <d v="2015-05-21T00:00:00"/>
    <d v="1899-12-30T12:37:40"/>
    <n v="2015"/>
    <n v="5"/>
    <x v="1"/>
    <n v="21"/>
    <n v="5"/>
    <x v="4"/>
    <x v="1"/>
    <x v="1"/>
    <x v="2"/>
    <x v="2"/>
    <x v="2"/>
    <n v="23"/>
    <n v="2.0412499999999998"/>
    <n v="25.041249999999998"/>
    <x v="1"/>
  </r>
  <r>
    <n v="880"/>
    <d v="2015-06-02T00:00:00"/>
    <d v="1899-12-30T08:09:26"/>
    <n v="2015"/>
    <n v="6"/>
    <x v="2"/>
    <n v="2"/>
    <n v="3"/>
    <x v="2"/>
    <x v="4"/>
    <x v="6"/>
    <x v="12"/>
    <x v="12"/>
    <x v="1"/>
    <n v="451"/>
    <n v="40.026249999999997"/>
    <n v="491.02625"/>
    <x v="1"/>
  </r>
  <r>
    <n v="881"/>
    <d v="2015-06-03T00:00:00"/>
    <d v="1899-12-30T07:48:51"/>
    <n v="2015"/>
    <n v="6"/>
    <x v="2"/>
    <n v="3"/>
    <n v="4"/>
    <x v="3"/>
    <x v="4"/>
    <x v="0"/>
    <x v="1"/>
    <x v="1"/>
    <x v="0"/>
    <n v="351"/>
    <n v="133.38"/>
    <n v="217.62"/>
    <x v="0"/>
  </r>
  <r>
    <n v="882"/>
    <d v="2015-06-08T00:00:00"/>
    <d v="1899-12-30T19:30:39"/>
    <n v="2015"/>
    <n v="6"/>
    <x v="2"/>
    <n v="8"/>
    <n v="2"/>
    <x v="1"/>
    <x v="0"/>
    <x v="2"/>
    <x v="3"/>
    <x v="3"/>
    <x v="2"/>
    <n v="43"/>
    <n v="3.8162499999999997"/>
    <n v="46.816249999999997"/>
    <x v="1"/>
  </r>
  <r>
    <n v="883"/>
    <d v="2015-06-09T00:00:00"/>
    <d v="1899-12-30T15:59:40"/>
    <n v="2015"/>
    <n v="6"/>
    <x v="2"/>
    <n v="9"/>
    <n v="3"/>
    <x v="2"/>
    <x v="1"/>
    <x v="1"/>
    <x v="4"/>
    <x v="4"/>
    <x v="0"/>
    <n v="39"/>
    <n v="3.4612499999999997"/>
    <n v="42.46125"/>
    <x v="1"/>
  </r>
  <r>
    <n v="884"/>
    <d v="2015-06-10T00:00:00"/>
    <d v="1899-12-30T20:11:08"/>
    <n v="2015"/>
    <n v="6"/>
    <x v="2"/>
    <n v="10"/>
    <n v="4"/>
    <x v="3"/>
    <x v="0"/>
    <x v="3"/>
    <x v="10"/>
    <x v="10"/>
    <x v="2"/>
    <n v="393"/>
    <n v="34.878749999999997"/>
    <n v="427.87874999999997"/>
    <x v="1"/>
  </r>
  <r>
    <n v="885"/>
    <d v="2015-06-14T00:00:00"/>
    <d v="1899-12-30T06:01:42"/>
    <n v="2015"/>
    <n v="6"/>
    <x v="2"/>
    <n v="14"/>
    <n v="1"/>
    <x v="0"/>
    <x v="3"/>
    <x v="0"/>
    <x v="0"/>
    <x v="0"/>
    <x v="0"/>
    <n v="315"/>
    <n v="119.7"/>
    <n v="195.3"/>
    <x v="0"/>
  </r>
  <r>
    <n v="886"/>
    <d v="2015-06-16T00:00:00"/>
    <d v="1899-12-30T08:49:59"/>
    <n v="2015"/>
    <n v="6"/>
    <x v="2"/>
    <n v="16"/>
    <n v="3"/>
    <x v="2"/>
    <x v="4"/>
    <x v="1"/>
    <x v="4"/>
    <x v="4"/>
    <x v="1"/>
    <n v="483"/>
    <n v="42.866250000000001"/>
    <n v="525.86625000000004"/>
    <x v="1"/>
  </r>
  <r>
    <n v="887"/>
    <d v="2015-06-16T00:00:00"/>
    <d v="1899-12-30T10:06:13"/>
    <n v="2015"/>
    <n v="6"/>
    <x v="2"/>
    <n v="16"/>
    <n v="3"/>
    <x v="2"/>
    <x v="5"/>
    <x v="6"/>
    <x v="13"/>
    <x v="13"/>
    <x v="0"/>
    <n v="119"/>
    <n v="10.561249999999999"/>
    <n v="129.56125"/>
    <x v="1"/>
  </r>
  <r>
    <n v="888"/>
    <d v="2015-06-17T00:00:00"/>
    <d v="1899-12-30T11:08:12"/>
    <n v="2015"/>
    <n v="6"/>
    <x v="2"/>
    <n v="17"/>
    <n v="4"/>
    <x v="3"/>
    <x v="5"/>
    <x v="0"/>
    <x v="1"/>
    <x v="1"/>
    <x v="1"/>
    <n v="100"/>
    <n v="38"/>
    <n v="62"/>
    <x v="0"/>
  </r>
  <r>
    <n v="889"/>
    <d v="2015-06-18T00:00:00"/>
    <d v="1899-12-30T19:52:54"/>
    <n v="2015"/>
    <n v="6"/>
    <x v="2"/>
    <n v="18"/>
    <n v="5"/>
    <x v="4"/>
    <x v="0"/>
    <x v="1"/>
    <x v="2"/>
    <x v="2"/>
    <x v="0"/>
    <n v="56"/>
    <n v="4.97"/>
    <n v="60.97"/>
    <x v="1"/>
  </r>
  <r>
    <n v="890"/>
    <d v="2015-06-19T00:00:00"/>
    <d v="1899-12-30T03:05:50"/>
    <n v="2015"/>
    <n v="6"/>
    <x v="2"/>
    <n v="19"/>
    <n v="6"/>
    <x v="6"/>
    <x v="2"/>
    <x v="3"/>
    <x v="6"/>
    <x v="6"/>
    <x v="0"/>
    <n v="152"/>
    <n v="13.489999999999998"/>
    <n v="165.49"/>
    <x v="1"/>
  </r>
  <r>
    <n v="891"/>
    <d v="2015-06-20T00:00:00"/>
    <d v="1899-12-30T10:37:20"/>
    <n v="2015"/>
    <n v="6"/>
    <x v="2"/>
    <n v="20"/>
    <n v="7"/>
    <x v="5"/>
    <x v="5"/>
    <x v="2"/>
    <x v="3"/>
    <x v="3"/>
    <x v="0"/>
    <n v="51"/>
    <n v="4.5262500000000001"/>
    <n v="55.526249999999997"/>
    <x v="1"/>
  </r>
  <r>
    <n v="892"/>
    <d v="2015-06-20T00:00:00"/>
    <d v="1899-12-30T12:38:08"/>
    <n v="2015"/>
    <n v="6"/>
    <x v="2"/>
    <n v="20"/>
    <n v="7"/>
    <x v="5"/>
    <x v="1"/>
    <x v="7"/>
    <x v="14"/>
    <x v="14"/>
    <x v="1"/>
    <n v="307"/>
    <n v="27.24625"/>
    <n v="334.24624999999997"/>
    <x v="1"/>
  </r>
  <r>
    <n v="893"/>
    <d v="2015-06-23T00:00:00"/>
    <d v="1899-12-30T06:08:33"/>
    <n v="2015"/>
    <n v="6"/>
    <x v="2"/>
    <n v="23"/>
    <n v="3"/>
    <x v="2"/>
    <x v="3"/>
    <x v="0"/>
    <x v="0"/>
    <x v="0"/>
    <x v="0"/>
    <n v="499"/>
    <n v="189.62"/>
    <n v="309.38"/>
    <x v="0"/>
  </r>
  <r>
    <n v="894"/>
    <d v="2015-06-26T00:00:00"/>
    <d v="1899-12-30T18:10:19"/>
    <n v="2015"/>
    <n v="6"/>
    <x v="2"/>
    <n v="26"/>
    <n v="6"/>
    <x v="6"/>
    <x v="0"/>
    <x v="6"/>
    <x v="13"/>
    <x v="13"/>
    <x v="1"/>
    <n v="390"/>
    <n v="34.612499999999997"/>
    <n v="424.61250000000001"/>
    <x v="1"/>
  </r>
  <r>
    <n v="895"/>
    <d v="2015-06-28T00:00:00"/>
    <d v="1899-12-30T14:50:49"/>
    <n v="2015"/>
    <n v="6"/>
    <x v="2"/>
    <n v="28"/>
    <n v="1"/>
    <x v="0"/>
    <x v="1"/>
    <x v="1"/>
    <x v="2"/>
    <x v="2"/>
    <x v="2"/>
    <n v="260"/>
    <n v="23.074999999999999"/>
    <n v="283.07499999999999"/>
    <x v="1"/>
  </r>
  <r>
    <n v="896"/>
    <d v="2015-06-30T00:00:00"/>
    <d v="1899-12-30T20:44:49"/>
    <n v="2015"/>
    <n v="6"/>
    <x v="2"/>
    <n v="30"/>
    <n v="3"/>
    <x v="2"/>
    <x v="0"/>
    <x v="2"/>
    <x v="3"/>
    <x v="3"/>
    <x v="1"/>
    <n v="80"/>
    <n v="7.1"/>
    <n v="87.1"/>
    <x v="1"/>
  </r>
  <r>
    <n v="897"/>
    <d v="2015-07-08T00:00:00"/>
    <d v="1899-12-30T05:12:23"/>
    <n v="2015"/>
    <n v="7"/>
    <x v="3"/>
    <n v="8"/>
    <n v="4"/>
    <x v="3"/>
    <x v="3"/>
    <x v="1"/>
    <x v="2"/>
    <x v="2"/>
    <x v="2"/>
    <n v="403"/>
    <n v="35.766249999999999"/>
    <n v="438.76625000000001"/>
    <x v="1"/>
  </r>
  <r>
    <n v="898"/>
    <d v="2015-07-10T00:00:00"/>
    <d v="1899-12-30T20:23:14"/>
    <n v="2015"/>
    <n v="7"/>
    <x v="3"/>
    <n v="10"/>
    <n v="6"/>
    <x v="6"/>
    <x v="0"/>
    <x v="7"/>
    <x v="14"/>
    <x v="14"/>
    <x v="0"/>
    <n v="451"/>
    <n v="40.026249999999997"/>
    <n v="491.02625"/>
    <x v="1"/>
  </r>
  <r>
    <n v="899"/>
    <d v="2015-07-10T00:00:00"/>
    <d v="1899-12-30T01:37:03"/>
    <n v="2015"/>
    <n v="7"/>
    <x v="3"/>
    <n v="10"/>
    <n v="6"/>
    <x v="6"/>
    <x v="2"/>
    <x v="3"/>
    <x v="10"/>
    <x v="10"/>
    <x v="2"/>
    <n v="187"/>
    <n v="16.596249999999998"/>
    <n v="203.59625"/>
    <x v="1"/>
  </r>
  <r>
    <n v="900"/>
    <d v="2015-07-11T00:00:00"/>
    <d v="1899-12-30T02:03:35"/>
    <n v="2015"/>
    <n v="7"/>
    <x v="3"/>
    <n v="11"/>
    <n v="7"/>
    <x v="5"/>
    <x v="2"/>
    <x v="6"/>
    <x v="13"/>
    <x v="13"/>
    <x v="0"/>
    <n v="151"/>
    <n v="13.401249999999999"/>
    <n v="164.40125"/>
    <x v="1"/>
  </r>
  <r>
    <n v="901"/>
    <d v="2015-07-11T00:00:00"/>
    <d v="1899-12-30T12:19:38"/>
    <n v="2015"/>
    <n v="7"/>
    <x v="3"/>
    <n v="11"/>
    <n v="7"/>
    <x v="5"/>
    <x v="1"/>
    <x v="1"/>
    <x v="2"/>
    <x v="2"/>
    <x v="2"/>
    <n v="428"/>
    <n v="37.984999999999999"/>
    <n v="465.98500000000001"/>
    <x v="1"/>
  </r>
  <r>
    <n v="902"/>
    <d v="2015-07-13T00:00:00"/>
    <d v="1899-12-30T13:20:10"/>
    <n v="2015"/>
    <n v="7"/>
    <x v="3"/>
    <n v="13"/>
    <n v="2"/>
    <x v="1"/>
    <x v="1"/>
    <x v="1"/>
    <x v="2"/>
    <x v="2"/>
    <x v="2"/>
    <n v="136"/>
    <n v="12.07"/>
    <n v="148.07"/>
    <x v="1"/>
  </r>
  <r>
    <n v="903"/>
    <d v="2015-07-19T00:00:00"/>
    <d v="1899-12-30T07:33:31"/>
    <n v="2015"/>
    <n v="7"/>
    <x v="3"/>
    <n v="19"/>
    <n v="1"/>
    <x v="0"/>
    <x v="4"/>
    <x v="0"/>
    <x v="1"/>
    <x v="1"/>
    <x v="1"/>
    <n v="478"/>
    <n v="181.64000000000001"/>
    <n v="296.36"/>
    <x v="0"/>
  </r>
  <r>
    <n v="904"/>
    <d v="2015-07-29T00:00:00"/>
    <d v="1899-12-30T11:32:02"/>
    <n v="2015"/>
    <n v="7"/>
    <x v="3"/>
    <n v="29"/>
    <n v="4"/>
    <x v="3"/>
    <x v="5"/>
    <x v="3"/>
    <x v="10"/>
    <x v="10"/>
    <x v="1"/>
    <n v="70"/>
    <n v="6.2124999999999995"/>
    <n v="76.212500000000006"/>
    <x v="1"/>
  </r>
  <r>
    <n v="905"/>
    <d v="2015-07-30T00:00:00"/>
    <d v="1899-12-30T01:50:58"/>
    <n v="2015"/>
    <n v="7"/>
    <x v="3"/>
    <n v="30"/>
    <n v="5"/>
    <x v="4"/>
    <x v="2"/>
    <x v="3"/>
    <x v="10"/>
    <x v="10"/>
    <x v="1"/>
    <n v="193"/>
    <n v="17.12875"/>
    <n v="210.12875"/>
    <x v="1"/>
  </r>
  <r>
    <n v="906"/>
    <d v="2015-07-30T00:00:00"/>
    <d v="1899-12-30T13:24:41"/>
    <n v="2015"/>
    <n v="7"/>
    <x v="3"/>
    <n v="30"/>
    <n v="5"/>
    <x v="4"/>
    <x v="1"/>
    <x v="6"/>
    <x v="12"/>
    <x v="12"/>
    <x v="0"/>
    <n v="40"/>
    <n v="3.55"/>
    <n v="43.55"/>
    <x v="1"/>
  </r>
  <r>
    <n v="907"/>
    <d v="2015-07-31T00:00:00"/>
    <d v="1899-12-30T13:39:28"/>
    <n v="2015"/>
    <n v="7"/>
    <x v="3"/>
    <n v="31"/>
    <n v="6"/>
    <x v="6"/>
    <x v="1"/>
    <x v="2"/>
    <x v="8"/>
    <x v="8"/>
    <x v="0"/>
    <n v="458"/>
    <n v="40.647500000000001"/>
    <n v="498.64749999999998"/>
    <x v="1"/>
  </r>
  <r>
    <n v="908"/>
    <d v="2015-08-01T00:00:00"/>
    <d v="1899-12-30T08:18:55"/>
    <n v="2015"/>
    <n v="8"/>
    <x v="4"/>
    <n v="1"/>
    <n v="7"/>
    <x v="5"/>
    <x v="4"/>
    <x v="7"/>
    <x v="14"/>
    <x v="14"/>
    <x v="0"/>
    <n v="362"/>
    <n v="32.127499999999998"/>
    <n v="394.1275"/>
    <x v="1"/>
  </r>
  <r>
    <n v="909"/>
    <d v="2015-08-01T00:00:00"/>
    <d v="1899-12-30T13:37:16"/>
    <n v="2015"/>
    <n v="8"/>
    <x v="4"/>
    <n v="1"/>
    <n v="7"/>
    <x v="5"/>
    <x v="1"/>
    <x v="3"/>
    <x v="6"/>
    <x v="6"/>
    <x v="0"/>
    <n v="276"/>
    <n v="24.494999999999997"/>
    <n v="300.495"/>
    <x v="1"/>
  </r>
  <r>
    <n v="910"/>
    <d v="2015-08-05T00:00:00"/>
    <d v="1899-12-30T21:05:53"/>
    <n v="2015"/>
    <n v="8"/>
    <x v="4"/>
    <n v="5"/>
    <n v="4"/>
    <x v="3"/>
    <x v="0"/>
    <x v="5"/>
    <x v="11"/>
    <x v="11"/>
    <x v="1"/>
    <n v="371"/>
    <n v="32.926249999999996"/>
    <n v="403.92624999999998"/>
    <x v="1"/>
  </r>
  <r>
    <n v="911"/>
    <d v="2015-08-05T00:00:00"/>
    <d v="1899-12-30T16:28:01"/>
    <n v="2015"/>
    <n v="8"/>
    <x v="4"/>
    <n v="5"/>
    <n v="4"/>
    <x v="3"/>
    <x v="1"/>
    <x v="1"/>
    <x v="2"/>
    <x v="2"/>
    <x v="2"/>
    <n v="76"/>
    <n v="6.7449999999999992"/>
    <n v="82.745000000000005"/>
    <x v="1"/>
  </r>
  <r>
    <n v="912"/>
    <d v="2015-08-06T00:00:00"/>
    <d v="1899-12-30T13:28:14"/>
    <n v="2015"/>
    <n v="8"/>
    <x v="4"/>
    <n v="6"/>
    <n v="5"/>
    <x v="4"/>
    <x v="1"/>
    <x v="2"/>
    <x v="5"/>
    <x v="5"/>
    <x v="0"/>
    <n v="81"/>
    <n v="7.1887499999999998"/>
    <n v="88.188749999999999"/>
    <x v="1"/>
  </r>
  <r>
    <n v="913"/>
    <d v="2015-08-06T00:00:00"/>
    <d v="1899-12-30T23:33:31"/>
    <n v="2015"/>
    <n v="8"/>
    <x v="4"/>
    <n v="6"/>
    <n v="5"/>
    <x v="4"/>
    <x v="0"/>
    <x v="6"/>
    <x v="13"/>
    <x v="13"/>
    <x v="0"/>
    <n v="54"/>
    <n v="4.7924999999999995"/>
    <n v="58.792499999999997"/>
    <x v="1"/>
  </r>
  <r>
    <n v="914"/>
    <d v="2015-08-06T00:00:00"/>
    <d v="1899-12-30T06:27:55"/>
    <n v="2015"/>
    <n v="8"/>
    <x v="4"/>
    <n v="6"/>
    <n v="5"/>
    <x v="4"/>
    <x v="3"/>
    <x v="0"/>
    <x v="1"/>
    <x v="1"/>
    <x v="2"/>
    <n v="48"/>
    <n v="18.240000000000002"/>
    <n v="29.759999999999998"/>
    <x v="0"/>
  </r>
  <r>
    <n v="915"/>
    <d v="2015-08-08T00:00:00"/>
    <d v="1899-12-30T05:07:17"/>
    <n v="2015"/>
    <n v="8"/>
    <x v="4"/>
    <n v="8"/>
    <n v="7"/>
    <x v="5"/>
    <x v="3"/>
    <x v="1"/>
    <x v="2"/>
    <x v="2"/>
    <x v="2"/>
    <n v="47"/>
    <n v="4.1712499999999997"/>
    <n v="51.171250000000001"/>
    <x v="1"/>
  </r>
  <r>
    <n v="916"/>
    <d v="2015-08-11T00:00:00"/>
    <d v="1899-12-30T21:30:17"/>
    <n v="2015"/>
    <n v="8"/>
    <x v="4"/>
    <n v="11"/>
    <n v="3"/>
    <x v="2"/>
    <x v="0"/>
    <x v="3"/>
    <x v="6"/>
    <x v="6"/>
    <x v="0"/>
    <n v="408"/>
    <n v="36.21"/>
    <n v="444.21"/>
    <x v="1"/>
  </r>
  <r>
    <n v="917"/>
    <d v="2015-08-14T00:00:00"/>
    <d v="1899-12-30T14:54:34"/>
    <n v="2015"/>
    <n v="8"/>
    <x v="4"/>
    <n v="14"/>
    <n v="6"/>
    <x v="6"/>
    <x v="1"/>
    <x v="3"/>
    <x v="10"/>
    <x v="10"/>
    <x v="2"/>
    <n v="327"/>
    <n v="29.021249999999998"/>
    <n v="356.02125000000001"/>
    <x v="1"/>
  </r>
  <r>
    <n v="918"/>
    <d v="2015-08-15T00:00:00"/>
    <d v="1899-12-30T23:15:34"/>
    <n v="2015"/>
    <n v="8"/>
    <x v="4"/>
    <n v="15"/>
    <n v="7"/>
    <x v="5"/>
    <x v="0"/>
    <x v="2"/>
    <x v="5"/>
    <x v="5"/>
    <x v="1"/>
    <n v="268"/>
    <n v="23.785"/>
    <n v="291.78500000000003"/>
    <x v="1"/>
  </r>
  <r>
    <n v="919"/>
    <d v="2015-08-16T00:00:00"/>
    <d v="1899-12-30T17:58:59"/>
    <n v="2015"/>
    <n v="8"/>
    <x v="4"/>
    <n v="16"/>
    <n v="1"/>
    <x v="0"/>
    <x v="0"/>
    <x v="0"/>
    <x v="1"/>
    <x v="1"/>
    <x v="2"/>
    <n v="87"/>
    <n v="33.06"/>
    <n v="53.94"/>
    <x v="0"/>
  </r>
  <r>
    <n v="920"/>
    <d v="2015-08-17T00:00:00"/>
    <d v="1899-12-30T10:42:12"/>
    <n v="2015"/>
    <n v="8"/>
    <x v="4"/>
    <n v="17"/>
    <n v="2"/>
    <x v="1"/>
    <x v="5"/>
    <x v="2"/>
    <x v="5"/>
    <x v="5"/>
    <x v="2"/>
    <n v="87"/>
    <n v="7.7212499999999995"/>
    <n v="94.721249999999998"/>
    <x v="1"/>
  </r>
  <r>
    <n v="921"/>
    <d v="2015-08-19T00:00:00"/>
    <d v="1899-12-30T10:31:43"/>
    <n v="2015"/>
    <n v="8"/>
    <x v="4"/>
    <n v="19"/>
    <n v="4"/>
    <x v="3"/>
    <x v="5"/>
    <x v="7"/>
    <x v="14"/>
    <x v="14"/>
    <x v="2"/>
    <n v="278"/>
    <n v="24.672499999999999"/>
    <n v="302.67250000000001"/>
    <x v="1"/>
  </r>
  <r>
    <n v="922"/>
    <d v="2015-08-21T00:00:00"/>
    <d v="1899-12-30T17:32:41"/>
    <n v="2015"/>
    <n v="8"/>
    <x v="4"/>
    <n v="21"/>
    <n v="6"/>
    <x v="6"/>
    <x v="0"/>
    <x v="8"/>
    <x v="15"/>
    <x v="15"/>
    <x v="1"/>
    <n v="343"/>
    <n v="30.44125"/>
    <n v="373.44125000000003"/>
    <x v="1"/>
  </r>
  <r>
    <n v="923"/>
    <d v="2015-08-25T00:00:00"/>
    <d v="1899-12-30T22:24:22"/>
    <n v="2015"/>
    <n v="8"/>
    <x v="4"/>
    <n v="25"/>
    <n v="3"/>
    <x v="2"/>
    <x v="0"/>
    <x v="8"/>
    <x v="15"/>
    <x v="15"/>
    <x v="1"/>
    <n v="345"/>
    <n v="30.618749999999999"/>
    <n v="375.61874999999998"/>
    <x v="1"/>
  </r>
  <r>
    <n v="924"/>
    <d v="2015-08-29T00:00:00"/>
    <d v="1899-12-30T12:16:55"/>
    <n v="2015"/>
    <n v="8"/>
    <x v="4"/>
    <n v="29"/>
    <n v="7"/>
    <x v="5"/>
    <x v="1"/>
    <x v="0"/>
    <x v="1"/>
    <x v="1"/>
    <x v="1"/>
    <n v="154"/>
    <n v="58.52"/>
    <n v="95.47999999999999"/>
    <x v="0"/>
  </r>
  <r>
    <n v="925"/>
    <d v="2015-09-02T00:00:00"/>
    <d v="1899-12-30T17:25:56"/>
    <n v="2015"/>
    <n v="9"/>
    <x v="5"/>
    <n v="2"/>
    <n v="4"/>
    <x v="3"/>
    <x v="0"/>
    <x v="2"/>
    <x v="5"/>
    <x v="5"/>
    <x v="1"/>
    <n v="164"/>
    <n v="14.555"/>
    <n v="178.55500000000001"/>
    <x v="1"/>
  </r>
  <r>
    <n v="926"/>
    <d v="2015-09-05T00:00:00"/>
    <d v="1899-12-30T03:52:54"/>
    <n v="2015"/>
    <n v="9"/>
    <x v="5"/>
    <n v="5"/>
    <n v="7"/>
    <x v="5"/>
    <x v="2"/>
    <x v="3"/>
    <x v="10"/>
    <x v="10"/>
    <x v="1"/>
    <n v="198"/>
    <n v="17.572499999999998"/>
    <n v="215.57249999999999"/>
    <x v="1"/>
  </r>
  <r>
    <n v="927"/>
    <d v="2015-09-09T00:00:00"/>
    <d v="1899-12-30T08:54:00"/>
    <n v="2015"/>
    <n v="9"/>
    <x v="5"/>
    <n v="9"/>
    <n v="4"/>
    <x v="3"/>
    <x v="4"/>
    <x v="6"/>
    <x v="13"/>
    <x v="13"/>
    <x v="1"/>
    <n v="430"/>
    <n v="38.162500000000001"/>
    <n v="468.16250000000002"/>
    <x v="1"/>
  </r>
  <r>
    <n v="928"/>
    <d v="2015-09-11T00:00:00"/>
    <d v="1899-12-30T15:54:39"/>
    <n v="2015"/>
    <n v="9"/>
    <x v="5"/>
    <n v="11"/>
    <n v="6"/>
    <x v="6"/>
    <x v="1"/>
    <x v="3"/>
    <x v="10"/>
    <x v="10"/>
    <x v="1"/>
    <n v="102"/>
    <n v="9.0525000000000002"/>
    <n v="111.05249999999999"/>
    <x v="1"/>
  </r>
  <r>
    <n v="929"/>
    <d v="2015-09-11T00:00:00"/>
    <d v="1899-12-30T00:08:20"/>
    <n v="2015"/>
    <n v="9"/>
    <x v="5"/>
    <n v="11"/>
    <n v="6"/>
    <x v="6"/>
    <x v="2"/>
    <x v="0"/>
    <x v="9"/>
    <x v="9"/>
    <x v="2"/>
    <n v="310"/>
    <n v="117.8"/>
    <n v="192.2"/>
    <x v="0"/>
  </r>
  <r>
    <n v="930"/>
    <d v="2015-09-12T00:00:00"/>
    <d v="1899-12-30T14:26:34"/>
    <n v="2015"/>
    <n v="9"/>
    <x v="5"/>
    <n v="12"/>
    <n v="7"/>
    <x v="5"/>
    <x v="1"/>
    <x v="1"/>
    <x v="2"/>
    <x v="2"/>
    <x v="0"/>
    <n v="127"/>
    <n v="11.27125"/>
    <n v="138.27125000000001"/>
    <x v="1"/>
  </r>
  <r>
    <n v="931"/>
    <d v="2015-09-14T00:00:00"/>
    <d v="1899-12-30T18:44:13"/>
    <n v="2015"/>
    <n v="9"/>
    <x v="5"/>
    <n v="14"/>
    <n v="2"/>
    <x v="1"/>
    <x v="0"/>
    <x v="6"/>
    <x v="12"/>
    <x v="12"/>
    <x v="0"/>
    <n v="12"/>
    <n v="1.0649999999999999"/>
    <n v="13.065"/>
    <x v="1"/>
  </r>
  <r>
    <n v="932"/>
    <d v="2015-09-15T00:00:00"/>
    <d v="1899-12-30T14:47:07"/>
    <n v="2015"/>
    <n v="9"/>
    <x v="5"/>
    <n v="15"/>
    <n v="3"/>
    <x v="2"/>
    <x v="1"/>
    <x v="2"/>
    <x v="5"/>
    <x v="5"/>
    <x v="0"/>
    <n v="217"/>
    <n v="19.258749999999999"/>
    <n v="236.25874999999999"/>
    <x v="1"/>
  </r>
  <r>
    <n v="933"/>
    <d v="2015-09-16T00:00:00"/>
    <d v="1899-12-30T01:19:52"/>
    <n v="2015"/>
    <n v="9"/>
    <x v="5"/>
    <n v="16"/>
    <n v="4"/>
    <x v="3"/>
    <x v="2"/>
    <x v="4"/>
    <x v="7"/>
    <x v="7"/>
    <x v="1"/>
    <n v="465"/>
    <n v="41.268749999999997"/>
    <n v="506.26875000000001"/>
    <x v="1"/>
  </r>
  <r>
    <n v="934"/>
    <d v="2015-09-17T00:00:00"/>
    <d v="1899-12-30T10:56:55"/>
    <n v="2015"/>
    <n v="9"/>
    <x v="5"/>
    <n v="17"/>
    <n v="5"/>
    <x v="4"/>
    <x v="5"/>
    <x v="1"/>
    <x v="4"/>
    <x v="4"/>
    <x v="1"/>
    <n v="169"/>
    <n v="14.998749999999999"/>
    <n v="183.99875"/>
    <x v="1"/>
  </r>
  <r>
    <n v="935"/>
    <d v="2015-09-18T00:00:00"/>
    <d v="1899-12-30T11:14:00"/>
    <n v="2015"/>
    <n v="9"/>
    <x v="5"/>
    <n v="18"/>
    <n v="6"/>
    <x v="6"/>
    <x v="5"/>
    <x v="2"/>
    <x v="3"/>
    <x v="3"/>
    <x v="1"/>
    <n v="248"/>
    <n v="22.009999999999998"/>
    <n v="270.01"/>
    <x v="1"/>
  </r>
  <r>
    <n v="936"/>
    <d v="2015-09-20T00:00:00"/>
    <d v="1899-12-30T08:28:19"/>
    <n v="2015"/>
    <n v="9"/>
    <x v="5"/>
    <n v="20"/>
    <n v="1"/>
    <x v="0"/>
    <x v="4"/>
    <x v="5"/>
    <x v="11"/>
    <x v="11"/>
    <x v="2"/>
    <n v="433"/>
    <n v="38.428750000000001"/>
    <n v="471.42874999999998"/>
    <x v="1"/>
  </r>
  <r>
    <n v="937"/>
    <d v="2015-09-26T00:00:00"/>
    <d v="1899-12-30T21:59:27"/>
    <n v="2015"/>
    <n v="9"/>
    <x v="5"/>
    <n v="26"/>
    <n v="7"/>
    <x v="5"/>
    <x v="0"/>
    <x v="0"/>
    <x v="1"/>
    <x v="1"/>
    <x v="2"/>
    <n v="315"/>
    <n v="119.7"/>
    <n v="195.3"/>
    <x v="0"/>
  </r>
  <r>
    <n v="938"/>
    <d v="2015-09-27T00:00:00"/>
    <d v="1899-12-30T17:21:49"/>
    <n v="2015"/>
    <n v="9"/>
    <x v="5"/>
    <n v="27"/>
    <n v="1"/>
    <x v="0"/>
    <x v="0"/>
    <x v="2"/>
    <x v="5"/>
    <x v="5"/>
    <x v="2"/>
    <n v="242"/>
    <n v="21.477499999999999"/>
    <n v="263.47750000000002"/>
    <x v="1"/>
  </r>
  <r>
    <n v="939"/>
    <d v="2015-09-28T00:00:00"/>
    <d v="1899-12-30T17:10:39"/>
    <n v="2015"/>
    <n v="9"/>
    <x v="5"/>
    <n v="28"/>
    <n v="2"/>
    <x v="1"/>
    <x v="0"/>
    <x v="3"/>
    <x v="10"/>
    <x v="10"/>
    <x v="2"/>
    <n v="278"/>
    <n v="24.672499999999999"/>
    <n v="302.67250000000001"/>
    <x v="1"/>
  </r>
  <r>
    <n v="940"/>
    <d v="2015-09-29T00:00:00"/>
    <d v="1899-12-30T05:26:04"/>
    <n v="2015"/>
    <n v="9"/>
    <x v="5"/>
    <n v="29"/>
    <n v="3"/>
    <x v="2"/>
    <x v="3"/>
    <x v="0"/>
    <x v="0"/>
    <x v="0"/>
    <x v="0"/>
    <n v="184"/>
    <n v="69.92"/>
    <n v="114.08"/>
    <x v="0"/>
  </r>
  <r>
    <n v="941"/>
    <d v="2015-09-30T00:00:00"/>
    <d v="1899-12-30T19:40:57"/>
    <n v="2015"/>
    <n v="9"/>
    <x v="5"/>
    <n v="30"/>
    <n v="4"/>
    <x v="3"/>
    <x v="0"/>
    <x v="6"/>
    <x v="13"/>
    <x v="13"/>
    <x v="2"/>
    <n v="304"/>
    <n v="26.979999999999997"/>
    <n v="330.98"/>
    <x v="1"/>
  </r>
  <r>
    <n v="942"/>
    <d v="2015-10-01T00:00:00"/>
    <d v="1899-12-30T18:37:48"/>
    <n v="2015"/>
    <n v="10"/>
    <x v="6"/>
    <n v="1"/>
    <n v="5"/>
    <x v="4"/>
    <x v="0"/>
    <x v="4"/>
    <x v="7"/>
    <x v="7"/>
    <x v="0"/>
    <n v="248"/>
    <n v="22.009999999999998"/>
    <n v="270.01"/>
    <x v="1"/>
  </r>
  <r>
    <n v="943"/>
    <d v="2015-10-02T00:00:00"/>
    <d v="1899-12-30T15:51:10"/>
    <n v="2015"/>
    <n v="10"/>
    <x v="6"/>
    <n v="2"/>
    <n v="6"/>
    <x v="6"/>
    <x v="1"/>
    <x v="0"/>
    <x v="0"/>
    <x v="0"/>
    <x v="1"/>
    <n v="263"/>
    <n v="99.94"/>
    <n v="163.06"/>
    <x v="0"/>
  </r>
  <r>
    <n v="944"/>
    <d v="2015-10-02T00:00:00"/>
    <d v="1899-12-30T02:41:41"/>
    <n v="2015"/>
    <n v="10"/>
    <x v="6"/>
    <n v="2"/>
    <n v="6"/>
    <x v="6"/>
    <x v="2"/>
    <x v="3"/>
    <x v="10"/>
    <x v="10"/>
    <x v="0"/>
    <n v="201"/>
    <n v="17.838749999999997"/>
    <n v="218.83875"/>
    <x v="1"/>
  </r>
  <r>
    <n v="945"/>
    <d v="2015-10-03T00:00:00"/>
    <d v="1899-12-30T02:08:12"/>
    <n v="2015"/>
    <n v="10"/>
    <x v="6"/>
    <n v="3"/>
    <n v="7"/>
    <x v="5"/>
    <x v="2"/>
    <x v="0"/>
    <x v="1"/>
    <x v="1"/>
    <x v="2"/>
    <n v="133"/>
    <n v="50.54"/>
    <n v="82.460000000000008"/>
    <x v="0"/>
  </r>
  <r>
    <n v="946"/>
    <d v="2015-10-04T00:00:00"/>
    <d v="1899-12-30T02:44:37"/>
    <n v="2015"/>
    <n v="10"/>
    <x v="6"/>
    <n v="4"/>
    <n v="1"/>
    <x v="0"/>
    <x v="2"/>
    <x v="6"/>
    <x v="13"/>
    <x v="13"/>
    <x v="1"/>
    <n v="227"/>
    <n v="20.146249999999998"/>
    <n v="247.14625000000001"/>
    <x v="1"/>
  </r>
  <r>
    <n v="947"/>
    <d v="2015-10-06T00:00:00"/>
    <d v="1899-12-30T12:12:16"/>
    <n v="2015"/>
    <n v="10"/>
    <x v="6"/>
    <n v="6"/>
    <n v="3"/>
    <x v="2"/>
    <x v="1"/>
    <x v="4"/>
    <x v="7"/>
    <x v="7"/>
    <x v="2"/>
    <n v="464"/>
    <n v="41.18"/>
    <n v="505.18"/>
    <x v="1"/>
  </r>
  <r>
    <n v="948"/>
    <d v="2015-10-08T00:00:00"/>
    <d v="1899-12-30T11:23:44"/>
    <n v="2015"/>
    <n v="10"/>
    <x v="6"/>
    <n v="8"/>
    <n v="5"/>
    <x v="4"/>
    <x v="5"/>
    <x v="2"/>
    <x v="5"/>
    <x v="5"/>
    <x v="0"/>
    <n v="286"/>
    <n v="25.3825"/>
    <n v="311.38249999999999"/>
    <x v="1"/>
  </r>
  <r>
    <n v="949"/>
    <d v="2015-10-09T00:00:00"/>
    <d v="1899-12-30T13:06:18"/>
    <n v="2015"/>
    <n v="10"/>
    <x v="6"/>
    <n v="9"/>
    <n v="6"/>
    <x v="6"/>
    <x v="1"/>
    <x v="4"/>
    <x v="7"/>
    <x v="7"/>
    <x v="0"/>
    <n v="133"/>
    <n v="11.803749999999999"/>
    <n v="144.80375000000001"/>
    <x v="1"/>
  </r>
  <r>
    <n v="950"/>
    <d v="2015-10-10T00:00:00"/>
    <d v="1899-12-30T18:16:03"/>
    <n v="2015"/>
    <n v="10"/>
    <x v="6"/>
    <n v="10"/>
    <n v="7"/>
    <x v="5"/>
    <x v="0"/>
    <x v="1"/>
    <x v="4"/>
    <x v="4"/>
    <x v="0"/>
    <n v="351"/>
    <n v="31.151249999999997"/>
    <n v="382.15125"/>
    <x v="1"/>
  </r>
  <r>
    <n v="951"/>
    <d v="2015-10-15T00:00:00"/>
    <d v="1899-12-30T00:59:45"/>
    <n v="2015"/>
    <n v="10"/>
    <x v="6"/>
    <n v="15"/>
    <n v="5"/>
    <x v="4"/>
    <x v="2"/>
    <x v="5"/>
    <x v="11"/>
    <x v="11"/>
    <x v="2"/>
    <n v="184"/>
    <n v="16.329999999999998"/>
    <n v="200.32999999999998"/>
    <x v="1"/>
  </r>
  <r>
    <n v="952"/>
    <d v="2015-10-16T00:00:00"/>
    <d v="1899-12-30T15:37:52"/>
    <n v="2015"/>
    <n v="10"/>
    <x v="6"/>
    <n v="16"/>
    <n v="6"/>
    <x v="6"/>
    <x v="1"/>
    <x v="2"/>
    <x v="8"/>
    <x v="8"/>
    <x v="0"/>
    <n v="76"/>
    <n v="6.7449999999999992"/>
    <n v="82.745000000000005"/>
    <x v="1"/>
  </r>
  <r>
    <n v="953"/>
    <d v="2015-10-16T00:00:00"/>
    <d v="1899-12-30T04:56:03"/>
    <n v="2015"/>
    <n v="10"/>
    <x v="6"/>
    <n v="16"/>
    <n v="6"/>
    <x v="6"/>
    <x v="3"/>
    <x v="2"/>
    <x v="8"/>
    <x v="8"/>
    <x v="1"/>
    <n v="54"/>
    <n v="4.7924999999999995"/>
    <n v="58.792499999999997"/>
    <x v="1"/>
  </r>
  <r>
    <n v="954"/>
    <d v="2015-10-17T00:00:00"/>
    <d v="1899-12-30T02:08:41"/>
    <n v="2015"/>
    <n v="10"/>
    <x v="6"/>
    <n v="17"/>
    <n v="7"/>
    <x v="5"/>
    <x v="2"/>
    <x v="5"/>
    <x v="11"/>
    <x v="11"/>
    <x v="2"/>
    <n v="47"/>
    <n v="4.1712499999999997"/>
    <n v="51.171250000000001"/>
    <x v="1"/>
  </r>
  <r>
    <n v="955"/>
    <d v="2015-10-19T00:00:00"/>
    <d v="1899-12-30T03:24:39"/>
    <n v="2015"/>
    <n v="10"/>
    <x v="6"/>
    <n v="19"/>
    <n v="2"/>
    <x v="1"/>
    <x v="2"/>
    <x v="5"/>
    <x v="11"/>
    <x v="11"/>
    <x v="2"/>
    <n v="25"/>
    <n v="2.21875"/>
    <n v="27.21875"/>
    <x v="1"/>
  </r>
  <r>
    <n v="956"/>
    <d v="2015-10-22T00:00:00"/>
    <d v="1899-12-30T19:29:48"/>
    <n v="2015"/>
    <n v="10"/>
    <x v="6"/>
    <n v="22"/>
    <n v="5"/>
    <x v="4"/>
    <x v="0"/>
    <x v="0"/>
    <x v="9"/>
    <x v="9"/>
    <x v="2"/>
    <n v="76"/>
    <n v="28.88"/>
    <n v="47.120000000000005"/>
    <x v="0"/>
  </r>
  <r>
    <n v="957"/>
    <d v="2015-10-25T00:00:00"/>
    <d v="1899-12-30T19:04:57"/>
    <n v="2015"/>
    <n v="10"/>
    <x v="6"/>
    <n v="25"/>
    <n v="1"/>
    <x v="0"/>
    <x v="0"/>
    <x v="6"/>
    <x v="13"/>
    <x v="13"/>
    <x v="0"/>
    <n v="146"/>
    <n v="12.9575"/>
    <n v="158.95750000000001"/>
    <x v="1"/>
  </r>
  <r>
    <n v="958"/>
    <d v="2015-10-26T00:00:00"/>
    <d v="1899-12-30T15:08:15"/>
    <n v="2015"/>
    <n v="10"/>
    <x v="6"/>
    <n v="26"/>
    <n v="2"/>
    <x v="1"/>
    <x v="1"/>
    <x v="8"/>
    <x v="15"/>
    <x v="15"/>
    <x v="2"/>
    <n v="141"/>
    <n v="12.51375"/>
    <n v="153.51374999999999"/>
    <x v="1"/>
  </r>
  <r>
    <n v="959"/>
    <d v="2015-10-26T00:00:00"/>
    <d v="1899-12-30T01:03:41"/>
    <n v="2015"/>
    <n v="10"/>
    <x v="6"/>
    <n v="26"/>
    <n v="2"/>
    <x v="1"/>
    <x v="2"/>
    <x v="3"/>
    <x v="6"/>
    <x v="6"/>
    <x v="0"/>
    <n v="356"/>
    <n v="31.594999999999999"/>
    <n v="387.59500000000003"/>
    <x v="1"/>
  </r>
  <r>
    <n v="960"/>
    <d v="2015-10-26T00:00:00"/>
    <d v="1899-12-30T09:17:48"/>
    <n v="2015"/>
    <n v="10"/>
    <x v="6"/>
    <n v="26"/>
    <n v="2"/>
    <x v="1"/>
    <x v="4"/>
    <x v="3"/>
    <x v="6"/>
    <x v="6"/>
    <x v="0"/>
    <n v="125"/>
    <n v="11.09375"/>
    <n v="136.09375"/>
    <x v="1"/>
  </r>
  <r>
    <n v="961"/>
    <d v="2015-11-01T00:00:00"/>
    <d v="1899-12-30T19:00:43"/>
    <n v="2015"/>
    <n v="11"/>
    <x v="7"/>
    <n v="1"/>
    <n v="1"/>
    <x v="0"/>
    <x v="0"/>
    <x v="0"/>
    <x v="1"/>
    <x v="1"/>
    <x v="0"/>
    <n v="50"/>
    <n v="19"/>
    <n v="31"/>
    <x v="0"/>
  </r>
  <r>
    <n v="962"/>
    <d v="2015-11-01T00:00:00"/>
    <d v="1899-12-30T01:38:25"/>
    <n v="2015"/>
    <n v="11"/>
    <x v="7"/>
    <n v="1"/>
    <n v="1"/>
    <x v="0"/>
    <x v="2"/>
    <x v="1"/>
    <x v="4"/>
    <x v="4"/>
    <x v="2"/>
    <n v="260"/>
    <n v="23.074999999999999"/>
    <n v="283.07499999999999"/>
    <x v="1"/>
  </r>
  <r>
    <n v="963"/>
    <d v="2015-11-02T00:00:00"/>
    <d v="1899-12-30T05:01:26"/>
    <n v="2015"/>
    <n v="11"/>
    <x v="7"/>
    <n v="2"/>
    <n v="2"/>
    <x v="1"/>
    <x v="3"/>
    <x v="0"/>
    <x v="9"/>
    <x v="9"/>
    <x v="2"/>
    <n v="424"/>
    <n v="161.12"/>
    <n v="262.88"/>
    <x v="0"/>
  </r>
  <r>
    <n v="964"/>
    <d v="2015-11-02T00:00:00"/>
    <d v="1899-12-30T19:51:59"/>
    <n v="2015"/>
    <n v="11"/>
    <x v="7"/>
    <n v="2"/>
    <n v="2"/>
    <x v="1"/>
    <x v="0"/>
    <x v="1"/>
    <x v="4"/>
    <x v="4"/>
    <x v="0"/>
    <n v="45"/>
    <n v="3.9937499999999999"/>
    <n v="48.993749999999999"/>
    <x v="1"/>
  </r>
  <r>
    <n v="965"/>
    <d v="2015-11-05T00:00:00"/>
    <d v="1899-12-30T02:59:20"/>
    <n v="2015"/>
    <n v="11"/>
    <x v="7"/>
    <n v="5"/>
    <n v="5"/>
    <x v="4"/>
    <x v="2"/>
    <x v="3"/>
    <x v="6"/>
    <x v="6"/>
    <x v="2"/>
    <n v="341"/>
    <n v="30.263749999999998"/>
    <n v="371.26375000000002"/>
    <x v="1"/>
  </r>
  <r>
    <n v="966"/>
    <d v="2015-11-06T00:00:00"/>
    <d v="1899-12-30T19:12:43"/>
    <n v="2015"/>
    <n v="11"/>
    <x v="7"/>
    <n v="6"/>
    <n v="6"/>
    <x v="6"/>
    <x v="0"/>
    <x v="6"/>
    <x v="12"/>
    <x v="12"/>
    <x v="1"/>
    <n v="482"/>
    <n v="42.777499999999996"/>
    <n v="524.77750000000003"/>
    <x v="1"/>
  </r>
  <r>
    <n v="967"/>
    <d v="2015-11-19T00:00:00"/>
    <d v="1899-12-30T10:59:27"/>
    <n v="2015"/>
    <n v="11"/>
    <x v="7"/>
    <n v="19"/>
    <n v="5"/>
    <x v="4"/>
    <x v="5"/>
    <x v="6"/>
    <x v="13"/>
    <x v="13"/>
    <x v="2"/>
    <n v="427"/>
    <n v="37.896249999999995"/>
    <n v="464.89625000000001"/>
    <x v="1"/>
  </r>
  <r>
    <n v="968"/>
    <d v="2015-11-22T00:00:00"/>
    <d v="1899-12-30T02:56:32"/>
    <n v="2015"/>
    <n v="11"/>
    <x v="7"/>
    <n v="22"/>
    <n v="1"/>
    <x v="0"/>
    <x v="2"/>
    <x v="7"/>
    <x v="14"/>
    <x v="14"/>
    <x v="2"/>
    <n v="77"/>
    <n v="6.8337499999999993"/>
    <n v="83.833749999999995"/>
    <x v="1"/>
  </r>
  <r>
    <n v="969"/>
    <d v="2015-11-23T00:00:00"/>
    <d v="1899-12-30T18:54:33"/>
    <n v="2015"/>
    <n v="11"/>
    <x v="7"/>
    <n v="23"/>
    <n v="2"/>
    <x v="1"/>
    <x v="0"/>
    <x v="2"/>
    <x v="5"/>
    <x v="5"/>
    <x v="1"/>
    <n v="127"/>
    <n v="11.27125"/>
    <n v="138.27125000000001"/>
    <x v="1"/>
  </r>
  <r>
    <n v="970"/>
    <d v="2015-11-27T00:00:00"/>
    <d v="1899-12-30T00:10:31"/>
    <n v="2015"/>
    <n v="11"/>
    <x v="7"/>
    <n v="27"/>
    <n v="6"/>
    <x v="6"/>
    <x v="2"/>
    <x v="0"/>
    <x v="1"/>
    <x v="1"/>
    <x v="0"/>
    <n v="379"/>
    <n v="144.02000000000001"/>
    <n v="234.98"/>
    <x v="0"/>
  </r>
  <r>
    <n v="971"/>
    <d v="2015-11-28T00:00:00"/>
    <d v="1899-12-30T04:47:21"/>
    <n v="2015"/>
    <n v="11"/>
    <x v="7"/>
    <n v="28"/>
    <n v="7"/>
    <x v="5"/>
    <x v="3"/>
    <x v="0"/>
    <x v="0"/>
    <x v="0"/>
    <x v="2"/>
    <n v="255"/>
    <n v="96.9"/>
    <n v="158.1"/>
    <x v="0"/>
  </r>
  <r>
    <n v="972"/>
    <d v="2015-11-28T00:00:00"/>
    <d v="1899-12-30T22:59:45"/>
    <n v="2015"/>
    <n v="11"/>
    <x v="7"/>
    <n v="28"/>
    <n v="7"/>
    <x v="5"/>
    <x v="0"/>
    <x v="6"/>
    <x v="12"/>
    <x v="12"/>
    <x v="0"/>
    <n v="20"/>
    <n v="1.7749999999999999"/>
    <n v="21.774999999999999"/>
    <x v="1"/>
  </r>
  <r>
    <n v="973"/>
    <d v="2015-11-29T00:00:00"/>
    <d v="1899-12-30T07:44:50"/>
    <n v="2015"/>
    <n v="11"/>
    <x v="7"/>
    <n v="29"/>
    <n v="1"/>
    <x v="0"/>
    <x v="4"/>
    <x v="5"/>
    <x v="11"/>
    <x v="11"/>
    <x v="2"/>
    <n v="95"/>
    <n v="8.4312500000000004"/>
    <n v="103.43125000000001"/>
    <x v="1"/>
  </r>
  <r>
    <n v="974"/>
    <d v="2015-11-30T00:00:00"/>
    <d v="1899-12-30T20:29:29"/>
    <n v="2015"/>
    <n v="11"/>
    <x v="7"/>
    <n v="30"/>
    <n v="2"/>
    <x v="1"/>
    <x v="0"/>
    <x v="3"/>
    <x v="6"/>
    <x v="6"/>
    <x v="1"/>
    <n v="115"/>
    <n v="10.206249999999999"/>
    <n v="125.20625"/>
    <x v="1"/>
  </r>
  <r>
    <n v="975"/>
    <d v="2015-12-02T00:00:00"/>
    <d v="1899-12-30T23:21:55"/>
    <n v="2015"/>
    <n v="12"/>
    <x v="8"/>
    <n v="2"/>
    <n v="4"/>
    <x v="3"/>
    <x v="0"/>
    <x v="6"/>
    <x v="13"/>
    <x v="13"/>
    <x v="1"/>
    <n v="458"/>
    <n v="40.647500000000001"/>
    <n v="498.64749999999998"/>
    <x v="1"/>
  </r>
  <r>
    <n v="976"/>
    <d v="2015-12-03T00:00:00"/>
    <d v="1899-12-30T07:34:25"/>
    <n v="2015"/>
    <n v="12"/>
    <x v="8"/>
    <n v="3"/>
    <n v="5"/>
    <x v="4"/>
    <x v="4"/>
    <x v="0"/>
    <x v="9"/>
    <x v="9"/>
    <x v="1"/>
    <n v="427"/>
    <n v="162.26"/>
    <n v="264.74"/>
    <x v="0"/>
  </r>
  <r>
    <n v="977"/>
    <d v="2015-12-03T00:00:00"/>
    <d v="1899-12-30T02:34:52"/>
    <n v="2015"/>
    <n v="12"/>
    <x v="8"/>
    <n v="3"/>
    <n v="5"/>
    <x v="4"/>
    <x v="2"/>
    <x v="8"/>
    <x v="15"/>
    <x v="15"/>
    <x v="2"/>
    <n v="163"/>
    <n v="14.466249999999999"/>
    <n v="177.46625"/>
    <x v="1"/>
  </r>
  <r>
    <n v="978"/>
    <d v="2015-12-04T00:00:00"/>
    <d v="1899-12-30T19:47:19"/>
    <n v="2015"/>
    <n v="12"/>
    <x v="8"/>
    <n v="4"/>
    <n v="6"/>
    <x v="6"/>
    <x v="0"/>
    <x v="6"/>
    <x v="12"/>
    <x v="12"/>
    <x v="0"/>
    <n v="77"/>
    <n v="6.8337499999999993"/>
    <n v="83.833749999999995"/>
    <x v="1"/>
  </r>
  <r>
    <n v="979"/>
    <d v="2015-12-07T00:00:00"/>
    <d v="1899-12-30T00:17:07"/>
    <n v="2015"/>
    <n v="12"/>
    <x v="8"/>
    <n v="7"/>
    <n v="2"/>
    <x v="1"/>
    <x v="2"/>
    <x v="0"/>
    <x v="1"/>
    <x v="1"/>
    <x v="2"/>
    <n v="225"/>
    <n v="85.5"/>
    <n v="139.5"/>
    <x v="0"/>
  </r>
  <r>
    <n v="980"/>
    <d v="2015-12-09T00:00:00"/>
    <d v="1899-12-30T23:23:09"/>
    <n v="2015"/>
    <n v="12"/>
    <x v="8"/>
    <n v="9"/>
    <n v="4"/>
    <x v="3"/>
    <x v="0"/>
    <x v="6"/>
    <x v="13"/>
    <x v="13"/>
    <x v="2"/>
    <n v="59"/>
    <n v="5.2362500000000001"/>
    <n v="64.236249999999998"/>
    <x v="1"/>
  </r>
  <r>
    <n v="981"/>
    <d v="2015-12-10T00:00:00"/>
    <d v="1899-12-30T03:24:14"/>
    <n v="2015"/>
    <n v="12"/>
    <x v="8"/>
    <n v="10"/>
    <n v="5"/>
    <x v="4"/>
    <x v="2"/>
    <x v="6"/>
    <x v="12"/>
    <x v="12"/>
    <x v="2"/>
    <n v="451"/>
    <n v="40.026249999999997"/>
    <n v="491.02625"/>
    <x v="1"/>
  </r>
  <r>
    <n v="982"/>
    <d v="2015-12-11T00:00:00"/>
    <d v="1899-12-30T22:13:22"/>
    <n v="2015"/>
    <n v="12"/>
    <x v="8"/>
    <n v="11"/>
    <n v="6"/>
    <x v="6"/>
    <x v="0"/>
    <x v="1"/>
    <x v="2"/>
    <x v="2"/>
    <x v="1"/>
    <n v="158"/>
    <n v="14.022499999999999"/>
    <n v="172.02250000000001"/>
    <x v="1"/>
  </r>
  <r>
    <n v="983"/>
    <d v="2015-12-11T00:00:00"/>
    <d v="1899-12-30T19:22:22"/>
    <n v="2015"/>
    <n v="12"/>
    <x v="8"/>
    <n v="11"/>
    <n v="6"/>
    <x v="6"/>
    <x v="0"/>
    <x v="8"/>
    <x v="15"/>
    <x v="15"/>
    <x v="1"/>
    <n v="193"/>
    <n v="17.12875"/>
    <n v="210.12875"/>
    <x v="1"/>
  </r>
  <r>
    <n v="984"/>
    <d v="2015-12-11T00:00:00"/>
    <d v="1899-12-30T07:09:55"/>
    <n v="2015"/>
    <n v="12"/>
    <x v="8"/>
    <n v="11"/>
    <n v="6"/>
    <x v="6"/>
    <x v="4"/>
    <x v="5"/>
    <x v="11"/>
    <x v="11"/>
    <x v="0"/>
    <n v="120"/>
    <n v="10.649999999999999"/>
    <n v="130.65"/>
    <x v="1"/>
  </r>
  <r>
    <n v="985"/>
    <d v="2015-12-15T00:00:00"/>
    <d v="1899-12-30T07:13:46"/>
    <n v="2015"/>
    <n v="12"/>
    <x v="8"/>
    <n v="15"/>
    <n v="3"/>
    <x v="2"/>
    <x v="4"/>
    <x v="3"/>
    <x v="6"/>
    <x v="6"/>
    <x v="1"/>
    <n v="468"/>
    <n v="41.534999999999997"/>
    <n v="509.53499999999997"/>
    <x v="1"/>
  </r>
  <r>
    <n v="986"/>
    <d v="2015-12-16T00:00:00"/>
    <d v="1899-12-30T11:42:09"/>
    <n v="2015"/>
    <n v="12"/>
    <x v="8"/>
    <n v="16"/>
    <n v="4"/>
    <x v="3"/>
    <x v="5"/>
    <x v="7"/>
    <x v="14"/>
    <x v="14"/>
    <x v="1"/>
    <n v="318"/>
    <n v="28.2225"/>
    <n v="346.22250000000003"/>
    <x v="1"/>
  </r>
  <r>
    <n v="987"/>
    <d v="2015-12-17T00:00:00"/>
    <d v="1899-12-30T05:31:39"/>
    <n v="2015"/>
    <n v="12"/>
    <x v="8"/>
    <n v="17"/>
    <n v="5"/>
    <x v="4"/>
    <x v="3"/>
    <x v="5"/>
    <x v="11"/>
    <x v="11"/>
    <x v="1"/>
    <n v="207"/>
    <n v="18.37125"/>
    <n v="225.37125"/>
    <x v="1"/>
  </r>
  <r>
    <n v="988"/>
    <d v="2015-12-19T00:00:00"/>
    <d v="1899-12-30T22:03:20"/>
    <n v="2015"/>
    <n v="12"/>
    <x v="8"/>
    <n v="19"/>
    <n v="7"/>
    <x v="5"/>
    <x v="0"/>
    <x v="7"/>
    <x v="14"/>
    <x v="14"/>
    <x v="1"/>
    <n v="205"/>
    <n v="18.193749999999998"/>
    <n v="223.19374999999999"/>
    <x v="1"/>
  </r>
  <r>
    <n v="989"/>
    <d v="2015-12-26T00:00:00"/>
    <d v="1899-12-30T08:19:08"/>
    <n v="2015"/>
    <n v="12"/>
    <x v="8"/>
    <n v="26"/>
    <n v="7"/>
    <x v="5"/>
    <x v="4"/>
    <x v="1"/>
    <x v="4"/>
    <x v="4"/>
    <x v="2"/>
    <n v="466"/>
    <n v="41.357499999999995"/>
    <n v="507.35750000000002"/>
    <x v="1"/>
  </r>
  <r>
    <n v="990"/>
    <d v="2015-12-29T00:00:00"/>
    <d v="1899-12-30T17:51:09"/>
    <n v="2015"/>
    <n v="12"/>
    <x v="8"/>
    <n v="29"/>
    <n v="3"/>
    <x v="2"/>
    <x v="0"/>
    <x v="7"/>
    <x v="14"/>
    <x v="14"/>
    <x v="1"/>
    <n v="214"/>
    <n v="18.9925"/>
    <n v="232.99250000000001"/>
    <x v="1"/>
  </r>
  <r>
    <n v="991"/>
    <d v="2015-12-31T00:00:00"/>
    <d v="1899-12-30T10:20:36"/>
    <n v="2015"/>
    <n v="12"/>
    <x v="8"/>
    <n v="31"/>
    <n v="5"/>
    <x v="4"/>
    <x v="5"/>
    <x v="0"/>
    <x v="0"/>
    <x v="0"/>
    <x v="1"/>
    <n v="459"/>
    <n v="174.42000000000002"/>
    <n v="284.58"/>
    <x v="0"/>
  </r>
  <r>
    <n v="992"/>
    <d v="2016-01-02T00:00:00"/>
    <d v="1899-12-30T21:05:56"/>
    <n v="2016"/>
    <n v="1"/>
    <x v="9"/>
    <n v="2"/>
    <n v="7"/>
    <x v="5"/>
    <x v="0"/>
    <x v="8"/>
    <x v="15"/>
    <x v="15"/>
    <x v="1"/>
    <n v="176"/>
    <n v="15.62"/>
    <n v="191.62"/>
    <x v="1"/>
  </r>
  <r>
    <n v="993"/>
    <d v="2016-01-05T00:00:00"/>
    <d v="1899-12-30T14:47:54"/>
    <n v="2016"/>
    <n v="1"/>
    <x v="9"/>
    <n v="5"/>
    <n v="3"/>
    <x v="2"/>
    <x v="1"/>
    <x v="4"/>
    <x v="7"/>
    <x v="7"/>
    <x v="2"/>
    <n v="59"/>
    <n v="5.2362500000000001"/>
    <n v="64.236249999999998"/>
    <x v="1"/>
  </r>
  <r>
    <n v="994"/>
    <d v="2016-01-10T00:00:00"/>
    <d v="1899-12-30T22:47:23"/>
    <n v="2016"/>
    <n v="1"/>
    <x v="9"/>
    <n v="10"/>
    <n v="1"/>
    <x v="0"/>
    <x v="0"/>
    <x v="7"/>
    <x v="14"/>
    <x v="14"/>
    <x v="1"/>
    <n v="177"/>
    <n v="15.708749999999998"/>
    <n v="192.70875000000001"/>
    <x v="1"/>
  </r>
  <r>
    <n v="995"/>
    <d v="2016-01-12T00:00:00"/>
    <d v="1899-12-30T22:31:45"/>
    <n v="2016"/>
    <n v="1"/>
    <x v="9"/>
    <n v="12"/>
    <n v="3"/>
    <x v="2"/>
    <x v="0"/>
    <x v="8"/>
    <x v="15"/>
    <x v="15"/>
    <x v="2"/>
    <n v="219"/>
    <n v="19.436249999999998"/>
    <n v="238.43625"/>
    <x v="1"/>
  </r>
  <r>
    <n v="996"/>
    <d v="2016-01-13T00:00:00"/>
    <d v="1899-12-30T14:54:06"/>
    <n v="2016"/>
    <n v="1"/>
    <x v="9"/>
    <n v="13"/>
    <n v="4"/>
    <x v="3"/>
    <x v="1"/>
    <x v="1"/>
    <x v="4"/>
    <x v="4"/>
    <x v="1"/>
    <n v="168"/>
    <n v="14.91"/>
    <n v="182.91"/>
    <x v="1"/>
  </r>
  <r>
    <n v="997"/>
    <d v="2016-01-14T00:00:00"/>
    <d v="1899-12-30T12:50:05"/>
    <n v="2016"/>
    <n v="1"/>
    <x v="9"/>
    <n v="14"/>
    <n v="5"/>
    <x v="4"/>
    <x v="1"/>
    <x v="6"/>
    <x v="12"/>
    <x v="12"/>
    <x v="1"/>
    <n v="224"/>
    <n v="19.88"/>
    <n v="243.88"/>
    <x v="1"/>
  </r>
  <r>
    <n v="998"/>
    <d v="2016-01-19T00:00:00"/>
    <d v="1899-12-30T05:11:03"/>
    <n v="2016"/>
    <n v="1"/>
    <x v="9"/>
    <n v="19"/>
    <n v="3"/>
    <x v="2"/>
    <x v="3"/>
    <x v="2"/>
    <x v="3"/>
    <x v="3"/>
    <x v="1"/>
    <n v="123"/>
    <n v="10.91625"/>
    <n v="133.91624999999999"/>
    <x v="1"/>
  </r>
  <r>
    <n v="999"/>
    <d v="2016-01-22T00:00:00"/>
    <d v="1899-12-30T09:12:57"/>
    <n v="2016"/>
    <n v="1"/>
    <x v="9"/>
    <n v="22"/>
    <n v="6"/>
    <x v="6"/>
    <x v="4"/>
    <x v="6"/>
    <x v="12"/>
    <x v="12"/>
    <x v="0"/>
    <n v="178"/>
    <n v="15.797499999999999"/>
    <n v="193.79750000000001"/>
    <x v="1"/>
  </r>
  <r>
    <n v="1000"/>
    <d v="2016-01-23T00:00:00"/>
    <d v="1899-12-30T20:20:35"/>
    <n v="2016"/>
    <n v="1"/>
    <x v="9"/>
    <n v="23"/>
    <n v="7"/>
    <x v="5"/>
    <x v="0"/>
    <x v="0"/>
    <x v="9"/>
    <x v="9"/>
    <x v="1"/>
    <n v="94"/>
    <n v="35.72"/>
    <n v="58.2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5AAABC-EFB8-4486-9BCE-DD7A5FD8ED2F}" name="PT_AccountsAndSubcat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chartFormat="9">
  <location ref="A3:D9" firstHeaderRow="1" firstDataRow="2" firstDataCol="1" rowPageCount="1" colPageCount="1"/>
  <pivotFields count="18">
    <pivotField showAll="0"/>
    <pivotField numFmtId="167" showAll="0"/>
    <pivotField numFmtId="168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7">
        <item x="10"/>
        <item h="1" x="15"/>
        <item x="12"/>
        <item x="3"/>
        <item h="1" x="13"/>
        <item h="1" x="0"/>
        <item h="1" x="9"/>
        <item h="1" x="5"/>
        <item h="1" x="14"/>
        <item x="6"/>
        <item h="1" x="4"/>
        <item h="1" x="8"/>
        <item h="1" x="1"/>
        <item h="1" x="11"/>
        <item h="1" x="2"/>
        <item h="1" x="7"/>
        <item t="default"/>
      </items>
    </pivotField>
    <pivotField showAll="0"/>
    <pivotField axis="axisCol" showAll="0">
      <items count="4">
        <item x="1"/>
        <item h="1" x="0"/>
        <item x="2"/>
        <item t="default"/>
      </items>
    </pivotField>
    <pivotField numFmtId="166" showAll="0"/>
    <pivotField numFmtId="166" showAll="0"/>
    <pivotField dataField="1" numFmtId="166" showAll="0"/>
    <pivotField axis="axisPage" multipleItemSelectionAllowed="1" showAll="0">
      <items count="3">
        <item x="1"/>
        <item h="1" x="0"/>
        <item t="default"/>
      </items>
    </pivotField>
  </pivotFields>
  <rowFields count="1">
    <field x="11"/>
  </rowFields>
  <rowItems count="5">
    <i>
      <x/>
    </i>
    <i>
      <x v="2"/>
    </i>
    <i>
      <x v="3"/>
    </i>
    <i>
      <x v="9"/>
    </i>
    <i t="grand">
      <x/>
    </i>
  </rowItems>
  <colFields count="1">
    <field x="13"/>
  </colFields>
  <colItems count="3">
    <i>
      <x/>
    </i>
    <i>
      <x v="2"/>
    </i>
    <i t="grand">
      <x/>
    </i>
  </colItems>
  <pageFields count="1">
    <pageField fld="17" hier="-1"/>
  </pageFields>
  <dataFields count="1">
    <dataField name="Sum of Final Amount" fld="16" baseField="11" baseItem="2" numFmtId="166"/>
  </dataFields>
  <formats count="6">
    <format dxfId="48">
      <pivotArea dataOnly="0" labelOnly="1" fieldPosition="0">
        <references count="1">
          <reference field="13" count="0"/>
        </references>
      </pivotArea>
    </format>
    <format dxfId="47">
      <pivotArea dataOnly="0" labelOnly="1" grandCol="1" outline="0" fieldPosition="0"/>
    </format>
    <format dxfId="46">
      <pivotArea dataOnly="0" labelOnly="1" fieldPosition="0">
        <references count="1">
          <reference field="13" count="1">
            <x v="2"/>
          </reference>
        </references>
      </pivotArea>
    </format>
    <format dxfId="45">
      <pivotArea dataOnly="0" labelOnly="1" fieldPosition="0">
        <references count="1">
          <reference field="13" count="1">
            <x v="0"/>
          </reference>
        </references>
      </pivotArea>
    </format>
    <format dxfId="44">
      <pivotArea dataOnly="0" labelOnly="1" fieldPosition="0">
        <references count="1">
          <reference field="13" count="1">
            <x v="1"/>
          </reference>
        </references>
      </pivotArea>
    </format>
    <format dxfId="43">
      <pivotArea dataOnly="0" labelOnly="1" grandCol="1" outline="0" fieldPosition="0"/>
    </format>
  </formats>
  <chartFormats count="4"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0"/>
          </reference>
        </references>
      </pivotArea>
    </chartFormat>
    <chartFormat chart="3" format="6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</chart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181F3D-A714-4922-9469-000A8976BBBE}" name="Tbl_Transactions" displayName="Tbl_Transactions" ref="A1:R1001" totalsRowShown="0" headerRowDxfId="42" dataDxfId="41">
  <autoFilter ref="A1:R1001" xr:uid="{1621CEAD-CC23-4823-99E8-1F8C4EF2A1ED}"/>
  <sortState ref="A2:R1001">
    <sortCondition ref="A1:A1001"/>
  </sortState>
  <tableColumns count="18">
    <tableColumn id="1" xr3:uid="{1E6D24F6-0AED-4660-ADDE-7C7D512EC7FD}" name="ID" dataDxfId="40"/>
    <tableColumn id="3" xr3:uid="{0C406190-22FC-4DFB-AF75-BA9AFFDF0BFA}" name="Date" dataDxfId="39"/>
    <tableColumn id="4" xr3:uid="{844971CC-7D2E-4E55-A522-09ED652C01DC}" name="Time" dataDxfId="38"/>
    <tableColumn id="5" xr3:uid="{D1A3D953-3EB0-4182-AFC7-0D7DB434B402}" name="Year" dataDxfId="37">
      <calculatedColumnFormula>IF(Tbl_Transactions[[#This Row],[Date]]="","",YEAR(Tbl_Transactions[[#This Row],[Date]]))</calculatedColumnFormula>
    </tableColumn>
    <tableColumn id="6" xr3:uid="{19C39830-59C2-40F6-AE1C-227BC595E9E6}" name="Month Num" dataDxfId="36">
      <calculatedColumnFormula>MONTH(Tbl_Transactions[[#This Row],[Date]])</calculatedColumnFormula>
    </tableColumn>
    <tableColumn id="7" xr3:uid="{4C6D0766-E28E-427D-9CD2-91C715A899B0}" name="Month" dataDxfId="35">
      <calculatedColumnFormula>VLOOKUP(Tbl_Transactions[[#This Row],[Month Num]],Tbl_Lookup_Month[],2)</calculatedColumnFormula>
    </tableColumn>
    <tableColumn id="8" xr3:uid="{0CF68679-F8CC-4E51-AC30-2E53F528FA1A}" name="Day Num" dataDxfId="34">
      <calculatedColumnFormula>DAY(Tbl_Transactions[[#This Row],[Date]])</calculatedColumnFormula>
    </tableColumn>
    <tableColumn id="9" xr3:uid="{8D8CF572-CFC4-484A-8472-1413C1FFC26A}" name="Weekday Num" dataDxfId="33">
      <calculatedColumnFormula>WEEKDAY(Tbl_Transactions[[#This Row],[Date]])</calculatedColumnFormula>
    </tableColumn>
    <tableColumn id="10" xr3:uid="{A2512E38-0612-4771-A400-8716554EF493}" name="Weekday" dataDxfId="32">
      <calculatedColumnFormula>VLOOKUP(Tbl_Transactions[[#This Row],[Weekday Num]],Tbl_Lookup_Weekday[], 2)</calculatedColumnFormula>
    </tableColumn>
    <tableColumn id="11" xr3:uid="{2DCA9C93-DB50-42CC-A39D-E4B747BBE8AA}" name="Time Block" dataDxfId="31">
      <calculatedColumnFormula>VLOOKUP(Tbl_Transactions[[#This Row],[Time]],Tbl_Lookup_Time[],4,TRUE)</calculatedColumnFormula>
    </tableColumn>
    <tableColumn id="13" xr3:uid="{8F42A8EF-E279-4154-8B39-29E5274AE519}" name="Category" dataDxfId="30"/>
    <tableColumn id="12" xr3:uid="{65079F11-F6B6-46DC-BB12-61CE378BE37A}" name="Subcategory" dataDxfId="29"/>
    <tableColumn id="15" xr3:uid="{E4EFE7B3-0409-4D76-B4DA-BEC2C13CB3D2}" name="Payee" dataDxfId="28"/>
    <tableColumn id="16" xr3:uid="{EF14C49F-8251-41B0-8D9E-D521F2A4A100}" name="Account" dataDxfId="27"/>
    <tableColumn id="17" xr3:uid="{3F29CDFB-F52C-4405-975B-5F7B3B737BD7}" name="Amount" dataDxfId="26"/>
    <tableColumn id="18" xr3:uid="{4B474F31-44F0-425E-9AF7-EA0C68DE120D}" name="Tax" dataDxfId="25">
      <calculatedColumnFormula>IF(Tbl_Transactions[[#This Row],[Type]]="Income",Tbl_Transactions[[#This Row],[Amount]]*Rng_Lookup_IncomeTax,Tbl_Transactions[[#This Row],[Amount]]*Rng_Lookup_SalesTax)</calculatedColumnFormula>
    </tableColumn>
    <tableColumn id="19" xr3:uid="{18043AF1-E093-474D-BC7F-975282A13945}" name="Final Amount" dataDxfId="24">
      <calculatedColumnFormula>IF(Tbl_Transactions[[#This Row],[Type]]="Expense",Tbl_Transactions[[#This Row],[Amount]]+Tbl_Transactions[[#This Row],[Tax]],Tbl_Transactions[[#This Row],[Amount]]-Tbl_Transactions[[#This Row],[Tax]])</calculatedColumnFormula>
    </tableColumn>
    <tableColumn id="20" xr3:uid="{F9932C6F-B8DA-465C-835E-BF6C33FEA582}" name="Type" dataDxfId="23">
      <calculatedColumnFormula>IF(Tbl_Transactions[[#This Row],[Category]]="Income","Income","Expense")</calculatedColumnFormula>
    </tableColumn>
  </tableColumns>
  <tableStyleInfo name="Shir Style 04 Green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E42863-6D40-4665-8726-E1D9B5A40DD9}" name="Tbl_Lookup_Month" displayName="Tbl_Lookup_Month" ref="A1:B13" totalsRowShown="0" headerRowDxfId="22" dataDxfId="21">
  <tableColumns count="2">
    <tableColumn id="1" xr3:uid="{8BBC1780-9B5C-4696-AC60-2C5C7CD18B60}" name="Month Num" dataDxfId="20"/>
    <tableColumn id="2" xr3:uid="{00EA009F-82A0-4992-B9BB-6C39EC3AC976}" name="Month" dataDxfId="19"/>
  </tableColumns>
  <tableStyleInfo name="Shir Style 01 Gray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5EA129-8D0A-4131-A888-9991D7C2E859}" name="Tbl_Lookup_Weekday" displayName="Tbl_Lookup_Weekday" ref="D1:E8" totalsRowShown="0" headerRowDxfId="18" dataDxfId="17">
  <tableColumns count="2">
    <tableColumn id="1" xr3:uid="{9A3E1B70-C7D0-4616-99CB-6D99627F80E0}" name="Weekday Num" dataDxfId="16"/>
    <tableColumn id="2" xr3:uid="{11E6AA22-6358-4241-BD8D-21D8F534FC88}" name="Weekday" dataDxfId="15"/>
  </tableColumns>
  <tableStyleInfo name="Shir Style 01 Gray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5BC966F-2AEA-4E40-8C39-5A0E2E5CEAE2}" name="Tbl_Lookup_Tax" displayName="Tbl_Lookup_Tax" ref="G1:H3" totalsRowShown="0" headerRowDxfId="14">
  <tableColumns count="2">
    <tableColumn id="1" xr3:uid="{92AC7EE6-D05A-48AE-8AAF-248A04B385E7}" name="Tax Name" dataDxfId="13"/>
    <tableColumn id="2" xr3:uid="{F7B24124-CF3B-4B88-B221-3A4EF2817C29}" name="Tax Amount" dataDxfId="12"/>
  </tableColumns>
  <tableStyleInfo name="Shir Style 01 Gray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A33F358-12A5-4BC3-A6A3-D3674A6825CA}" name="Tbl_Lookup_Category" displayName="Tbl_Lookup_Category" ref="J1:J10" totalsRowShown="0" headerRowDxfId="11" dataDxfId="10">
  <tableColumns count="1">
    <tableColumn id="1" xr3:uid="{4946EECF-A199-4C49-8351-A88EF20E40A3}" name="Category" dataDxfId="9"/>
  </tableColumns>
  <tableStyleInfo name="Shir Style 01 Gray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04F07ED-7975-42C8-AF97-CDC7350F7222}" name="Tbl_Lookup_Account" displayName="Tbl_Lookup_Account" ref="L1:L6" totalsRowShown="0" headerRowDxfId="8" dataDxfId="7">
  <tableColumns count="1">
    <tableColumn id="1" xr3:uid="{1341EA27-D909-4E8B-8565-B62C3508A7D7}" name="Account" dataDxfId="6"/>
  </tableColumns>
  <tableStyleInfo name="Shir Style 01 Gray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2632803-B828-4E0A-9E1E-65B22BF422D4}" name="Tbl_Lookup_Time" displayName="Tbl_Lookup_Time" ref="N1:Q7" totalsRowShown="0" headerRowDxfId="5" dataDxfId="4">
  <tableColumns count="4">
    <tableColumn id="1" xr3:uid="{3636934F-0705-4C30-A0E8-C7D55E53B546}" name="Start Time" dataDxfId="3"/>
    <tableColumn id="2" xr3:uid="{0615C562-56E9-4A32-93D4-E6C100B9A120}" name="End Time" dataDxfId="2"/>
    <tableColumn id="3" xr3:uid="{1A244B90-C7A3-401E-9897-77EE59E6019B}" name="Time Range" dataDxfId="1">
      <calculatedColumnFormula>TEXT(Tbl_Lookup_Time[[#This Row],[Start Time]],"hh:mm AM/PM") &amp; " - " &amp; TEXT(Tbl_Lookup_Time[[#This Row],[End Time]],"hh:mm AM/PM")</calculatedColumnFormula>
    </tableColumn>
    <tableColumn id="4" xr3:uid="{198917E1-D93A-4442-8357-4F1313DE33CB}" name="Time Block" dataDxfId="0"/>
  </tableColumns>
  <tableStyleInfo name="Shir Style 01 Gray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58857-9301-4D60-BA82-2CE6BEE34C04}">
  <dimension ref="A1:I72"/>
  <sheetViews>
    <sheetView topLeftCell="A49" zoomScale="125" zoomScaleNormal="125" workbookViewId="0">
      <selection activeCell="B57" sqref="B57"/>
    </sheetView>
  </sheetViews>
  <sheetFormatPr defaultRowHeight="15" x14ac:dyDescent="0.25"/>
  <cols>
    <col min="1" max="1" width="2.140625" style="1" customWidth="1"/>
    <col min="2" max="2" width="36" style="1" customWidth="1"/>
    <col min="3" max="3" width="11.42578125" style="1" customWidth="1"/>
    <col min="4" max="4" width="9.140625" style="1"/>
    <col min="5" max="5" width="12" style="1" customWidth="1"/>
    <col min="6" max="6" width="10.42578125" style="1" bestFit="1" customWidth="1"/>
    <col min="7" max="7" width="13.5703125" style="1" bestFit="1" customWidth="1"/>
    <col min="8" max="8" width="8" style="1" customWidth="1"/>
    <col min="9" max="9" width="8.42578125" style="1" customWidth="1"/>
    <col min="10" max="16384" width="9.140625" style="1"/>
  </cols>
  <sheetData>
    <row r="1" spans="1:9" ht="17.25" x14ac:dyDescent="0.3">
      <c r="A1"/>
      <c r="B1" s="48" t="s">
        <v>98</v>
      </c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2"/>
      <c r="B3" s="3" t="s">
        <v>99</v>
      </c>
      <c r="C3" s="2"/>
      <c r="D3" s="2"/>
      <c r="E3" s="2"/>
      <c r="F3" s="2"/>
      <c r="G3" s="2"/>
      <c r="H3" s="2"/>
      <c r="I3" s="2"/>
    </row>
    <row r="4" spans="1:9" x14ac:dyDescent="0.25">
      <c r="A4" s="2">
        <v>1</v>
      </c>
      <c r="B4" s="4" t="s">
        <v>159</v>
      </c>
      <c r="C4" s="2"/>
      <c r="D4" s="2"/>
      <c r="E4" s="2"/>
      <c r="F4" s="2"/>
      <c r="G4" s="2"/>
      <c r="H4" s="2"/>
      <c r="I4" s="2"/>
    </row>
    <row r="5" spans="1:9" x14ac:dyDescent="0.25">
      <c r="A5" s="2">
        <v>2</v>
      </c>
      <c r="B5" s="4" t="s">
        <v>160</v>
      </c>
      <c r="C5" s="2"/>
      <c r="D5" s="2"/>
      <c r="E5" s="2"/>
      <c r="F5" s="2"/>
      <c r="G5" s="2"/>
      <c r="H5" s="2"/>
      <c r="I5" s="2"/>
    </row>
    <row r="6" spans="1:9" x14ac:dyDescent="0.25">
      <c r="A6" s="2">
        <v>3</v>
      </c>
      <c r="B6" s="4" t="s">
        <v>161</v>
      </c>
      <c r="C6" s="2"/>
      <c r="D6" s="2"/>
      <c r="E6" s="2"/>
      <c r="F6" s="2"/>
      <c r="G6" s="2"/>
      <c r="H6" s="2"/>
      <c r="I6" s="2"/>
    </row>
    <row r="7" spans="1:9" x14ac:dyDescent="0.25">
      <c r="A7" s="2">
        <v>4</v>
      </c>
      <c r="B7" s="4" t="s">
        <v>162</v>
      </c>
      <c r="C7" s="2"/>
      <c r="D7" s="2"/>
      <c r="E7" s="2"/>
      <c r="F7" s="2"/>
      <c r="G7" s="2"/>
      <c r="H7" s="2"/>
      <c r="I7" s="2"/>
    </row>
    <row r="8" spans="1:9" x14ac:dyDescent="0.25">
      <c r="A8" s="2">
        <v>5</v>
      </c>
      <c r="B8" s="4" t="s">
        <v>163</v>
      </c>
      <c r="C8" s="2"/>
      <c r="D8" s="2"/>
      <c r="E8" s="2"/>
      <c r="F8" s="2"/>
      <c r="G8" s="2"/>
      <c r="H8" s="2"/>
      <c r="I8" s="2"/>
    </row>
    <row r="9" spans="1:9" x14ac:dyDescent="0.25">
      <c r="A9" s="2"/>
      <c r="B9" s="4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3" t="s">
        <v>100</v>
      </c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4" t="s">
        <v>101</v>
      </c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4" t="s">
        <v>102</v>
      </c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4" t="s">
        <v>103</v>
      </c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3" t="s">
        <v>104</v>
      </c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 t="s">
        <v>105</v>
      </c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 t="s">
        <v>106</v>
      </c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 t="s">
        <v>107</v>
      </c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108</v>
      </c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6" t="s">
        <v>65</v>
      </c>
      <c r="C21" s="2"/>
      <c r="D21" s="2"/>
      <c r="E21" s="2"/>
      <c r="F21" s="2"/>
      <c r="G21" s="2"/>
      <c r="H21" s="2"/>
      <c r="I21" s="2"/>
    </row>
    <row r="22" spans="1:9" x14ac:dyDescent="0.25">
      <c r="A22" s="31">
        <v>1</v>
      </c>
      <c r="B22" s="2" t="s">
        <v>140</v>
      </c>
      <c r="C22" s="2"/>
      <c r="D22" s="2"/>
      <c r="E22" s="2"/>
      <c r="F22" s="2"/>
      <c r="G22" s="2"/>
      <c r="H22" s="2"/>
      <c r="I22" s="2"/>
    </row>
    <row r="23" spans="1:9" x14ac:dyDescent="0.25">
      <c r="A23" s="31">
        <v>2</v>
      </c>
      <c r="B23" s="2" t="s">
        <v>141</v>
      </c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3" t="s">
        <v>109</v>
      </c>
      <c r="C25" s="2"/>
      <c r="D25" s="2"/>
      <c r="E25" s="2"/>
      <c r="F25" s="2"/>
      <c r="G25" s="2"/>
      <c r="H25" s="2"/>
      <c r="I25" s="2"/>
    </row>
    <row r="26" spans="1:9" x14ac:dyDescent="0.25">
      <c r="A26" s="2">
        <v>1</v>
      </c>
      <c r="B26" s="2" t="s">
        <v>110</v>
      </c>
      <c r="C26" s="2"/>
      <c r="D26" s="2"/>
      <c r="E26" s="2"/>
      <c r="F26" s="2"/>
      <c r="G26" s="2"/>
      <c r="H26" s="2"/>
      <c r="I26" s="2"/>
    </row>
    <row r="27" spans="1:9" x14ac:dyDescent="0.25">
      <c r="A27" s="2">
        <v>2</v>
      </c>
      <c r="B27" s="2" t="s">
        <v>111</v>
      </c>
      <c r="C27" s="2"/>
      <c r="D27" s="2"/>
      <c r="E27" s="2"/>
      <c r="F27" s="2"/>
      <c r="G27" s="2"/>
      <c r="H27" s="2"/>
      <c r="I27" s="2"/>
    </row>
    <row r="28" spans="1:9" x14ac:dyDescent="0.25">
      <c r="A28" s="2">
        <v>3</v>
      </c>
      <c r="B28" s="2" t="s">
        <v>112</v>
      </c>
      <c r="C28" s="2"/>
      <c r="D28" s="2"/>
      <c r="E28" s="2"/>
      <c r="F28" s="2"/>
      <c r="G28" s="2"/>
      <c r="H28" s="2"/>
      <c r="I28" s="2"/>
    </row>
    <row r="29" spans="1:9" x14ac:dyDescent="0.25">
      <c r="A29" s="2">
        <v>4</v>
      </c>
      <c r="B29" s="2" t="s">
        <v>113</v>
      </c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5">
        <v>1</v>
      </c>
      <c r="B31" s="3" t="s">
        <v>110</v>
      </c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 t="s">
        <v>124</v>
      </c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 t="s">
        <v>123</v>
      </c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 t="s">
        <v>125</v>
      </c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 t="s">
        <v>126</v>
      </c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5">
        <v>2</v>
      </c>
      <c r="B37" s="3" t="s">
        <v>111</v>
      </c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 t="s">
        <v>127</v>
      </c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 t="s">
        <v>128</v>
      </c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 t="s">
        <v>129</v>
      </c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 t="s">
        <v>130</v>
      </c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5">
        <v>3</v>
      </c>
      <c r="B43" s="3" t="s">
        <v>112</v>
      </c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 t="s">
        <v>131</v>
      </c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 t="s">
        <v>143</v>
      </c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 t="s">
        <v>132</v>
      </c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 t="s">
        <v>142</v>
      </c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5">
        <v>4</v>
      </c>
      <c r="B49" s="3" t="s">
        <v>114</v>
      </c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 t="s">
        <v>133</v>
      </c>
      <c r="C50" s="2"/>
      <c r="D50" s="2"/>
      <c r="E50" s="2"/>
      <c r="F50" s="2"/>
      <c r="G50" s="2"/>
      <c r="H50" s="2"/>
      <c r="I50" s="2"/>
    </row>
    <row r="51" spans="1:9" collapsed="1" x14ac:dyDescent="0.25">
      <c r="A51" s="2"/>
      <c r="B51" s="2" t="s">
        <v>134</v>
      </c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 t="s">
        <v>135</v>
      </c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 t="s">
        <v>136</v>
      </c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 t="s">
        <v>115</v>
      </c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6" t="s">
        <v>66</v>
      </c>
      <c r="C56" s="2"/>
      <c r="D56" s="2"/>
      <c r="E56" s="2"/>
      <c r="F56" s="2"/>
      <c r="G56" s="2"/>
      <c r="H56" s="2"/>
      <c r="I56" s="2"/>
    </row>
    <row r="57" spans="1:9" x14ac:dyDescent="0.25">
      <c r="A57" s="31">
        <v>1</v>
      </c>
      <c r="B57" s="2" t="s">
        <v>144</v>
      </c>
      <c r="C57" s="2"/>
      <c r="D57" s="2"/>
      <c r="E57" s="2"/>
      <c r="F57" s="2"/>
      <c r="G57" s="2"/>
      <c r="H57" s="2"/>
      <c r="I57" s="2"/>
    </row>
    <row r="58" spans="1:9" x14ac:dyDescent="0.25">
      <c r="A58" s="31">
        <v>2</v>
      </c>
      <c r="B58" s="2" t="s">
        <v>150</v>
      </c>
      <c r="C58" s="2"/>
      <c r="D58" s="2"/>
      <c r="E58" s="2"/>
      <c r="F58" s="2"/>
      <c r="G58" s="2"/>
      <c r="H58" s="2"/>
      <c r="I58" s="2"/>
    </row>
    <row r="59" spans="1:9" x14ac:dyDescent="0.25">
      <c r="A59" s="31">
        <v>3</v>
      </c>
      <c r="B59" s="7" t="s">
        <v>151</v>
      </c>
      <c r="C59" s="2"/>
      <c r="D59" s="2"/>
      <c r="E59" s="2"/>
      <c r="F59" s="2"/>
      <c r="G59" s="2"/>
      <c r="H59" s="2"/>
      <c r="I59" s="2"/>
    </row>
    <row r="60" spans="1:9" x14ac:dyDescent="0.25">
      <c r="A60" s="31"/>
      <c r="B60" s="45" t="s">
        <v>152</v>
      </c>
      <c r="C60" s="2"/>
      <c r="D60" s="2"/>
      <c r="E60" s="2"/>
      <c r="F60" s="2"/>
      <c r="G60" s="2"/>
      <c r="H60" s="2"/>
      <c r="I60" s="2"/>
    </row>
    <row r="61" spans="1:9" x14ac:dyDescent="0.25">
      <c r="A61" s="31"/>
      <c r="B61" s="45" t="s">
        <v>153</v>
      </c>
      <c r="C61" s="2"/>
      <c r="D61" s="2"/>
      <c r="E61" s="2"/>
      <c r="F61" s="2"/>
      <c r="G61" s="2"/>
      <c r="H61" s="2"/>
      <c r="I61" s="2"/>
    </row>
    <row r="62" spans="1:9" x14ac:dyDescent="0.25">
      <c r="A62" s="31">
        <v>4</v>
      </c>
      <c r="B62" s="7" t="s">
        <v>157</v>
      </c>
      <c r="C62" s="2"/>
      <c r="D62" s="2"/>
      <c r="E62" s="2"/>
      <c r="F62" s="2"/>
      <c r="G62" s="2"/>
      <c r="H62" s="2"/>
      <c r="I62" s="2"/>
    </row>
    <row r="63" spans="1:9" x14ac:dyDescent="0.25">
      <c r="A63" s="31"/>
      <c r="B63" s="45" t="s">
        <v>158</v>
      </c>
      <c r="C63" s="2"/>
      <c r="D63" s="2"/>
      <c r="E63" s="2"/>
      <c r="F63" s="2"/>
      <c r="G63" s="2"/>
      <c r="H63" s="2"/>
      <c r="I63" s="2"/>
    </row>
    <row r="64" spans="1:9" x14ac:dyDescent="0.25">
      <c r="A64" s="31"/>
      <c r="B64" s="7"/>
      <c r="C64" s="2"/>
      <c r="D64" s="2"/>
      <c r="E64" s="2"/>
      <c r="F64" s="2"/>
      <c r="G64" s="2"/>
      <c r="H64" s="2"/>
      <c r="I64" s="2"/>
    </row>
    <row r="65" spans="1:9" x14ac:dyDescent="0.25">
      <c r="A65" s="31"/>
      <c r="B65" s="8" t="s">
        <v>116</v>
      </c>
      <c r="C65" s="2"/>
      <c r="D65" s="2"/>
      <c r="E65" s="2"/>
      <c r="F65" s="2"/>
      <c r="G65" s="2"/>
      <c r="H65" s="2"/>
      <c r="I65" s="2"/>
    </row>
    <row r="66" spans="1:9" x14ac:dyDescent="0.25">
      <c r="A66" s="31"/>
      <c r="B66" s="46" t="s">
        <v>156</v>
      </c>
      <c r="C66" s="2"/>
      <c r="D66" s="2"/>
      <c r="E66" s="2"/>
      <c r="F66" s="2"/>
      <c r="G66" s="2"/>
      <c r="H66" s="2"/>
      <c r="I66" s="2"/>
    </row>
    <row r="67" spans="1:9" x14ac:dyDescent="0.25">
      <c r="A67" s="31"/>
      <c r="B67" s="45" t="s">
        <v>152</v>
      </c>
      <c r="C67" s="2"/>
      <c r="D67" s="2"/>
      <c r="E67" s="2"/>
      <c r="F67" s="2"/>
      <c r="G67" s="2"/>
      <c r="H67" s="2"/>
      <c r="I67" s="2"/>
    </row>
    <row r="68" spans="1:9" x14ac:dyDescent="0.25">
      <c r="A68" s="31"/>
      <c r="B68" s="45" t="s">
        <v>153</v>
      </c>
      <c r="C68" s="2"/>
      <c r="D68" s="2"/>
      <c r="E68" s="2"/>
      <c r="F68" s="2"/>
      <c r="G68" s="2"/>
      <c r="H68" s="2"/>
      <c r="I68" s="2"/>
    </row>
    <row r="69" spans="1:9" x14ac:dyDescent="0.25">
      <c r="A69" s="31">
        <v>1</v>
      </c>
      <c r="B69" s="7" t="s">
        <v>154</v>
      </c>
      <c r="C69" s="2"/>
      <c r="D69" s="2"/>
      <c r="E69" s="2"/>
      <c r="F69" s="2"/>
      <c r="G69" s="2"/>
      <c r="H69" s="2"/>
      <c r="I69" s="2"/>
    </row>
    <row r="70" spans="1:9" x14ac:dyDescent="0.25">
      <c r="A70" s="31">
        <v>2</v>
      </c>
      <c r="B70" s="7" t="s">
        <v>155</v>
      </c>
      <c r="C70" s="2"/>
      <c r="D70" s="2"/>
      <c r="E70" s="2"/>
      <c r="F70" s="2"/>
      <c r="G70" s="2"/>
      <c r="H70" s="2"/>
      <c r="I70" s="2"/>
    </row>
    <row r="71" spans="1:9" x14ac:dyDescent="0.25">
      <c r="A71" s="31">
        <v>3</v>
      </c>
      <c r="B71" s="7" t="s">
        <v>166</v>
      </c>
      <c r="C71" s="2"/>
      <c r="D71" s="2"/>
      <c r="E71" s="2"/>
      <c r="F71" s="2"/>
      <c r="G71" s="2"/>
      <c r="H71" s="2"/>
      <c r="I71" s="2"/>
    </row>
    <row r="72" spans="1:9" x14ac:dyDescent="0.25">
      <c r="A72" s="47"/>
      <c r="B72" s="42" t="s">
        <v>165</v>
      </c>
    </row>
  </sheetData>
  <pageMargins left="0.7" right="0.7" top="0.75" bottom="0.75" header="0.3" footer="0.3"/>
  <pageSetup paperSize="12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1C1E6-3D52-4D5A-9C63-0B8A4118FCF2}">
  <dimension ref="A1:L49"/>
  <sheetViews>
    <sheetView zoomScale="125" zoomScaleNormal="125" workbookViewId="0">
      <selection activeCell="B1" sqref="B1"/>
    </sheetView>
  </sheetViews>
  <sheetFormatPr defaultRowHeight="15" x14ac:dyDescent="0.25"/>
  <cols>
    <col min="1" max="1" width="14.140625" style="1" bestFit="1" customWidth="1"/>
    <col min="2" max="2" width="10.7109375" style="20" customWidth="1"/>
    <col min="3" max="4" width="2.7109375" style="1" customWidth="1"/>
    <col min="5" max="10" width="9.140625" style="1"/>
    <col min="11" max="11" width="4.7109375" style="1" customWidth="1"/>
    <col min="12" max="16384" width="9.140625" style="1"/>
  </cols>
  <sheetData>
    <row r="1" spans="1:12" ht="30.75" x14ac:dyDescent="0.3">
      <c r="A1" s="18" t="s">
        <v>8</v>
      </c>
      <c r="B1" s="21" t="s">
        <v>13</v>
      </c>
      <c r="E1" s="32" t="s">
        <v>139</v>
      </c>
      <c r="L1" s="32" t="s">
        <v>138</v>
      </c>
    </row>
    <row r="2" spans="1:12" x14ac:dyDescent="0.25">
      <c r="A2" s="19" t="s">
        <v>55</v>
      </c>
      <c r="B2" s="20">
        <v>1281.7899999999997</v>
      </c>
    </row>
    <row r="3" spans="1:12" x14ac:dyDescent="0.25">
      <c r="A3" s="19" t="s">
        <v>60</v>
      </c>
      <c r="B3" s="20">
        <v>1086.26</v>
      </c>
      <c r="D3" s="1">
        <v>1</v>
      </c>
      <c r="E3" s="33"/>
      <c r="F3" s="34"/>
      <c r="G3" s="34"/>
      <c r="H3" s="34"/>
      <c r="I3" s="34"/>
      <c r="J3" s="35"/>
    </row>
    <row r="4" spans="1:12" x14ac:dyDescent="0.25">
      <c r="A4" s="19" t="s">
        <v>28</v>
      </c>
      <c r="B4" s="20">
        <v>460.58000000000004</v>
      </c>
      <c r="E4" s="36"/>
      <c r="F4" s="37"/>
      <c r="G4" s="37"/>
      <c r="H4" s="37"/>
      <c r="I4" s="37"/>
      <c r="J4" s="19"/>
    </row>
    <row r="5" spans="1:12" x14ac:dyDescent="0.25">
      <c r="A5" s="19" t="s">
        <v>40</v>
      </c>
      <c r="B5" s="20">
        <v>369.32000000000005</v>
      </c>
      <c r="E5" s="36"/>
      <c r="F5" s="37"/>
      <c r="G5" s="37"/>
      <c r="H5" s="37"/>
      <c r="I5" s="37"/>
      <c r="J5" s="19"/>
    </row>
    <row r="6" spans="1:12" x14ac:dyDescent="0.25">
      <c r="A6" s="19" t="s">
        <v>24</v>
      </c>
      <c r="B6" s="20">
        <v>338.93</v>
      </c>
      <c r="E6" s="36"/>
      <c r="F6" s="37"/>
      <c r="G6" s="37"/>
      <c r="H6" s="37"/>
      <c r="I6" s="37"/>
      <c r="J6" s="19"/>
    </row>
    <row r="7" spans="1:12" x14ac:dyDescent="0.25">
      <c r="A7" s="19" t="s">
        <v>117</v>
      </c>
      <c r="B7" s="20">
        <v>271.58000000000004</v>
      </c>
      <c r="E7" s="36"/>
      <c r="F7" s="37"/>
      <c r="G7" s="37"/>
      <c r="H7" s="37"/>
      <c r="I7" s="37"/>
      <c r="J7" s="19"/>
    </row>
    <row r="8" spans="1:12" x14ac:dyDescent="0.25">
      <c r="A8" s="19" t="s">
        <v>37</v>
      </c>
      <c r="B8" s="20">
        <v>219.43999999999997</v>
      </c>
      <c r="E8" s="36"/>
      <c r="F8" s="37"/>
      <c r="G8" s="37"/>
      <c r="H8" s="37"/>
      <c r="I8" s="37"/>
      <c r="J8" s="19"/>
    </row>
    <row r="9" spans="1:12" x14ac:dyDescent="0.25">
      <c r="A9" s="19" t="s">
        <v>63</v>
      </c>
      <c r="B9" s="20">
        <v>180.32</v>
      </c>
      <c r="E9" s="36"/>
      <c r="F9" s="37"/>
      <c r="G9" s="37"/>
      <c r="H9" s="37"/>
      <c r="I9" s="37"/>
      <c r="J9" s="19"/>
    </row>
    <row r="10" spans="1:12" x14ac:dyDescent="0.25">
      <c r="A10" s="19" t="s">
        <v>51</v>
      </c>
      <c r="B10" s="20">
        <v>89.08</v>
      </c>
      <c r="E10" s="36"/>
      <c r="F10" s="37"/>
      <c r="G10" s="37"/>
      <c r="H10" s="37"/>
      <c r="I10" s="37"/>
      <c r="J10" s="19"/>
    </row>
    <row r="11" spans="1:12" x14ac:dyDescent="0.25">
      <c r="E11" s="36"/>
      <c r="F11" s="37"/>
      <c r="G11" s="37"/>
      <c r="H11" s="37"/>
      <c r="I11" s="37"/>
      <c r="J11" s="19"/>
    </row>
    <row r="12" spans="1:12" x14ac:dyDescent="0.25">
      <c r="E12" s="36"/>
      <c r="F12" s="37"/>
      <c r="G12" s="37"/>
      <c r="H12" s="37"/>
      <c r="I12" s="37"/>
      <c r="J12" s="19"/>
    </row>
    <row r="13" spans="1:12" x14ac:dyDescent="0.25">
      <c r="E13" s="36"/>
      <c r="F13" s="37"/>
      <c r="G13" s="37"/>
      <c r="H13" s="37"/>
      <c r="I13" s="37"/>
      <c r="J13" s="19"/>
    </row>
    <row r="14" spans="1:12" x14ac:dyDescent="0.25">
      <c r="E14" s="36"/>
      <c r="F14" s="37"/>
      <c r="G14" s="37"/>
      <c r="H14" s="37"/>
      <c r="I14" s="37"/>
      <c r="J14" s="19"/>
    </row>
    <row r="15" spans="1:12" x14ac:dyDescent="0.25">
      <c r="E15" s="36"/>
      <c r="F15" s="37"/>
      <c r="G15" s="37"/>
      <c r="H15" s="37"/>
      <c r="I15" s="37"/>
      <c r="J15" s="19"/>
    </row>
    <row r="16" spans="1:12" x14ac:dyDescent="0.25">
      <c r="E16" s="36"/>
      <c r="F16" s="37"/>
      <c r="G16" s="37"/>
      <c r="H16" s="37"/>
      <c r="I16" s="37"/>
      <c r="J16" s="19"/>
    </row>
    <row r="17" spans="4:10" x14ac:dyDescent="0.25">
      <c r="E17" s="38"/>
      <c r="F17" s="39"/>
      <c r="G17" s="39"/>
      <c r="H17" s="39"/>
      <c r="I17" s="39"/>
      <c r="J17" s="40"/>
    </row>
    <row r="19" spans="4:10" x14ac:dyDescent="0.25">
      <c r="D19" s="1">
        <v>2</v>
      </c>
      <c r="E19" s="33"/>
      <c r="F19" s="34"/>
      <c r="G19" s="34"/>
      <c r="H19" s="34"/>
      <c r="I19" s="34"/>
      <c r="J19" s="35"/>
    </row>
    <row r="20" spans="4:10" x14ac:dyDescent="0.25">
      <c r="E20" s="36"/>
      <c r="F20" s="37"/>
      <c r="G20" s="37"/>
      <c r="H20" s="37"/>
      <c r="I20" s="37"/>
      <c r="J20" s="19"/>
    </row>
    <row r="21" spans="4:10" x14ac:dyDescent="0.25">
      <c r="E21" s="36"/>
      <c r="F21" s="37"/>
      <c r="G21" s="37"/>
      <c r="H21" s="37"/>
      <c r="I21" s="37"/>
      <c r="J21" s="19"/>
    </row>
    <row r="22" spans="4:10" x14ac:dyDescent="0.25">
      <c r="E22" s="36"/>
      <c r="F22" s="37"/>
      <c r="G22" s="37"/>
      <c r="H22" s="37"/>
      <c r="I22" s="37"/>
      <c r="J22" s="19"/>
    </row>
    <row r="23" spans="4:10" x14ac:dyDescent="0.25">
      <c r="E23" s="36"/>
      <c r="F23" s="37"/>
      <c r="G23" s="37"/>
      <c r="H23" s="37"/>
      <c r="I23" s="37"/>
      <c r="J23" s="19"/>
    </row>
    <row r="24" spans="4:10" x14ac:dyDescent="0.25">
      <c r="E24" s="36"/>
      <c r="F24" s="37"/>
      <c r="G24" s="37"/>
      <c r="H24" s="37"/>
      <c r="I24" s="37"/>
      <c r="J24" s="19"/>
    </row>
    <row r="25" spans="4:10" x14ac:dyDescent="0.25">
      <c r="E25" s="36"/>
      <c r="F25" s="37"/>
      <c r="G25" s="37"/>
      <c r="H25" s="37"/>
      <c r="I25" s="37"/>
      <c r="J25" s="19"/>
    </row>
    <row r="26" spans="4:10" x14ac:dyDescent="0.25">
      <c r="E26" s="36"/>
      <c r="F26" s="37"/>
      <c r="G26" s="37"/>
      <c r="H26" s="37"/>
      <c r="I26" s="37"/>
      <c r="J26" s="19"/>
    </row>
    <row r="27" spans="4:10" x14ac:dyDescent="0.25">
      <c r="E27" s="36"/>
      <c r="F27" s="37"/>
      <c r="G27" s="37"/>
      <c r="H27" s="37"/>
      <c r="I27" s="37"/>
      <c r="J27" s="19"/>
    </row>
    <row r="28" spans="4:10" x14ac:dyDescent="0.25">
      <c r="E28" s="36"/>
      <c r="F28" s="37"/>
      <c r="G28" s="37"/>
      <c r="H28" s="37"/>
      <c r="I28" s="37"/>
      <c r="J28" s="19"/>
    </row>
    <row r="29" spans="4:10" x14ac:dyDescent="0.25">
      <c r="E29" s="36"/>
      <c r="F29" s="37"/>
      <c r="G29" s="37"/>
      <c r="H29" s="37"/>
      <c r="I29" s="37"/>
      <c r="J29" s="19"/>
    </row>
    <row r="30" spans="4:10" x14ac:dyDescent="0.25">
      <c r="E30" s="36"/>
      <c r="F30" s="37"/>
      <c r="G30" s="37"/>
      <c r="H30" s="37"/>
      <c r="I30" s="37"/>
      <c r="J30" s="19"/>
    </row>
    <row r="31" spans="4:10" x14ac:dyDescent="0.25">
      <c r="E31" s="36"/>
      <c r="F31" s="37"/>
      <c r="G31" s="37"/>
      <c r="H31" s="37"/>
      <c r="I31" s="37"/>
      <c r="J31" s="19"/>
    </row>
    <row r="32" spans="4:10" x14ac:dyDescent="0.25">
      <c r="E32" s="36"/>
      <c r="F32" s="37"/>
      <c r="G32" s="37"/>
      <c r="H32" s="37"/>
      <c r="I32" s="37"/>
      <c r="J32" s="19"/>
    </row>
    <row r="33" spans="4:10" x14ac:dyDescent="0.25">
      <c r="E33" s="38"/>
      <c r="F33" s="39"/>
      <c r="G33" s="39"/>
      <c r="H33" s="39"/>
      <c r="I33" s="39"/>
      <c r="J33" s="40"/>
    </row>
    <row r="35" spans="4:10" x14ac:dyDescent="0.25">
      <c r="D35" s="1">
        <v>3</v>
      </c>
      <c r="E35" s="33"/>
      <c r="F35" s="34"/>
      <c r="G35" s="34"/>
      <c r="H35" s="34"/>
      <c r="I35" s="34"/>
      <c r="J35" s="35"/>
    </row>
    <row r="36" spans="4:10" x14ac:dyDescent="0.25">
      <c r="E36" s="36"/>
      <c r="F36" s="37"/>
      <c r="G36" s="37"/>
      <c r="H36" s="37"/>
      <c r="I36" s="37"/>
      <c r="J36" s="19"/>
    </row>
    <row r="37" spans="4:10" x14ac:dyDescent="0.25">
      <c r="E37" s="36"/>
      <c r="F37" s="37"/>
      <c r="G37" s="37"/>
      <c r="H37" s="37"/>
      <c r="I37" s="37"/>
      <c r="J37" s="19"/>
    </row>
    <row r="38" spans="4:10" x14ac:dyDescent="0.25">
      <c r="E38" s="36"/>
      <c r="F38" s="37"/>
      <c r="G38" s="37"/>
      <c r="H38" s="37"/>
      <c r="I38" s="37"/>
      <c r="J38" s="19"/>
    </row>
    <row r="39" spans="4:10" x14ac:dyDescent="0.25">
      <c r="E39" s="36"/>
      <c r="F39" s="37"/>
      <c r="G39" s="37"/>
      <c r="H39" s="37"/>
      <c r="I39" s="37"/>
      <c r="J39" s="19"/>
    </row>
    <row r="40" spans="4:10" x14ac:dyDescent="0.25">
      <c r="E40" s="36"/>
      <c r="F40" s="37"/>
      <c r="G40" s="37"/>
      <c r="H40" s="37"/>
      <c r="I40" s="37"/>
      <c r="J40" s="19"/>
    </row>
    <row r="41" spans="4:10" x14ac:dyDescent="0.25">
      <c r="E41" s="36"/>
      <c r="F41" s="37"/>
      <c r="G41" s="37"/>
      <c r="H41" s="37"/>
      <c r="I41" s="37"/>
      <c r="J41" s="19"/>
    </row>
    <row r="42" spans="4:10" x14ac:dyDescent="0.25">
      <c r="E42" s="36"/>
      <c r="F42" s="37"/>
      <c r="G42" s="37"/>
      <c r="H42" s="37"/>
      <c r="I42" s="37"/>
      <c r="J42" s="19"/>
    </row>
    <row r="43" spans="4:10" x14ac:dyDescent="0.25">
      <c r="E43" s="36"/>
      <c r="F43" s="37"/>
      <c r="G43" s="37"/>
      <c r="H43" s="37"/>
      <c r="I43" s="37"/>
      <c r="J43" s="19"/>
    </row>
    <row r="44" spans="4:10" x14ac:dyDescent="0.25">
      <c r="E44" s="36"/>
      <c r="F44" s="37"/>
      <c r="G44" s="37"/>
      <c r="H44" s="37"/>
      <c r="I44" s="37"/>
      <c r="J44" s="19"/>
    </row>
    <row r="45" spans="4:10" x14ac:dyDescent="0.25">
      <c r="E45" s="36"/>
      <c r="F45" s="37"/>
      <c r="G45" s="37"/>
      <c r="H45" s="37"/>
      <c r="I45" s="37"/>
      <c r="J45" s="19"/>
    </row>
    <row r="46" spans="4:10" x14ac:dyDescent="0.25">
      <c r="E46" s="36"/>
      <c r="F46" s="37"/>
      <c r="G46" s="37"/>
      <c r="H46" s="37"/>
      <c r="I46" s="37"/>
      <c r="J46" s="19"/>
    </row>
    <row r="47" spans="4:10" x14ac:dyDescent="0.25">
      <c r="E47" s="36"/>
      <c r="F47" s="37"/>
      <c r="G47" s="37"/>
      <c r="H47" s="37"/>
      <c r="I47" s="37"/>
      <c r="J47" s="19"/>
    </row>
    <row r="48" spans="4:10" x14ac:dyDescent="0.25">
      <c r="E48" s="36"/>
      <c r="F48" s="37"/>
      <c r="G48" s="37"/>
      <c r="H48" s="37"/>
      <c r="I48" s="37"/>
      <c r="J48" s="19"/>
    </row>
    <row r="49" spans="5:10" x14ac:dyDescent="0.25">
      <c r="E49" s="38"/>
      <c r="F49" s="39"/>
      <c r="G49" s="39"/>
      <c r="H49" s="39"/>
      <c r="I49" s="39"/>
      <c r="J49" s="40"/>
    </row>
  </sheetData>
  <pageMargins left="0.7" right="0.7" top="0.75" bottom="0.75" header="0.3" footer="0.3"/>
  <pageSetup paperSize="121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BCA2E-1D22-48D7-9E0E-0244EA1E143B}">
  <dimension ref="A1:L48"/>
  <sheetViews>
    <sheetView tabSelected="1" zoomScale="125" zoomScaleNormal="125" workbookViewId="0">
      <selection activeCell="B11" sqref="B11"/>
    </sheetView>
  </sheetViews>
  <sheetFormatPr defaultRowHeight="15" x14ac:dyDescent="0.25"/>
  <cols>
    <col min="1" max="1" width="5.7109375" style="1" customWidth="1"/>
    <col min="2" max="2" width="9" style="20" customWidth="1"/>
    <col min="3" max="4" width="2.7109375" style="1" customWidth="1"/>
    <col min="5" max="10" width="9.140625" style="1"/>
    <col min="11" max="11" width="4.7109375" style="1" customWidth="1"/>
    <col min="12" max="16384" width="9.140625" style="1"/>
  </cols>
  <sheetData>
    <row r="1" spans="1:12" ht="30.75" x14ac:dyDescent="0.3">
      <c r="A1" s="22" t="s">
        <v>0</v>
      </c>
      <c r="B1" s="21" t="s">
        <v>137</v>
      </c>
      <c r="E1" s="32" t="s">
        <v>139</v>
      </c>
      <c r="L1" s="32" t="s">
        <v>138</v>
      </c>
    </row>
    <row r="2" spans="1:12" x14ac:dyDescent="0.25">
      <c r="A2" s="23">
        <v>2008</v>
      </c>
      <c r="B2" s="20">
        <v>-270.49</v>
      </c>
      <c r="D2" s="1">
        <v>1</v>
      </c>
      <c r="E2" s="33"/>
      <c r="F2" s="34"/>
      <c r="G2" s="34"/>
      <c r="H2" s="34"/>
      <c r="I2" s="34"/>
      <c r="J2" s="35"/>
    </row>
    <row r="3" spans="1:12" x14ac:dyDescent="0.25">
      <c r="A3" s="23">
        <v>2009</v>
      </c>
      <c r="B3" s="20">
        <v>-545.30999999999995</v>
      </c>
      <c r="E3" s="36"/>
      <c r="F3" s="37"/>
      <c r="G3" s="37"/>
      <c r="H3" s="37"/>
      <c r="I3" s="37"/>
      <c r="J3" s="19"/>
    </row>
    <row r="4" spans="1:12" x14ac:dyDescent="0.25">
      <c r="A4" s="23">
        <v>2010</v>
      </c>
      <c r="B4" s="20">
        <v>-573.54</v>
      </c>
      <c r="E4" s="36"/>
      <c r="F4" s="37"/>
      <c r="G4" s="37"/>
      <c r="H4" s="37"/>
      <c r="I4" s="37"/>
      <c r="J4" s="19"/>
    </row>
    <row r="5" spans="1:12" x14ac:dyDescent="0.25">
      <c r="A5" s="23">
        <v>2011</v>
      </c>
      <c r="B5" s="20">
        <v>-86.9</v>
      </c>
      <c r="E5" s="36"/>
      <c r="F5" s="37"/>
      <c r="G5" s="37"/>
      <c r="H5" s="37"/>
      <c r="I5" s="37"/>
      <c r="J5" s="19"/>
    </row>
    <row r="6" spans="1:12" x14ac:dyDescent="0.25">
      <c r="A6" s="23">
        <v>2012</v>
      </c>
      <c r="B6" s="20">
        <v>-690.87</v>
      </c>
      <c r="E6" s="36"/>
      <c r="F6" s="37"/>
      <c r="G6" s="37"/>
      <c r="H6" s="37"/>
      <c r="I6" s="37"/>
      <c r="J6" s="19"/>
    </row>
    <row r="7" spans="1:12" x14ac:dyDescent="0.25">
      <c r="A7" s="23">
        <v>2013</v>
      </c>
      <c r="B7" s="20">
        <v>477.36999999999944</v>
      </c>
      <c r="E7" s="36"/>
      <c r="F7" s="37"/>
      <c r="G7" s="37"/>
      <c r="H7" s="37"/>
      <c r="I7" s="37"/>
      <c r="J7" s="19"/>
    </row>
    <row r="8" spans="1:12" x14ac:dyDescent="0.25">
      <c r="E8" s="36"/>
      <c r="F8" s="37"/>
      <c r="G8" s="37"/>
      <c r="H8" s="37"/>
      <c r="I8" s="37"/>
      <c r="J8" s="19"/>
    </row>
    <row r="9" spans="1:12" x14ac:dyDescent="0.25">
      <c r="E9" s="36"/>
      <c r="F9" s="37"/>
      <c r="G9" s="37"/>
      <c r="H9" s="37"/>
      <c r="I9" s="37"/>
      <c r="J9" s="19"/>
    </row>
    <row r="10" spans="1:12" x14ac:dyDescent="0.25">
      <c r="E10" s="36"/>
      <c r="F10" s="37"/>
      <c r="G10" s="37"/>
      <c r="H10" s="37"/>
      <c r="I10" s="37"/>
      <c r="J10" s="19"/>
    </row>
    <row r="11" spans="1:12" x14ac:dyDescent="0.25">
      <c r="E11" s="36"/>
      <c r="F11" s="37"/>
      <c r="G11" s="37"/>
      <c r="H11" s="37"/>
      <c r="I11" s="37"/>
      <c r="J11" s="19"/>
    </row>
    <row r="12" spans="1:12" x14ac:dyDescent="0.25">
      <c r="E12" s="36"/>
      <c r="F12" s="37"/>
      <c r="G12" s="37"/>
      <c r="H12" s="37"/>
      <c r="I12" s="37"/>
      <c r="J12" s="19"/>
    </row>
    <row r="13" spans="1:12" x14ac:dyDescent="0.25">
      <c r="E13" s="36"/>
      <c r="F13" s="37"/>
      <c r="G13" s="37"/>
      <c r="H13" s="37"/>
      <c r="I13" s="37"/>
      <c r="J13" s="19"/>
    </row>
    <row r="14" spans="1:12" x14ac:dyDescent="0.25">
      <c r="E14" s="36"/>
      <c r="F14" s="37"/>
      <c r="G14" s="37"/>
      <c r="H14" s="37"/>
      <c r="I14" s="37"/>
      <c r="J14" s="19"/>
    </row>
    <row r="15" spans="1:12" x14ac:dyDescent="0.25">
      <c r="E15" s="36"/>
      <c r="F15" s="37"/>
      <c r="G15" s="37"/>
      <c r="H15" s="37"/>
      <c r="I15" s="37"/>
      <c r="J15" s="19"/>
    </row>
    <row r="16" spans="1:12" x14ac:dyDescent="0.25">
      <c r="E16" s="38"/>
      <c r="F16" s="39"/>
      <c r="G16" s="39"/>
      <c r="H16" s="39"/>
      <c r="I16" s="39"/>
      <c r="J16" s="40"/>
    </row>
    <row r="18" spans="4:10" x14ac:dyDescent="0.25">
      <c r="D18" s="1">
        <v>2</v>
      </c>
      <c r="E18" s="33"/>
      <c r="F18" s="34"/>
      <c r="G18" s="34"/>
      <c r="H18" s="34"/>
      <c r="I18" s="34"/>
      <c r="J18" s="35"/>
    </row>
    <row r="19" spans="4:10" x14ac:dyDescent="0.25">
      <c r="E19" s="36"/>
      <c r="F19" s="37"/>
      <c r="G19" s="37"/>
      <c r="H19" s="37"/>
      <c r="I19" s="37"/>
      <c r="J19" s="19"/>
    </row>
    <row r="20" spans="4:10" x14ac:dyDescent="0.25">
      <c r="E20" s="36"/>
      <c r="F20" s="37"/>
      <c r="G20" s="37"/>
      <c r="H20" s="37"/>
      <c r="I20" s="37"/>
      <c r="J20" s="19"/>
    </row>
    <row r="21" spans="4:10" x14ac:dyDescent="0.25">
      <c r="E21" s="36"/>
      <c r="F21" s="37"/>
      <c r="G21" s="37"/>
      <c r="H21" s="37"/>
      <c r="I21" s="37"/>
      <c r="J21" s="19"/>
    </row>
    <row r="22" spans="4:10" x14ac:dyDescent="0.25">
      <c r="E22" s="36"/>
      <c r="F22" s="37"/>
      <c r="G22" s="37"/>
      <c r="H22" s="37"/>
      <c r="I22" s="37"/>
      <c r="J22" s="19"/>
    </row>
    <row r="23" spans="4:10" x14ac:dyDescent="0.25">
      <c r="E23" s="36"/>
      <c r="F23" s="37"/>
      <c r="G23" s="37"/>
      <c r="H23" s="37"/>
      <c r="I23" s="37"/>
      <c r="J23" s="19"/>
    </row>
    <row r="24" spans="4:10" x14ac:dyDescent="0.25">
      <c r="E24" s="36"/>
      <c r="F24" s="37"/>
      <c r="G24" s="37"/>
      <c r="H24" s="37"/>
      <c r="I24" s="37"/>
      <c r="J24" s="19"/>
    </row>
    <row r="25" spans="4:10" x14ac:dyDescent="0.25">
      <c r="E25" s="36"/>
      <c r="F25" s="37"/>
      <c r="G25" s="37"/>
      <c r="H25" s="37"/>
      <c r="I25" s="37"/>
      <c r="J25" s="19"/>
    </row>
    <row r="26" spans="4:10" x14ac:dyDescent="0.25">
      <c r="E26" s="36"/>
      <c r="F26" s="37"/>
      <c r="G26" s="37"/>
      <c r="H26" s="37"/>
      <c r="I26" s="37"/>
      <c r="J26" s="19"/>
    </row>
    <row r="27" spans="4:10" x14ac:dyDescent="0.25">
      <c r="E27" s="36"/>
      <c r="F27" s="37"/>
      <c r="G27" s="37"/>
      <c r="H27" s="37"/>
      <c r="I27" s="37"/>
      <c r="J27" s="19"/>
    </row>
    <row r="28" spans="4:10" x14ac:dyDescent="0.25">
      <c r="E28" s="36"/>
      <c r="F28" s="37"/>
      <c r="G28" s="37"/>
      <c r="H28" s="37"/>
      <c r="I28" s="37"/>
      <c r="J28" s="19"/>
    </row>
    <row r="29" spans="4:10" x14ac:dyDescent="0.25">
      <c r="E29" s="36"/>
      <c r="F29" s="37"/>
      <c r="G29" s="37"/>
      <c r="H29" s="37"/>
      <c r="I29" s="37"/>
      <c r="J29" s="19"/>
    </row>
    <row r="30" spans="4:10" x14ac:dyDescent="0.25">
      <c r="E30" s="36"/>
      <c r="F30" s="37"/>
      <c r="G30" s="37"/>
      <c r="H30" s="37"/>
      <c r="I30" s="37"/>
      <c r="J30" s="19"/>
    </row>
    <row r="31" spans="4:10" x14ac:dyDescent="0.25">
      <c r="E31" s="36"/>
      <c r="F31" s="37"/>
      <c r="G31" s="37"/>
      <c r="H31" s="37"/>
      <c r="I31" s="37"/>
      <c r="J31" s="19"/>
    </row>
    <row r="32" spans="4:10" x14ac:dyDescent="0.25">
      <c r="E32" s="38"/>
      <c r="F32" s="39"/>
      <c r="G32" s="39"/>
      <c r="H32" s="39"/>
      <c r="I32" s="39"/>
      <c r="J32" s="40"/>
    </row>
    <row r="34" spans="4:10" x14ac:dyDescent="0.25">
      <c r="D34" s="1">
        <v>3</v>
      </c>
      <c r="E34" s="33"/>
      <c r="F34" s="34"/>
      <c r="G34" s="34"/>
      <c r="H34" s="34"/>
      <c r="I34" s="34"/>
      <c r="J34" s="35"/>
    </row>
    <row r="35" spans="4:10" x14ac:dyDescent="0.25">
      <c r="E35" s="36"/>
      <c r="F35" s="37"/>
      <c r="G35" s="37"/>
      <c r="H35" s="37"/>
      <c r="I35" s="37"/>
      <c r="J35" s="19"/>
    </row>
    <row r="36" spans="4:10" x14ac:dyDescent="0.25">
      <c r="E36" s="36"/>
      <c r="F36" s="37"/>
      <c r="G36" s="37"/>
      <c r="H36" s="37"/>
      <c r="I36" s="37"/>
      <c r="J36" s="19"/>
    </row>
    <row r="37" spans="4:10" x14ac:dyDescent="0.25">
      <c r="E37" s="36"/>
      <c r="F37" s="37"/>
      <c r="G37" s="37"/>
      <c r="H37" s="37"/>
      <c r="I37" s="37"/>
      <c r="J37" s="19"/>
    </row>
    <row r="38" spans="4:10" x14ac:dyDescent="0.25">
      <c r="E38" s="36"/>
      <c r="F38" s="37"/>
      <c r="G38" s="37"/>
      <c r="H38" s="37"/>
      <c r="I38" s="37"/>
      <c r="J38" s="19"/>
    </row>
    <row r="39" spans="4:10" x14ac:dyDescent="0.25">
      <c r="E39" s="36"/>
      <c r="F39" s="37"/>
      <c r="G39" s="37"/>
      <c r="H39" s="37"/>
      <c r="I39" s="37"/>
      <c r="J39" s="19"/>
    </row>
    <row r="40" spans="4:10" x14ac:dyDescent="0.25">
      <c r="E40" s="36"/>
      <c r="F40" s="37"/>
      <c r="G40" s="37"/>
      <c r="H40" s="37"/>
      <c r="I40" s="37"/>
      <c r="J40" s="19"/>
    </row>
    <row r="41" spans="4:10" x14ac:dyDescent="0.25">
      <c r="E41" s="36"/>
      <c r="F41" s="37"/>
      <c r="G41" s="37"/>
      <c r="H41" s="37"/>
      <c r="I41" s="37"/>
      <c r="J41" s="19"/>
    </row>
    <row r="42" spans="4:10" x14ac:dyDescent="0.25">
      <c r="E42" s="36"/>
      <c r="F42" s="37"/>
      <c r="G42" s="37"/>
      <c r="H42" s="37"/>
      <c r="I42" s="37"/>
      <c r="J42" s="19"/>
    </row>
    <row r="43" spans="4:10" x14ac:dyDescent="0.25">
      <c r="E43" s="36"/>
      <c r="F43" s="37"/>
      <c r="G43" s="37"/>
      <c r="H43" s="37"/>
      <c r="I43" s="37"/>
      <c r="J43" s="19"/>
    </row>
    <row r="44" spans="4:10" x14ac:dyDescent="0.25">
      <c r="E44" s="36"/>
      <c r="F44" s="37"/>
      <c r="G44" s="37"/>
      <c r="H44" s="37"/>
      <c r="I44" s="37"/>
      <c r="J44" s="19"/>
    </row>
    <row r="45" spans="4:10" x14ac:dyDescent="0.25">
      <c r="E45" s="36"/>
      <c r="F45" s="37"/>
      <c r="G45" s="37"/>
      <c r="H45" s="37"/>
      <c r="I45" s="37"/>
      <c r="J45" s="19"/>
    </row>
    <row r="46" spans="4:10" x14ac:dyDescent="0.25">
      <c r="E46" s="36"/>
      <c r="F46" s="37"/>
      <c r="G46" s="37"/>
      <c r="H46" s="37"/>
      <c r="I46" s="37"/>
      <c r="J46" s="19"/>
    </row>
    <row r="47" spans="4:10" x14ac:dyDescent="0.25">
      <c r="E47" s="36"/>
      <c r="F47" s="37"/>
      <c r="G47" s="37"/>
      <c r="H47" s="37"/>
      <c r="I47" s="37"/>
      <c r="J47" s="19"/>
    </row>
    <row r="48" spans="4:10" x14ac:dyDescent="0.25">
      <c r="E48" s="38"/>
      <c r="F48" s="39"/>
      <c r="G48" s="39"/>
      <c r="H48" s="39"/>
      <c r="I48" s="39"/>
      <c r="J48" s="40"/>
    </row>
  </sheetData>
  <pageMargins left="0.7" right="0.7" top="0.75" bottom="0.75" header="0.3" footer="0.3"/>
  <pageSetup paperSize="121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DBB98-9F81-4603-96BC-0D9BF6F435E2}">
  <dimension ref="A1:N64"/>
  <sheetViews>
    <sheetView topLeftCell="F3" zoomScale="125" zoomScaleNormal="125" workbookViewId="0">
      <selection activeCell="I52" sqref="I52"/>
    </sheetView>
  </sheetViews>
  <sheetFormatPr defaultRowHeight="15" x14ac:dyDescent="0.25"/>
  <cols>
    <col min="1" max="1" width="9.7109375" style="1" bestFit="1" customWidth="1"/>
    <col min="2" max="4" width="10.7109375" style="20" customWidth="1"/>
    <col min="5" max="6" width="2.7109375" style="1" customWidth="1"/>
    <col min="7" max="12" width="9.140625" style="1"/>
    <col min="13" max="13" width="4.7109375" style="1" customWidth="1"/>
    <col min="14" max="16384" width="9.140625" style="1"/>
  </cols>
  <sheetData>
    <row r="1" spans="1:14" ht="18.75" x14ac:dyDescent="0.3">
      <c r="A1" s="24" t="s">
        <v>8</v>
      </c>
      <c r="B1" s="25">
        <v>2010</v>
      </c>
      <c r="C1" s="25">
        <v>2011</v>
      </c>
      <c r="D1" s="25">
        <v>2012</v>
      </c>
      <c r="G1" s="32" t="s">
        <v>139</v>
      </c>
      <c r="N1" s="32" t="s">
        <v>138</v>
      </c>
    </row>
    <row r="2" spans="1:14" x14ac:dyDescent="0.25">
      <c r="A2" s="23" t="s">
        <v>40</v>
      </c>
      <c r="B2" s="14">
        <v>3785.5812499999997</v>
      </c>
      <c r="C2" s="14">
        <v>2291.9875000000002</v>
      </c>
      <c r="D2" s="14">
        <v>2145.34375</v>
      </c>
      <c r="F2" s="41">
        <v>1</v>
      </c>
      <c r="G2" s="33"/>
      <c r="H2" s="34"/>
      <c r="I2" s="34"/>
      <c r="J2" s="34"/>
      <c r="K2" s="34"/>
      <c r="L2" s="35"/>
    </row>
    <row r="3" spans="1:14" x14ac:dyDescent="0.25">
      <c r="A3" s="23" t="s">
        <v>24</v>
      </c>
      <c r="B3" s="14">
        <v>5893.9925000000003</v>
      </c>
      <c r="C3" s="14">
        <v>4242.8924999999999</v>
      </c>
      <c r="D3" s="14">
        <v>4150.5612499999997</v>
      </c>
      <c r="G3" s="36"/>
      <c r="H3" s="37"/>
      <c r="I3" s="37"/>
      <c r="J3" s="37"/>
      <c r="K3" s="37"/>
      <c r="L3" s="19"/>
    </row>
    <row r="4" spans="1:14" x14ac:dyDescent="0.25">
      <c r="A4" s="19" t="s">
        <v>28</v>
      </c>
      <c r="B4" s="14">
        <v>11655.462500000001</v>
      </c>
      <c r="C4" s="14">
        <v>10520.331249999999</v>
      </c>
      <c r="D4" s="14">
        <v>9714.3337500000016</v>
      </c>
      <c r="G4" s="36"/>
      <c r="H4" s="37"/>
      <c r="I4" s="37"/>
      <c r="J4" s="37"/>
      <c r="K4" s="37"/>
      <c r="L4" s="19"/>
    </row>
    <row r="5" spans="1:14" x14ac:dyDescent="0.25">
      <c r="A5" s="19" t="s">
        <v>60</v>
      </c>
      <c r="B5" s="14">
        <v>3379.32375</v>
      </c>
      <c r="C5" s="14">
        <v>2504.8924999999995</v>
      </c>
      <c r="D5" s="14">
        <v>3607.4362499999997</v>
      </c>
      <c r="G5" s="36"/>
      <c r="H5" s="37"/>
      <c r="I5" s="37"/>
      <c r="J5" s="37"/>
      <c r="K5" s="37"/>
      <c r="L5" s="19"/>
    </row>
    <row r="6" spans="1:14" x14ac:dyDescent="0.25">
      <c r="A6" s="19" t="s">
        <v>55</v>
      </c>
      <c r="B6" s="14">
        <v>4075.6099999999997</v>
      </c>
      <c r="C6" s="14">
        <v>6415.3924999999999</v>
      </c>
      <c r="D6" s="14">
        <v>5046.7174999999988</v>
      </c>
      <c r="G6" s="36"/>
      <c r="H6" s="37"/>
      <c r="I6" s="37"/>
      <c r="J6" s="37"/>
      <c r="K6" s="37"/>
      <c r="L6" s="19"/>
    </row>
    <row r="7" spans="1:14" x14ac:dyDescent="0.25">
      <c r="B7" s="1"/>
      <c r="C7" s="1"/>
      <c r="D7" s="1"/>
      <c r="G7" s="36"/>
      <c r="H7" s="37"/>
      <c r="I7" s="37"/>
      <c r="J7" s="37"/>
      <c r="K7" s="37"/>
      <c r="L7" s="19"/>
    </row>
    <row r="8" spans="1:14" x14ac:dyDescent="0.25">
      <c r="G8" s="36"/>
      <c r="H8" s="37"/>
      <c r="I8" s="37"/>
      <c r="J8" s="37"/>
      <c r="K8" s="37"/>
      <c r="L8" s="19"/>
    </row>
    <row r="9" spans="1:14" x14ac:dyDescent="0.25">
      <c r="G9" s="36"/>
      <c r="H9" s="37"/>
      <c r="I9" s="37"/>
      <c r="J9" s="37"/>
      <c r="K9" s="37"/>
      <c r="L9" s="19"/>
    </row>
    <row r="10" spans="1:14" x14ac:dyDescent="0.25">
      <c r="G10" s="36"/>
      <c r="H10" s="37"/>
      <c r="I10" s="37"/>
      <c r="J10" s="37"/>
      <c r="K10" s="37"/>
      <c r="L10" s="19"/>
    </row>
    <row r="11" spans="1:14" x14ac:dyDescent="0.25">
      <c r="G11" s="36"/>
      <c r="H11" s="37"/>
      <c r="I11" s="37"/>
      <c r="J11" s="37"/>
      <c r="K11" s="37"/>
      <c r="L11" s="19"/>
    </row>
    <row r="12" spans="1:14" x14ac:dyDescent="0.25">
      <c r="G12" s="36"/>
      <c r="H12" s="37"/>
      <c r="I12" s="37"/>
      <c r="J12" s="37"/>
      <c r="K12" s="37"/>
      <c r="L12" s="19"/>
    </row>
    <row r="13" spans="1:14" x14ac:dyDescent="0.25">
      <c r="G13" s="36"/>
      <c r="H13" s="37"/>
      <c r="I13" s="37"/>
      <c r="J13" s="37"/>
      <c r="K13" s="37"/>
      <c r="L13" s="19"/>
    </row>
    <row r="14" spans="1:14" x14ac:dyDescent="0.25">
      <c r="G14" s="36"/>
      <c r="H14" s="37"/>
      <c r="I14" s="37"/>
      <c r="J14" s="37"/>
      <c r="K14" s="37"/>
      <c r="L14" s="19"/>
    </row>
    <row r="15" spans="1:14" x14ac:dyDescent="0.25">
      <c r="G15" s="36"/>
      <c r="H15" s="37"/>
      <c r="I15" s="37"/>
      <c r="J15" s="37"/>
      <c r="K15" s="37"/>
      <c r="L15" s="19"/>
    </row>
    <row r="16" spans="1:14" x14ac:dyDescent="0.25">
      <c r="G16" s="38"/>
      <c r="H16" s="39"/>
      <c r="I16" s="39"/>
      <c r="J16" s="39"/>
      <c r="K16" s="39"/>
      <c r="L16" s="40"/>
    </row>
    <row r="18" spans="6:12" x14ac:dyDescent="0.25">
      <c r="F18" s="1">
        <v>2</v>
      </c>
      <c r="G18" s="33"/>
      <c r="H18" s="34"/>
      <c r="I18" s="34"/>
      <c r="J18" s="34"/>
      <c r="K18" s="34"/>
      <c r="L18" s="35"/>
    </row>
    <row r="19" spans="6:12" x14ac:dyDescent="0.25">
      <c r="G19" s="36"/>
      <c r="H19" s="37"/>
      <c r="I19" s="37"/>
      <c r="J19" s="37"/>
      <c r="K19" s="37"/>
      <c r="L19" s="19"/>
    </row>
    <row r="20" spans="6:12" x14ac:dyDescent="0.25">
      <c r="G20" s="36"/>
      <c r="H20" s="37"/>
      <c r="I20" s="37"/>
      <c r="J20" s="37"/>
      <c r="K20" s="37"/>
      <c r="L20" s="19"/>
    </row>
    <row r="21" spans="6:12" x14ac:dyDescent="0.25">
      <c r="G21" s="36"/>
      <c r="H21" s="37"/>
      <c r="I21" s="37"/>
      <c r="J21" s="37"/>
      <c r="K21" s="37"/>
      <c r="L21" s="19"/>
    </row>
    <row r="22" spans="6:12" x14ac:dyDescent="0.25">
      <c r="G22" s="36"/>
      <c r="H22" s="37"/>
      <c r="I22" s="37"/>
      <c r="J22" s="37"/>
      <c r="K22" s="37"/>
      <c r="L22" s="19"/>
    </row>
    <row r="23" spans="6:12" x14ac:dyDescent="0.25">
      <c r="G23" s="36"/>
      <c r="H23" s="37"/>
      <c r="I23" s="37"/>
      <c r="J23" s="37"/>
      <c r="K23" s="37"/>
      <c r="L23" s="19"/>
    </row>
    <row r="24" spans="6:12" x14ac:dyDescent="0.25">
      <c r="G24" s="36"/>
      <c r="H24" s="37"/>
      <c r="I24" s="37"/>
      <c r="J24" s="37"/>
      <c r="K24" s="37"/>
      <c r="L24" s="19"/>
    </row>
    <row r="25" spans="6:12" x14ac:dyDescent="0.25">
      <c r="G25" s="36"/>
      <c r="H25" s="37"/>
      <c r="I25" s="37"/>
      <c r="J25" s="37"/>
      <c r="K25" s="37"/>
      <c r="L25" s="19"/>
    </row>
    <row r="26" spans="6:12" x14ac:dyDescent="0.25">
      <c r="G26" s="36"/>
      <c r="H26" s="37"/>
      <c r="I26" s="37"/>
      <c r="J26" s="37"/>
      <c r="K26" s="37"/>
      <c r="L26" s="19"/>
    </row>
    <row r="27" spans="6:12" x14ac:dyDescent="0.25">
      <c r="G27" s="36"/>
      <c r="H27" s="37"/>
      <c r="I27" s="37"/>
      <c r="J27" s="37"/>
      <c r="K27" s="37"/>
      <c r="L27" s="19"/>
    </row>
    <row r="28" spans="6:12" x14ac:dyDescent="0.25">
      <c r="G28" s="36"/>
      <c r="H28" s="37"/>
      <c r="I28" s="37"/>
      <c r="J28" s="37"/>
      <c r="K28" s="37"/>
      <c r="L28" s="19"/>
    </row>
    <row r="29" spans="6:12" x14ac:dyDescent="0.25">
      <c r="G29" s="36"/>
      <c r="H29" s="37"/>
      <c r="I29" s="37"/>
      <c r="J29" s="37"/>
      <c r="K29" s="37"/>
      <c r="L29" s="19"/>
    </row>
    <row r="30" spans="6:12" x14ac:dyDescent="0.25">
      <c r="G30" s="36"/>
      <c r="H30" s="37"/>
      <c r="I30" s="37"/>
      <c r="J30" s="37"/>
      <c r="K30" s="37"/>
      <c r="L30" s="19"/>
    </row>
    <row r="31" spans="6:12" x14ac:dyDescent="0.25">
      <c r="G31" s="36"/>
      <c r="H31" s="37"/>
      <c r="I31" s="37"/>
      <c r="J31" s="37"/>
      <c r="K31" s="37"/>
      <c r="L31" s="19"/>
    </row>
    <row r="32" spans="6:12" x14ac:dyDescent="0.25">
      <c r="G32" s="38"/>
      <c r="H32" s="39"/>
      <c r="I32" s="39"/>
      <c r="J32" s="39"/>
      <c r="K32" s="39"/>
      <c r="L32" s="40"/>
    </row>
    <row r="34" spans="6:12" x14ac:dyDescent="0.25">
      <c r="F34" s="1">
        <v>3</v>
      </c>
      <c r="G34" s="33"/>
      <c r="H34" s="34"/>
      <c r="I34" s="34"/>
      <c r="J34" s="34"/>
      <c r="K34" s="34"/>
      <c r="L34" s="35"/>
    </row>
    <row r="35" spans="6:12" x14ac:dyDescent="0.25">
      <c r="G35" s="36"/>
      <c r="H35" s="37"/>
      <c r="I35" s="37"/>
      <c r="J35" s="37"/>
      <c r="K35" s="37"/>
      <c r="L35" s="19"/>
    </row>
    <row r="36" spans="6:12" x14ac:dyDescent="0.25">
      <c r="G36" s="36"/>
      <c r="H36" s="37"/>
      <c r="I36" s="37"/>
      <c r="J36" s="37"/>
      <c r="K36" s="37"/>
      <c r="L36" s="19"/>
    </row>
    <row r="37" spans="6:12" x14ac:dyDescent="0.25">
      <c r="G37" s="36"/>
      <c r="H37" s="37"/>
      <c r="I37" s="37"/>
      <c r="J37" s="37"/>
      <c r="K37" s="37"/>
      <c r="L37" s="19"/>
    </row>
    <row r="38" spans="6:12" x14ac:dyDescent="0.25">
      <c r="G38" s="36"/>
      <c r="H38" s="37"/>
      <c r="I38" s="37"/>
      <c r="J38" s="37"/>
      <c r="K38" s="37"/>
      <c r="L38" s="19"/>
    </row>
    <row r="39" spans="6:12" x14ac:dyDescent="0.25">
      <c r="G39" s="36"/>
      <c r="H39" s="37"/>
      <c r="I39" s="37"/>
      <c r="J39" s="37"/>
      <c r="K39" s="37"/>
      <c r="L39" s="19"/>
    </row>
    <row r="40" spans="6:12" x14ac:dyDescent="0.25">
      <c r="G40" s="36"/>
      <c r="H40" s="37"/>
      <c r="I40" s="37"/>
      <c r="J40" s="37"/>
      <c r="K40" s="37"/>
      <c r="L40" s="19"/>
    </row>
    <row r="41" spans="6:12" x14ac:dyDescent="0.25">
      <c r="G41" s="36"/>
      <c r="H41" s="37"/>
      <c r="I41" s="37"/>
      <c r="J41" s="37"/>
      <c r="K41" s="37"/>
      <c r="L41" s="19"/>
    </row>
    <row r="42" spans="6:12" x14ac:dyDescent="0.25">
      <c r="G42" s="36"/>
      <c r="H42" s="37"/>
      <c r="I42" s="37"/>
      <c r="J42" s="37"/>
      <c r="K42" s="37"/>
      <c r="L42" s="19"/>
    </row>
    <row r="43" spans="6:12" x14ac:dyDescent="0.25">
      <c r="G43" s="36"/>
      <c r="H43" s="37"/>
      <c r="I43" s="37"/>
      <c r="J43" s="37"/>
      <c r="K43" s="37"/>
      <c r="L43" s="19"/>
    </row>
    <row r="44" spans="6:12" x14ac:dyDescent="0.25">
      <c r="G44" s="36"/>
      <c r="H44" s="37"/>
      <c r="I44" s="37"/>
      <c r="J44" s="37"/>
      <c r="K44" s="37"/>
      <c r="L44" s="19"/>
    </row>
    <row r="45" spans="6:12" x14ac:dyDescent="0.25">
      <c r="G45" s="36"/>
      <c r="H45" s="37"/>
      <c r="I45" s="37"/>
      <c r="J45" s="37"/>
      <c r="K45" s="37"/>
      <c r="L45" s="19"/>
    </row>
    <row r="46" spans="6:12" x14ac:dyDescent="0.25">
      <c r="G46" s="36"/>
      <c r="H46" s="37"/>
      <c r="I46" s="37"/>
      <c r="J46" s="37"/>
      <c r="K46" s="37"/>
      <c r="L46" s="19"/>
    </row>
    <row r="47" spans="6:12" x14ac:dyDescent="0.25">
      <c r="G47" s="36"/>
      <c r="H47" s="37"/>
      <c r="I47" s="37"/>
      <c r="J47" s="37"/>
      <c r="K47" s="37"/>
      <c r="L47" s="19"/>
    </row>
    <row r="48" spans="6:12" x14ac:dyDescent="0.25">
      <c r="G48" s="38"/>
      <c r="H48" s="39"/>
      <c r="I48" s="39"/>
      <c r="J48" s="39"/>
      <c r="K48" s="39"/>
      <c r="L48" s="40"/>
    </row>
    <row r="50" spans="6:12" x14ac:dyDescent="0.25">
      <c r="F50" s="1">
        <v>4</v>
      </c>
      <c r="G50" s="33"/>
      <c r="H50" s="34"/>
      <c r="I50" s="34"/>
      <c r="J50" s="34"/>
      <c r="K50" s="34"/>
      <c r="L50" s="35"/>
    </row>
    <row r="51" spans="6:12" x14ac:dyDescent="0.25">
      <c r="G51" s="36"/>
      <c r="H51" s="37"/>
      <c r="I51" s="37"/>
      <c r="J51" s="37"/>
      <c r="K51" s="37"/>
      <c r="L51" s="19"/>
    </row>
    <row r="52" spans="6:12" x14ac:dyDescent="0.25">
      <c r="G52" s="36"/>
      <c r="H52" s="37"/>
      <c r="I52" s="37"/>
      <c r="J52" s="37"/>
      <c r="K52" s="37"/>
      <c r="L52" s="19"/>
    </row>
    <row r="53" spans="6:12" x14ac:dyDescent="0.25">
      <c r="G53" s="36"/>
      <c r="H53" s="37"/>
      <c r="I53" s="37"/>
      <c r="J53" s="37"/>
      <c r="K53" s="37"/>
      <c r="L53" s="19"/>
    </row>
    <row r="54" spans="6:12" x14ac:dyDescent="0.25">
      <c r="G54" s="36"/>
      <c r="H54" s="37"/>
      <c r="I54" s="37"/>
      <c r="J54" s="37"/>
      <c r="K54" s="37"/>
      <c r="L54" s="19"/>
    </row>
    <row r="55" spans="6:12" x14ac:dyDescent="0.25">
      <c r="G55" s="36"/>
      <c r="H55" s="37"/>
      <c r="I55" s="37"/>
      <c r="J55" s="37"/>
      <c r="K55" s="37"/>
      <c r="L55" s="19"/>
    </row>
    <row r="56" spans="6:12" x14ac:dyDescent="0.25">
      <c r="G56" s="36"/>
      <c r="H56" s="37"/>
      <c r="I56" s="37"/>
      <c r="J56" s="37"/>
      <c r="K56" s="37"/>
      <c r="L56" s="19"/>
    </row>
    <row r="57" spans="6:12" x14ac:dyDescent="0.25">
      <c r="G57" s="36"/>
      <c r="H57" s="37"/>
      <c r="I57" s="37"/>
      <c r="J57" s="37"/>
      <c r="K57" s="37"/>
      <c r="L57" s="19"/>
    </row>
    <row r="58" spans="6:12" x14ac:dyDescent="0.25">
      <c r="G58" s="36"/>
      <c r="H58" s="37"/>
      <c r="I58" s="37"/>
      <c r="J58" s="37"/>
      <c r="K58" s="37"/>
      <c r="L58" s="19"/>
    </row>
    <row r="59" spans="6:12" x14ac:dyDescent="0.25">
      <c r="G59" s="36"/>
      <c r="H59" s="37"/>
      <c r="I59" s="37"/>
      <c r="J59" s="37"/>
      <c r="K59" s="37"/>
      <c r="L59" s="19"/>
    </row>
    <row r="60" spans="6:12" x14ac:dyDescent="0.25">
      <c r="G60" s="36"/>
      <c r="H60" s="37"/>
      <c r="I60" s="37"/>
      <c r="J60" s="37"/>
      <c r="K60" s="37"/>
      <c r="L60" s="19"/>
    </row>
    <row r="61" spans="6:12" x14ac:dyDescent="0.25">
      <c r="G61" s="36"/>
      <c r="H61" s="37"/>
      <c r="I61" s="37"/>
      <c r="J61" s="37"/>
      <c r="K61" s="37"/>
      <c r="L61" s="19"/>
    </row>
    <row r="62" spans="6:12" x14ac:dyDescent="0.25">
      <c r="G62" s="36"/>
      <c r="H62" s="37"/>
      <c r="I62" s="37"/>
      <c r="J62" s="37"/>
      <c r="K62" s="37"/>
      <c r="L62" s="19"/>
    </row>
    <row r="63" spans="6:12" x14ac:dyDescent="0.25">
      <c r="G63" s="36"/>
      <c r="H63" s="37"/>
      <c r="I63" s="37"/>
      <c r="J63" s="37"/>
      <c r="K63" s="37"/>
      <c r="L63" s="19"/>
    </row>
    <row r="64" spans="6:12" x14ac:dyDescent="0.25">
      <c r="G64" s="38"/>
      <c r="H64" s="39"/>
      <c r="I64" s="39"/>
      <c r="J64" s="39"/>
      <c r="K64" s="39"/>
      <c r="L64" s="40"/>
    </row>
  </sheetData>
  <pageMargins left="0.7" right="0.7" top="0.75" bottom="0.75" header="0.3" footer="0.3"/>
  <pageSetup paperSize="121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D440D-5DEC-4B48-BB7B-50C237310E97}">
  <dimension ref="A1:L61"/>
  <sheetViews>
    <sheetView topLeftCell="H1" zoomScale="125" zoomScaleNormal="125" workbookViewId="0">
      <pane ySplit="1" topLeftCell="A5" activePane="bottomLeft" state="frozen"/>
      <selection pane="bottomLeft" activeCell="J10" sqref="J10"/>
    </sheetView>
  </sheetViews>
  <sheetFormatPr defaultRowHeight="15" x14ac:dyDescent="0.25"/>
  <cols>
    <col min="1" max="1" width="11.140625" style="10" customWidth="1"/>
    <col min="2" max="2" width="8.42578125" style="20" bestFit="1" customWidth="1"/>
    <col min="3" max="4" width="2.7109375" style="1" customWidth="1"/>
    <col min="5" max="10" width="9.140625" style="1"/>
    <col min="11" max="11" width="4.7109375" style="1" customWidth="1"/>
    <col min="12" max="16384" width="9.140625" style="1"/>
  </cols>
  <sheetData>
    <row r="1" spans="1:12" ht="30" x14ac:dyDescent="0.3">
      <c r="A1" s="26" t="s">
        <v>118</v>
      </c>
      <c r="B1" s="28" t="s">
        <v>13</v>
      </c>
      <c r="E1" s="32" t="s">
        <v>139</v>
      </c>
      <c r="L1" s="32" t="s">
        <v>138</v>
      </c>
    </row>
    <row r="2" spans="1:12" x14ac:dyDescent="0.25">
      <c r="A2" s="27">
        <v>0.20598365764368909</v>
      </c>
      <c r="B2" s="29">
        <v>86.9</v>
      </c>
      <c r="E2" s="42" t="s">
        <v>145</v>
      </c>
      <c r="I2" s="44" t="s">
        <v>146</v>
      </c>
      <c r="J2" s="43" t="s">
        <v>147</v>
      </c>
    </row>
    <row r="3" spans="1:12" x14ac:dyDescent="0.25">
      <c r="A3" s="27">
        <v>0.20694304533201924</v>
      </c>
      <c r="B3" s="29">
        <v>18.47</v>
      </c>
      <c r="I3" s="19">
        <v>1</v>
      </c>
      <c r="J3" s="1">
        <f>I3/24</f>
        <v>4.1666666666666664E-2</v>
      </c>
    </row>
    <row r="4" spans="1:12" x14ac:dyDescent="0.25">
      <c r="A4" s="27">
        <v>0.23561808003811024</v>
      </c>
      <c r="B4" s="29">
        <v>248.75</v>
      </c>
      <c r="I4"/>
      <c r="J4"/>
    </row>
    <row r="5" spans="1:12" x14ac:dyDescent="0.25">
      <c r="A5" s="27">
        <v>0.25658942074794688</v>
      </c>
      <c r="B5" s="29">
        <v>543.13</v>
      </c>
      <c r="D5" s="1">
        <v>1</v>
      </c>
      <c r="E5" s="33"/>
      <c r="F5" s="34"/>
      <c r="G5" s="34"/>
      <c r="H5" s="34"/>
      <c r="I5" s="34"/>
      <c r="J5" s="35"/>
    </row>
    <row r="6" spans="1:12" x14ac:dyDescent="0.25">
      <c r="A6" s="27">
        <v>0.26904997499603822</v>
      </c>
      <c r="B6" s="29">
        <v>64.09</v>
      </c>
      <c r="E6" s="36"/>
      <c r="F6" s="37"/>
      <c r="G6" s="37"/>
      <c r="H6" s="37"/>
      <c r="I6" s="37"/>
      <c r="J6" s="19"/>
    </row>
    <row r="7" spans="1:12" x14ac:dyDescent="0.25">
      <c r="A7" s="27">
        <v>0.27091141377642547</v>
      </c>
      <c r="B7" s="29">
        <v>543.13</v>
      </c>
      <c r="E7" s="36"/>
      <c r="F7" s="37"/>
      <c r="G7" s="37"/>
      <c r="H7" s="37"/>
      <c r="I7" s="37"/>
      <c r="J7" s="19"/>
    </row>
    <row r="8" spans="1:12" x14ac:dyDescent="0.25">
      <c r="A8" s="27">
        <v>0.27251633341064407</v>
      </c>
      <c r="B8" s="29">
        <v>26.07</v>
      </c>
      <c r="E8" s="36"/>
      <c r="F8" s="37"/>
      <c r="G8" s="37"/>
      <c r="H8" s="37"/>
      <c r="I8" s="37"/>
      <c r="J8" s="19"/>
    </row>
    <row r="9" spans="1:12" x14ac:dyDescent="0.25">
      <c r="A9" s="27">
        <v>0.3515039483172967</v>
      </c>
      <c r="B9" s="29">
        <v>54.31</v>
      </c>
      <c r="E9" s="36"/>
      <c r="F9" s="37"/>
      <c r="G9" s="37"/>
      <c r="H9" s="37"/>
      <c r="I9" s="37"/>
      <c r="J9" s="19"/>
    </row>
    <row r="10" spans="1:12" x14ac:dyDescent="0.25">
      <c r="A10" s="27">
        <v>0.35327916758481814</v>
      </c>
      <c r="B10" s="29">
        <v>13.04</v>
      </c>
      <c r="E10" s="36"/>
      <c r="F10" s="37"/>
      <c r="G10" s="37"/>
      <c r="H10" s="37"/>
      <c r="I10" s="37"/>
      <c r="J10" s="19"/>
    </row>
    <row r="11" spans="1:12" x14ac:dyDescent="0.25">
      <c r="A11" s="27">
        <v>0.37586168270528131</v>
      </c>
      <c r="B11" s="29">
        <v>84.73</v>
      </c>
      <c r="E11" s="36"/>
      <c r="F11" s="37"/>
      <c r="G11" s="37"/>
      <c r="H11" s="37"/>
      <c r="I11" s="37"/>
      <c r="J11" s="19"/>
    </row>
    <row r="12" spans="1:12" x14ac:dyDescent="0.25">
      <c r="A12" s="27">
        <v>0.47114496658578509</v>
      </c>
      <c r="B12" s="29">
        <v>108.63</v>
      </c>
      <c r="E12" s="36"/>
      <c r="F12" s="37"/>
      <c r="G12" s="37"/>
      <c r="H12" s="37"/>
      <c r="I12" s="37"/>
      <c r="J12" s="19"/>
    </row>
    <row r="13" spans="1:12" x14ac:dyDescent="0.25">
      <c r="A13" s="27">
        <v>0.5</v>
      </c>
      <c r="B13" s="29">
        <v>27.16</v>
      </c>
      <c r="E13" s="36"/>
      <c r="F13" s="37"/>
      <c r="G13" s="37"/>
      <c r="H13" s="37"/>
      <c r="I13" s="37"/>
      <c r="J13" s="19"/>
    </row>
    <row r="14" spans="1:12" x14ac:dyDescent="0.25">
      <c r="A14" s="27">
        <v>0.50581681877058582</v>
      </c>
      <c r="B14" s="29">
        <v>70.61</v>
      </c>
      <c r="E14" s="36"/>
      <c r="F14" s="37"/>
      <c r="G14" s="37"/>
      <c r="H14" s="37"/>
      <c r="I14" s="37"/>
      <c r="J14" s="19"/>
    </row>
    <row r="15" spans="1:12" x14ac:dyDescent="0.25">
      <c r="A15" s="27">
        <v>0.50698919725856195</v>
      </c>
      <c r="B15" s="29">
        <v>17.38</v>
      </c>
      <c r="E15" s="36"/>
      <c r="F15" s="37"/>
      <c r="G15" s="37"/>
      <c r="H15" s="37"/>
      <c r="I15" s="37"/>
      <c r="J15" s="19"/>
    </row>
    <row r="16" spans="1:12" x14ac:dyDescent="0.25">
      <c r="A16" s="27">
        <v>0.51</v>
      </c>
      <c r="B16" s="29">
        <v>108.63</v>
      </c>
      <c r="E16" s="36"/>
      <c r="F16" s="37"/>
      <c r="G16" s="37"/>
      <c r="H16" s="37"/>
      <c r="I16" s="37"/>
      <c r="J16" s="19"/>
    </row>
    <row r="17" spans="1:10" x14ac:dyDescent="0.25">
      <c r="A17" s="27">
        <v>0.52</v>
      </c>
      <c r="B17" s="29">
        <v>864.28</v>
      </c>
      <c r="E17" s="36"/>
      <c r="F17" s="37"/>
      <c r="G17" s="37"/>
      <c r="H17" s="37"/>
      <c r="I17" s="37"/>
      <c r="J17" s="19"/>
    </row>
    <row r="18" spans="1:10" x14ac:dyDescent="0.25">
      <c r="A18" s="27">
        <v>0.52147452330707345</v>
      </c>
      <c r="B18" s="29">
        <v>108.63</v>
      </c>
      <c r="E18" s="36"/>
      <c r="F18" s="37"/>
      <c r="G18" s="37"/>
      <c r="H18" s="37"/>
      <c r="I18" s="37"/>
      <c r="J18" s="19"/>
    </row>
    <row r="19" spans="1:10" x14ac:dyDescent="0.25">
      <c r="A19" s="27">
        <v>0.52798102557291693</v>
      </c>
      <c r="B19" s="29">
        <v>22.81</v>
      </c>
      <c r="E19" s="38"/>
      <c r="F19" s="39"/>
      <c r="G19" s="39"/>
      <c r="H19" s="39"/>
      <c r="I19" s="39"/>
      <c r="J19" s="40"/>
    </row>
    <row r="20" spans="1:10" x14ac:dyDescent="0.25">
      <c r="A20" s="27">
        <v>0.53</v>
      </c>
      <c r="B20" s="29">
        <v>52.14</v>
      </c>
    </row>
    <row r="21" spans="1:10" x14ac:dyDescent="0.25">
      <c r="A21" s="27">
        <v>0.53</v>
      </c>
      <c r="B21" s="29">
        <v>199.01999999999998</v>
      </c>
      <c r="D21" s="1">
        <v>2</v>
      </c>
      <c r="E21" s="33"/>
      <c r="F21" s="34"/>
      <c r="G21" s="34"/>
      <c r="H21" s="34"/>
      <c r="I21" s="34"/>
      <c r="J21" s="35"/>
    </row>
    <row r="22" spans="1:10" x14ac:dyDescent="0.25">
      <c r="A22" s="27">
        <v>0.53504168522224616</v>
      </c>
      <c r="B22" s="29">
        <v>3.26</v>
      </c>
      <c r="E22" s="36"/>
      <c r="F22" s="37"/>
      <c r="G22" s="37"/>
      <c r="H22" s="37"/>
      <c r="I22" s="37"/>
      <c r="J22" s="19"/>
    </row>
    <row r="23" spans="1:10" x14ac:dyDescent="0.25">
      <c r="A23" s="27">
        <v>0.54</v>
      </c>
      <c r="B23" s="29">
        <v>65.180000000000007</v>
      </c>
      <c r="E23" s="36"/>
      <c r="F23" s="37"/>
      <c r="G23" s="37"/>
      <c r="H23" s="37"/>
      <c r="I23" s="37"/>
      <c r="J23" s="19"/>
    </row>
    <row r="24" spans="1:10" x14ac:dyDescent="0.25">
      <c r="A24" s="27">
        <v>0.55000000000000004</v>
      </c>
      <c r="B24" s="29">
        <v>171.12</v>
      </c>
      <c r="E24" s="36"/>
      <c r="F24" s="37"/>
      <c r="G24" s="37"/>
      <c r="H24" s="37"/>
      <c r="I24" s="37"/>
      <c r="J24" s="19"/>
    </row>
    <row r="25" spans="1:10" x14ac:dyDescent="0.25">
      <c r="A25" s="27">
        <v>0.56000000000000005</v>
      </c>
      <c r="B25" s="29">
        <v>138.26</v>
      </c>
      <c r="E25" s="36"/>
      <c r="F25" s="37"/>
      <c r="G25" s="37"/>
      <c r="H25" s="37"/>
      <c r="I25" s="37"/>
      <c r="J25" s="19"/>
    </row>
    <row r="26" spans="1:10" x14ac:dyDescent="0.25">
      <c r="A26" s="27">
        <v>0.56999999999999995</v>
      </c>
      <c r="B26" s="29">
        <v>31.5</v>
      </c>
      <c r="E26" s="36"/>
      <c r="F26" s="37"/>
      <c r="G26" s="37"/>
      <c r="H26" s="37"/>
      <c r="I26" s="37"/>
      <c r="J26" s="19"/>
    </row>
    <row r="27" spans="1:10" x14ac:dyDescent="0.25">
      <c r="A27" s="27">
        <v>0.59</v>
      </c>
      <c r="B27" s="29">
        <v>10.86</v>
      </c>
      <c r="E27" s="36"/>
      <c r="F27" s="37"/>
      <c r="G27" s="37"/>
      <c r="H27" s="37"/>
      <c r="I27" s="37"/>
      <c r="J27" s="19"/>
    </row>
    <row r="28" spans="1:10" x14ac:dyDescent="0.25">
      <c r="A28" s="27">
        <v>0.6</v>
      </c>
      <c r="B28" s="29">
        <v>66.260000000000005</v>
      </c>
      <c r="E28" s="36"/>
      <c r="F28" s="37"/>
      <c r="G28" s="37"/>
      <c r="H28" s="37"/>
      <c r="I28" s="37"/>
      <c r="J28" s="19"/>
    </row>
    <row r="29" spans="1:10" x14ac:dyDescent="0.25">
      <c r="A29" s="27">
        <v>0.61</v>
      </c>
      <c r="B29" s="29">
        <v>20.64</v>
      </c>
      <c r="E29" s="36"/>
      <c r="F29" s="37"/>
      <c r="G29" s="37"/>
      <c r="H29" s="37"/>
      <c r="I29" s="37"/>
      <c r="J29" s="19"/>
    </row>
    <row r="30" spans="1:10" x14ac:dyDescent="0.25">
      <c r="A30" s="27">
        <v>0.61782903446322546</v>
      </c>
      <c r="B30" s="29">
        <v>7.6</v>
      </c>
      <c r="E30" s="36"/>
      <c r="F30" s="37"/>
      <c r="G30" s="37"/>
      <c r="H30" s="37"/>
      <c r="I30" s="37"/>
      <c r="J30" s="19"/>
    </row>
    <row r="31" spans="1:10" x14ac:dyDescent="0.25">
      <c r="A31" s="27">
        <v>0.62</v>
      </c>
      <c r="B31" s="29">
        <v>125.86</v>
      </c>
      <c r="E31" s="36"/>
      <c r="F31" s="37"/>
      <c r="G31" s="37"/>
      <c r="H31" s="37"/>
      <c r="I31" s="37"/>
      <c r="J31" s="19"/>
    </row>
    <row r="32" spans="1:10" x14ac:dyDescent="0.25">
      <c r="A32" s="27">
        <v>0.63</v>
      </c>
      <c r="B32" s="29">
        <v>11.95</v>
      </c>
      <c r="E32" s="36"/>
      <c r="F32" s="37"/>
      <c r="G32" s="37"/>
      <c r="H32" s="37"/>
      <c r="I32" s="37"/>
      <c r="J32" s="19"/>
    </row>
    <row r="33" spans="1:10" x14ac:dyDescent="0.25">
      <c r="A33" s="27">
        <v>0.63</v>
      </c>
      <c r="B33" s="29">
        <v>27.16</v>
      </c>
      <c r="E33" s="36"/>
      <c r="F33" s="37"/>
      <c r="G33" s="37"/>
      <c r="H33" s="37"/>
      <c r="I33" s="37"/>
      <c r="J33" s="19"/>
    </row>
    <row r="34" spans="1:10" x14ac:dyDescent="0.25">
      <c r="A34" s="27">
        <v>0.64</v>
      </c>
      <c r="B34" s="29">
        <v>141.21</v>
      </c>
      <c r="E34" s="36"/>
      <c r="F34" s="37"/>
      <c r="G34" s="37"/>
      <c r="H34" s="37"/>
      <c r="I34" s="37"/>
      <c r="J34" s="19"/>
    </row>
    <row r="35" spans="1:10" x14ac:dyDescent="0.25">
      <c r="A35" s="27">
        <v>0.65</v>
      </c>
      <c r="B35" s="29">
        <v>30.42</v>
      </c>
      <c r="E35" s="38"/>
      <c r="F35" s="39"/>
      <c r="G35" s="39"/>
      <c r="H35" s="39"/>
      <c r="I35" s="39"/>
      <c r="J35" s="40"/>
    </row>
    <row r="36" spans="1:10" x14ac:dyDescent="0.25">
      <c r="A36" s="27">
        <v>0.65546296296296302</v>
      </c>
      <c r="B36" s="29">
        <v>44.54</v>
      </c>
    </row>
    <row r="37" spans="1:10" x14ac:dyDescent="0.25">
      <c r="A37" s="27">
        <v>0.66218819171813903</v>
      </c>
      <c r="B37" s="29">
        <v>64.09</v>
      </c>
    </row>
    <row r="38" spans="1:10" x14ac:dyDescent="0.25">
      <c r="A38" s="27">
        <v>0.69013888888888886</v>
      </c>
      <c r="B38" s="29">
        <v>105.37</v>
      </c>
    </row>
    <row r="39" spans="1:10" x14ac:dyDescent="0.25">
      <c r="A39" s="27">
        <v>0.71</v>
      </c>
      <c r="B39" s="29">
        <v>18.47</v>
      </c>
    </row>
    <row r="40" spans="1:10" x14ac:dyDescent="0.25">
      <c r="A40" s="27">
        <v>0.72</v>
      </c>
      <c r="B40" s="29">
        <v>10.86</v>
      </c>
    </row>
    <row r="41" spans="1:10" x14ac:dyDescent="0.25">
      <c r="A41" s="27">
        <v>0.72</v>
      </c>
      <c r="B41" s="29">
        <v>141.21</v>
      </c>
    </row>
    <row r="42" spans="1:10" x14ac:dyDescent="0.25">
      <c r="A42" s="27">
        <v>0.72</v>
      </c>
      <c r="B42" s="29">
        <v>20.64</v>
      </c>
    </row>
    <row r="43" spans="1:10" x14ac:dyDescent="0.25">
      <c r="A43" s="27">
        <v>0.73374547568501292</v>
      </c>
      <c r="B43" s="29">
        <v>27.16</v>
      </c>
    </row>
    <row r="44" spans="1:10" x14ac:dyDescent="0.25">
      <c r="A44" s="27">
        <v>0.74</v>
      </c>
      <c r="B44" s="29">
        <v>30.42</v>
      </c>
    </row>
    <row r="45" spans="1:10" x14ac:dyDescent="0.25">
      <c r="A45" s="27">
        <v>0.75963142775568537</v>
      </c>
      <c r="B45" s="29">
        <v>124.92</v>
      </c>
    </row>
    <row r="46" spans="1:10" x14ac:dyDescent="0.25">
      <c r="A46" s="27">
        <v>0.76</v>
      </c>
      <c r="B46" s="29">
        <v>259.15999999999997</v>
      </c>
    </row>
    <row r="47" spans="1:10" x14ac:dyDescent="0.25">
      <c r="A47" s="27">
        <v>0.77</v>
      </c>
      <c r="B47" s="29">
        <v>5.43</v>
      </c>
    </row>
    <row r="48" spans="1:10" x14ac:dyDescent="0.25">
      <c r="A48" s="27">
        <v>0.77</v>
      </c>
      <c r="B48" s="29">
        <v>27.16</v>
      </c>
    </row>
    <row r="49" spans="1:2" x14ac:dyDescent="0.25">
      <c r="A49" s="27">
        <v>0.77</v>
      </c>
      <c r="B49" s="29">
        <v>304.14999999999998</v>
      </c>
    </row>
    <row r="50" spans="1:2" x14ac:dyDescent="0.25">
      <c r="A50" s="27">
        <v>0.7775560699279398</v>
      </c>
      <c r="B50" s="29">
        <v>7.6</v>
      </c>
    </row>
    <row r="51" spans="1:2" x14ac:dyDescent="0.25">
      <c r="A51" s="27">
        <v>0.78</v>
      </c>
      <c r="B51" s="29">
        <v>17.38</v>
      </c>
    </row>
    <row r="52" spans="1:2" x14ac:dyDescent="0.25">
      <c r="A52" s="27">
        <v>0.78</v>
      </c>
      <c r="B52" s="29">
        <v>71.69</v>
      </c>
    </row>
    <row r="53" spans="1:2" x14ac:dyDescent="0.25">
      <c r="A53" s="27">
        <v>0.78714541582784259</v>
      </c>
      <c r="B53" s="29">
        <v>64.09</v>
      </c>
    </row>
    <row r="54" spans="1:2" x14ac:dyDescent="0.25">
      <c r="A54" s="27">
        <v>0.78938035831543962</v>
      </c>
      <c r="B54" s="29">
        <v>105.37</v>
      </c>
    </row>
    <row r="55" spans="1:2" x14ac:dyDescent="0.25">
      <c r="A55" s="27">
        <v>0.79</v>
      </c>
      <c r="B55" s="29">
        <v>857.46</v>
      </c>
    </row>
    <row r="56" spans="1:2" x14ac:dyDescent="0.25">
      <c r="A56" s="27">
        <v>0.79887731481481483</v>
      </c>
      <c r="B56" s="29">
        <v>73.87</v>
      </c>
    </row>
    <row r="57" spans="1:2" x14ac:dyDescent="0.25">
      <c r="A57" s="27">
        <v>0.8</v>
      </c>
      <c r="B57" s="29">
        <v>273.74</v>
      </c>
    </row>
    <row r="58" spans="1:2" x14ac:dyDescent="0.25">
      <c r="A58" s="27">
        <v>0.85022248121139399</v>
      </c>
      <c r="B58" s="29">
        <v>11.95</v>
      </c>
    </row>
    <row r="59" spans="1:2" x14ac:dyDescent="0.25">
      <c r="A59" s="27">
        <v>0.85481775020348982</v>
      </c>
      <c r="B59" s="29">
        <v>65.180000000000007</v>
      </c>
    </row>
    <row r="60" spans="1:2" x14ac:dyDescent="0.25">
      <c r="A60" s="27">
        <v>0.86669635008685308</v>
      </c>
      <c r="B60" s="29">
        <v>56.49</v>
      </c>
    </row>
    <row r="61" spans="1:2" x14ac:dyDescent="0.25">
      <c r="A61" s="27">
        <v>0.97899256607772478</v>
      </c>
      <c r="B61" s="29">
        <v>18.47</v>
      </c>
    </row>
  </sheetData>
  <pageMargins left="0.7" right="0.7" top="0.75" bottom="0.75" header="0.3" footer="0.3"/>
  <pageSetup paperSize="121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76BAF-233A-483A-90F4-276F276742AC}">
  <dimension ref="A1:O21"/>
  <sheetViews>
    <sheetView zoomScale="125" zoomScaleNormal="125" workbookViewId="0">
      <selection activeCell="C8" sqref="C8"/>
    </sheetView>
  </sheetViews>
  <sheetFormatPr defaultRowHeight="15" x14ac:dyDescent="0.25"/>
  <cols>
    <col min="1" max="1" width="25" bestFit="1" customWidth="1"/>
    <col min="2" max="4" width="13.28515625" bestFit="1" customWidth="1"/>
    <col min="5" max="5" width="13.28515625" style="1" customWidth="1"/>
    <col min="6" max="6" width="2.7109375" customWidth="1"/>
    <col min="7" max="7" width="2.7109375" style="1" customWidth="1"/>
    <col min="14" max="14" width="4.7109375" customWidth="1"/>
  </cols>
  <sheetData>
    <row r="1" spans="1:15" ht="18.75" x14ac:dyDescent="0.3">
      <c r="A1" s="30" t="s">
        <v>14</v>
      </c>
      <c r="B1" s="1" t="s">
        <v>164</v>
      </c>
      <c r="F1" s="1"/>
      <c r="H1" s="32" t="s">
        <v>149</v>
      </c>
      <c r="I1" s="1"/>
      <c r="J1" s="1"/>
      <c r="K1" s="1"/>
      <c r="L1" s="1"/>
      <c r="M1" s="1"/>
      <c r="N1" s="1"/>
      <c r="O1" s="32" t="s">
        <v>148</v>
      </c>
    </row>
    <row r="3" spans="1:15" x14ac:dyDescent="0.25">
      <c r="A3" s="30" t="s">
        <v>122</v>
      </c>
      <c r="B3" s="30" t="s">
        <v>121</v>
      </c>
      <c r="E3"/>
      <c r="G3" s="1">
        <v>1</v>
      </c>
      <c r="H3" s="33"/>
      <c r="I3" s="34"/>
      <c r="J3" s="34"/>
      <c r="K3" s="34"/>
      <c r="L3" s="34"/>
      <c r="M3" s="35"/>
    </row>
    <row r="4" spans="1:15" ht="30" x14ac:dyDescent="0.25">
      <c r="A4" s="30" t="s">
        <v>119</v>
      </c>
      <c r="B4" s="11" t="s">
        <v>26</v>
      </c>
      <c r="C4" s="11" t="s">
        <v>35</v>
      </c>
      <c r="D4" s="11" t="s">
        <v>120</v>
      </c>
      <c r="E4"/>
      <c r="H4" s="36"/>
      <c r="I4" s="37"/>
      <c r="J4" s="37"/>
      <c r="K4" s="37"/>
      <c r="L4" s="37"/>
      <c r="M4" s="19"/>
    </row>
    <row r="5" spans="1:15" x14ac:dyDescent="0.25">
      <c r="A5" s="10" t="s">
        <v>47</v>
      </c>
      <c r="B5" s="20">
        <v>6286.4424999999983</v>
      </c>
      <c r="C5" s="20">
        <v>6397.4950000000008</v>
      </c>
      <c r="D5" s="20">
        <v>12683.9375</v>
      </c>
      <c r="E5"/>
      <c r="H5" s="36"/>
      <c r="I5" s="37"/>
      <c r="J5" s="37"/>
      <c r="K5" s="37"/>
      <c r="L5" s="37"/>
      <c r="M5" s="19"/>
    </row>
    <row r="6" spans="1:15" x14ac:dyDescent="0.25">
      <c r="A6" s="10" t="s">
        <v>54</v>
      </c>
      <c r="B6" s="20">
        <v>6225.4725000000008</v>
      </c>
      <c r="C6" s="20">
        <v>4283.1424999999999</v>
      </c>
      <c r="D6" s="20">
        <v>10508.615000000002</v>
      </c>
      <c r="E6"/>
      <c r="H6" s="36"/>
      <c r="I6" s="37"/>
      <c r="J6" s="37"/>
      <c r="K6" s="37"/>
      <c r="L6" s="37"/>
      <c r="M6" s="19"/>
    </row>
    <row r="7" spans="1:15" x14ac:dyDescent="0.25">
      <c r="A7" s="10" t="s">
        <v>27</v>
      </c>
      <c r="B7" s="20">
        <v>4976.6762499999995</v>
      </c>
      <c r="C7" s="20">
        <v>6020.7875000000013</v>
      </c>
      <c r="D7" s="20">
        <v>10997.463750000001</v>
      </c>
      <c r="E7"/>
      <c r="H7" s="36"/>
      <c r="I7" s="37"/>
      <c r="J7" s="37"/>
      <c r="K7" s="37"/>
      <c r="L7" s="37"/>
      <c r="M7" s="19"/>
    </row>
    <row r="8" spans="1:15" x14ac:dyDescent="0.25">
      <c r="A8" s="10" t="s">
        <v>36</v>
      </c>
      <c r="B8" s="20">
        <v>4437.7450000000008</v>
      </c>
      <c r="C8" s="20">
        <v>5647.3462499999987</v>
      </c>
      <c r="D8" s="20">
        <v>10085.091249999999</v>
      </c>
      <c r="E8"/>
      <c r="H8" s="36"/>
      <c r="I8" s="37"/>
      <c r="J8" s="37"/>
      <c r="K8" s="37"/>
      <c r="L8" s="37"/>
      <c r="M8" s="19"/>
    </row>
    <row r="9" spans="1:15" x14ac:dyDescent="0.25">
      <c r="A9" s="10" t="s">
        <v>120</v>
      </c>
      <c r="B9" s="20">
        <v>21926.33625</v>
      </c>
      <c r="C9" s="20">
        <v>22348.771250000002</v>
      </c>
      <c r="D9" s="20">
        <v>44275.107499999998</v>
      </c>
      <c r="E9"/>
      <c r="H9" s="36"/>
      <c r="I9" s="37"/>
      <c r="J9" s="37"/>
      <c r="K9" s="37"/>
      <c r="L9" s="37"/>
      <c r="M9" s="19"/>
    </row>
    <row r="10" spans="1:15" x14ac:dyDescent="0.25">
      <c r="E10"/>
      <c r="H10" s="36"/>
      <c r="I10" s="37"/>
      <c r="J10" s="37"/>
      <c r="K10" s="37"/>
      <c r="L10" s="37"/>
      <c r="M10" s="19"/>
    </row>
    <row r="11" spans="1:15" x14ac:dyDescent="0.25">
      <c r="E11"/>
      <c r="H11" s="36"/>
      <c r="I11" s="37"/>
      <c r="J11" s="37"/>
      <c r="K11" s="37"/>
      <c r="L11" s="37"/>
      <c r="M11" s="19"/>
    </row>
    <row r="12" spans="1:15" x14ac:dyDescent="0.25">
      <c r="E12"/>
      <c r="H12" s="36"/>
      <c r="I12" s="37"/>
      <c r="J12" s="37"/>
      <c r="K12" s="37"/>
      <c r="L12" s="37"/>
      <c r="M12" s="19"/>
    </row>
    <row r="13" spans="1:15" x14ac:dyDescent="0.25">
      <c r="E13"/>
      <c r="H13" s="36"/>
      <c r="I13" s="37"/>
      <c r="J13" s="37"/>
      <c r="K13" s="37"/>
      <c r="L13" s="37"/>
      <c r="M13" s="19"/>
    </row>
    <row r="14" spans="1:15" x14ac:dyDescent="0.25">
      <c r="E14"/>
      <c r="H14" s="36"/>
      <c r="I14" s="37"/>
      <c r="J14" s="37"/>
      <c r="K14" s="37"/>
      <c r="L14" s="37"/>
      <c r="M14" s="19"/>
    </row>
    <row r="15" spans="1:15" x14ac:dyDescent="0.25">
      <c r="E15"/>
      <c r="H15" s="36"/>
      <c r="I15" s="37"/>
      <c r="J15" s="37"/>
      <c r="K15" s="37"/>
      <c r="L15" s="37"/>
      <c r="M15" s="19"/>
    </row>
    <row r="16" spans="1:15" x14ac:dyDescent="0.25">
      <c r="E16"/>
      <c r="H16" s="38"/>
      <c r="I16" s="39"/>
      <c r="J16" s="39"/>
      <c r="K16" s="39"/>
      <c r="L16" s="39"/>
      <c r="M16" s="40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1"/>
  <sheetViews>
    <sheetView zoomScale="125" zoomScaleNormal="125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5.85546875" style="1" bestFit="1" customWidth="1"/>
    <col min="2" max="3" width="9.7109375" style="1" customWidth="1"/>
    <col min="4" max="4" width="7.28515625" style="1" bestFit="1" customWidth="1"/>
    <col min="5" max="5" width="7" style="1" bestFit="1" customWidth="1"/>
    <col min="6" max="6" width="9.28515625" style="1" bestFit="1" customWidth="1"/>
    <col min="7" max="7" width="7.5703125" style="1" bestFit="1" customWidth="1"/>
    <col min="8" max="9" width="6.28515625" style="1" bestFit="1" customWidth="1"/>
    <col min="10" max="10" width="13.28515625" style="1" bestFit="1" customWidth="1"/>
    <col min="11" max="11" width="14.140625" style="1" customWidth="1"/>
    <col min="12" max="12" width="25" style="1" bestFit="1" customWidth="1"/>
    <col min="13" max="13" width="20.42578125" customWidth="1"/>
    <col min="14" max="14" width="19.140625" style="1" customWidth="1"/>
    <col min="15" max="15" width="10.42578125" style="1" bestFit="1" customWidth="1"/>
    <col min="16" max="16" width="8.5703125" style="1" bestFit="1" customWidth="1"/>
    <col min="17" max="17" width="10.42578125" style="1" bestFit="1" customWidth="1"/>
    <col min="18" max="19" width="8.42578125" style="1" customWidth="1"/>
    <col min="20" max="16384" width="9.140625" style="1"/>
  </cols>
  <sheetData>
    <row r="1" spans="1:18" ht="45" x14ac:dyDescent="0.25">
      <c r="A1" t="s">
        <v>76</v>
      </c>
      <c r="B1" s="9" t="s">
        <v>77</v>
      </c>
      <c r="C1" s="9" t="s">
        <v>78</v>
      </c>
      <c r="D1" s="9" t="s">
        <v>0</v>
      </c>
      <c r="E1" s="17" t="s">
        <v>1</v>
      </c>
      <c r="F1" s="17" t="s">
        <v>2</v>
      </c>
      <c r="G1" s="17" t="s">
        <v>3</v>
      </c>
      <c r="H1" s="17" t="s">
        <v>4</v>
      </c>
      <c r="I1" s="9" t="s">
        <v>5</v>
      </c>
      <c r="J1" s="9" t="s">
        <v>6</v>
      </c>
      <c r="K1" s="9" t="s">
        <v>8</v>
      </c>
      <c r="L1" s="9" t="s">
        <v>7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</row>
    <row r="2" spans="1:18" x14ac:dyDescent="0.25">
      <c r="A2" s="10">
        <v>1</v>
      </c>
      <c r="B2" s="15">
        <v>40279</v>
      </c>
      <c r="C2" s="16">
        <v>0.95833333333333337</v>
      </c>
      <c r="D2" s="10">
        <f>IF(Tbl_Transactions[[#This Row],[Date]]="","",YEAR(Tbl_Transactions[[#This Row],[Date]]))</f>
        <v>2010</v>
      </c>
      <c r="E2" s="10">
        <f>MONTH(Tbl_Transactions[[#This Row],[Date]])</f>
        <v>4</v>
      </c>
      <c r="F2" s="10" t="str">
        <f>VLOOKUP(Tbl_Transactions[[#This Row],[Month Num]],Tbl_Lookup_Month[],2)</f>
        <v>Apr</v>
      </c>
      <c r="G2" s="10">
        <f>DAY(Tbl_Transactions[[#This Row],[Date]])</f>
        <v>11</v>
      </c>
      <c r="H2" s="10">
        <f>WEEKDAY(Tbl_Transactions[[#This Row],[Date]])</f>
        <v>1</v>
      </c>
      <c r="I2" s="10" t="str">
        <f>VLOOKUP(Tbl_Transactions[[#This Row],[Weekday Num]],Tbl_Lookup_Weekday[], 2)</f>
        <v>Sun</v>
      </c>
      <c r="J2" s="10" t="str">
        <f>VLOOKUP(Tbl_Transactions[[#This Row],[Time]],Tbl_Lookup_Time[],4,TRUE)</f>
        <v>Evening</v>
      </c>
      <c r="K2" s="10" t="s">
        <v>17</v>
      </c>
      <c r="L2" s="10" t="s">
        <v>16</v>
      </c>
      <c r="M2" s="10" t="s">
        <v>18</v>
      </c>
      <c r="N2" s="10" t="s">
        <v>19</v>
      </c>
      <c r="O2" s="14">
        <v>28</v>
      </c>
      <c r="P2" s="14">
        <f>IF(Tbl_Transactions[[#This Row],[Type]]="Income",Tbl_Transactions[[#This Row],[Amount]]*Rng_Lookup_IncomeTax,Tbl_Transactions[[#This Row],[Amount]]*Rng_Lookup_SalesTax)</f>
        <v>10.64</v>
      </c>
      <c r="Q2" s="14">
        <f>IF(Tbl_Transactions[[#This Row],[Type]]="Expense",Tbl_Transactions[[#This Row],[Amount]]+Tbl_Transactions[[#This Row],[Tax]],Tbl_Transactions[[#This Row],[Amount]]-Tbl_Transactions[[#This Row],[Tax]])</f>
        <v>17.36</v>
      </c>
      <c r="R2" s="10" t="str">
        <f>IF(Tbl_Transactions[[#This Row],[Category]]="Income","Income","Expense")</f>
        <v>Income</v>
      </c>
    </row>
    <row r="3" spans="1:18" x14ac:dyDescent="0.25">
      <c r="A3" s="10">
        <v>2</v>
      </c>
      <c r="B3" s="15">
        <v>40280</v>
      </c>
      <c r="C3" s="16">
        <v>0.81389436127846526</v>
      </c>
      <c r="D3" s="10">
        <f>IF(Tbl_Transactions[[#This Row],[Date]]="","",YEAR(Tbl_Transactions[[#This Row],[Date]]))</f>
        <v>2010</v>
      </c>
      <c r="E3" s="10">
        <f>MONTH(Tbl_Transactions[[#This Row],[Date]])</f>
        <v>4</v>
      </c>
      <c r="F3" s="10" t="str">
        <f>VLOOKUP(Tbl_Transactions[[#This Row],[Month Num]],Tbl_Lookup_Month[],2)</f>
        <v>Apr</v>
      </c>
      <c r="G3" s="10">
        <f>DAY(Tbl_Transactions[[#This Row],[Date]])</f>
        <v>12</v>
      </c>
      <c r="H3" s="10">
        <f>WEEKDAY(Tbl_Transactions[[#This Row],[Date]])</f>
        <v>2</v>
      </c>
      <c r="I3" s="10" t="str">
        <f>VLOOKUP(Tbl_Transactions[[#This Row],[Weekday Num]],Tbl_Lookup_Weekday[], 2)</f>
        <v>Mon</v>
      </c>
      <c r="J3" s="10" t="str">
        <f>VLOOKUP(Tbl_Transactions[[#This Row],[Time]],Tbl_Lookup_Time[],4,TRUE)</f>
        <v>Evening</v>
      </c>
      <c r="K3" s="10" t="s">
        <v>17</v>
      </c>
      <c r="L3" s="10" t="s">
        <v>20</v>
      </c>
      <c r="M3" s="10" t="s">
        <v>21</v>
      </c>
      <c r="N3" s="10" t="s">
        <v>19</v>
      </c>
      <c r="O3" s="14">
        <v>226</v>
      </c>
      <c r="P3" s="14">
        <f>IF(Tbl_Transactions[[#This Row],[Type]]="Income",Tbl_Transactions[[#This Row],[Amount]]*Rng_Lookup_IncomeTax,Tbl_Transactions[[#This Row],[Amount]]*Rng_Lookup_SalesTax)</f>
        <v>85.88</v>
      </c>
      <c r="Q3" s="14">
        <f>IF(Tbl_Transactions[[#This Row],[Type]]="Expense",Tbl_Transactions[[#This Row],[Amount]]+Tbl_Transactions[[#This Row],[Tax]],Tbl_Transactions[[#This Row],[Amount]]-Tbl_Transactions[[#This Row],[Tax]])</f>
        <v>140.12</v>
      </c>
      <c r="R3" s="10" t="str">
        <f>IF(Tbl_Transactions[[#This Row],[Category]]="Income","Income","Expense")</f>
        <v>Income</v>
      </c>
    </row>
    <row r="4" spans="1:18" x14ac:dyDescent="0.25">
      <c r="A4" s="10">
        <v>3</v>
      </c>
      <c r="B4" s="15">
        <v>40281</v>
      </c>
      <c r="C4" s="16">
        <v>0.59601184753566894</v>
      </c>
      <c r="D4" s="10">
        <f>IF(Tbl_Transactions[[#This Row],[Date]]="","",YEAR(Tbl_Transactions[[#This Row],[Date]]))</f>
        <v>2010</v>
      </c>
      <c r="E4" s="10">
        <f>MONTH(Tbl_Transactions[[#This Row],[Date]])</f>
        <v>4</v>
      </c>
      <c r="F4" s="10" t="str">
        <f>VLOOKUP(Tbl_Transactions[[#This Row],[Month Num]],Tbl_Lookup_Month[],2)</f>
        <v>Apr</v>
      </c>
      <c r="G4" s="10">
        <f>DAY(Tbl_Transactions[[#This Row],[Date]])</f>
        <v>13</v>
      </c>
      <c r="H4" s="10">
        <f>WEEKDAY(Tbl_Transactions[[#This Row],[Date]])</f>
        <v>3</v>
      </c>
      <c r="I4" s="10" t="str">
        <f>VLOOKUP(Tbl_Transactions[[#This Row],[Weekday Num]],Tbl_Lookup_Weekday[], 2)</f>
        <v>Tue</v>
      </c>
      <c r="J4" s="10" t="str">
        <f>VLOOKUP(Tbl_Transactions[[#This Row],[Time]],Tbl_Lookup_Time[],4,TRUE)</f>
        <v>Afternoon</v>
      </c>
      <c r="K4" s="10" t="s">
        <v>24</v>
      </c>
      <c r="L4" s="10" t="s">
        <v>23</v>
      </c>
      <c r="M4" s="10" t="s">
        <v>25</v>
      </c>
      <c r="N4" s="10" t="s">
        <v>26</v>
      </c>
      <c r="O4" s="14">
        <v>96</v>
      </c>
      <c r="P4" s="14">
        <f>IF(Tbl_Transactions[[#This Row],[Type]]="Income",Tbl_Transactions[[#This Row],[Amount]]*Rng_Lookup_IncomeTax,Tbl_Transactions[[#This Row],[Amount]]*Rng_Lookup_SalesTax)</f>
        <v>8.52</v>
      </c>
      <c r="Q4" s="14">
        <f>IF(Tbl_Transactions[[#This Row],[Type]]="Expense",Tbl_Transactions[[#This Row],[Amount]]+Tbl_Transactions[[#This Row],[Tax]],Tbl_Transactions[[#This Row],[Amount]]-Tbl_Transactions[[#This Row],[Tax]])</f>
        <v>104.52</v>
      </c>
      <c r="R4" s="10" t="str">
        <f>IF(Tbl_Transactions[[#This Row],[Category]]="Income","Income","Expense")</f>
        <v>Expense</v>
      </c>
    </row>
    <row r="5" spans="1:18" x14ac:dyDescent="0.25">
      <c r="A5" s="10">
        <v>4</v>
      </c>
      <c r="B5" s="15">
        <v>40282</v>
      </c>
      <c r="C5" s="16">
        <v>0.95829188711292523</v>
      </c>
      <c r="D5" s="10">
        <f>IF(Tbl_Transactions[[#This Row],[Date]]="","",YEAR(Tbl_Transactions[[#This Row],[Date]]))</f>
        <v>2010</v>
      </c>
      <c r="E5" s="10">
        <f>MONTH(Tbl_Transactions[[#This Row],[Date]])</f>
        <v>4</v>
      </c>
      <c r="F5" s="10" t="str">
        <f>VLOOKUP(Tbl_Transactions[[#This Row],[Month Num]],Tbl_Lookup_Month[],2)</f>
        <v>Apr</v>
      </c>
      <c r="G5" s="10">
        <f>DAY(Tbl_Transactions[[#This Row],[Date]])</f>
        <v>14</v>
      </c>
      <c r="H5" s="10">
        <f>WEEKDAY(Tbl_Transactions[[#This Row],[Date]])</f>
        <v>4</v>
      </c>
      <c r="I5" s="10" t="str">
        <f>VLOOKUP(Tbl_Transactions[[#This Row],[Weekday Num]],Tbl_Lookup_Weekday[], 2)</f>
        <v>Wed</v>
      </c>
      <c r="J5" s="10" t="str">
        <f>VLOOKUP(Tbl_Transactions[[#This Row],[Time]],Tbl_Lookup_Time[],4,TRUE)</f>
        <v>Evening</v>
      </c>
      <c r="K5" s="10" t="s">
        <v>28</v>
      </c>
      <c r="L5" s="10" t="s">
        <v>27</v>
      </c>
      <c r="M5" s="10" t="s">
        <v>29</v>
      </c>
      <c r="N5" s="10" t="s">
        <v>19</v>
      </c>
      <c r="O5" s="14">
        <v>34</v>
      </c>
      <c r="P5" s="14">
        <f>IF(Tbl_Transactions[[#This Row],[Type]]="Income",Tbl_Transactions[[#This Row],[Amount]]*Rng_Lookup_IncomeTax,Tbl_Transactions[[#This Row],[Amount]]*Rng_Lookup_SalesTax)</f>
        <v>3.0175000000000001</v>
      </c>
      <c r="Q5" s="14">
        <f>IF(Tbl_Transactions[[#This Row],[Type]]="Expense",Tbl_Transactions[[#This Row],[Amount]]+Tbl_Transactions[[#This Row],[Tax]],Tbl_Transactions[[#This Row],[Amount]]-Tbl_Transactions[[#This Row],[Tax]])</f>
        <v>37.017499999999998</v>
      </c>
      <c r="R5" s="10" t="str">
        <f>IF(Tbl_Transactions[[#This Row],[Category]]="Income","Income","Expense")</f>
        <v>Expense</v>
      </c>
    </row>
    <row r="6" spans="1:18" x14ac:dyDescent="0.25">
      <c r="A6" s="10">
        <v>5</v>
      </c>
      <c r="B6" s="15">
        <v>40282</v>
      </c>
      <c r="C6" s="16">
        <v>0.85730142088599182</v>
      </c>
      <c r="D6" s="10">
        <f>IF(Tbl_Transactions[[#This Row],[Date]]="","",YEAR(Tbl_Transactions[[#This Row],[Date]]))</f>
        <v>2010</v>
      </c>
      <c r="E6" s="10">
        <f>MONTH(Tbl_Transactions[[#This Row],[Date]])</f>
        <v>4</v>
      </c>
      <c r="F6" s="10" t="str">
        <f>VLOOKUP(Tbl_Transactions[[#This Row],[Month Num]],Tbl_Lookup_Month[],2)</f>
        <v>Apr</v>
      </c>
      <c r="G6" s="10">
        <f>DAY(Tbl_Transactions[[#This Row],[Date]])</f>
        <v>14</v>
      </c>
      <c r="H6" s="10">
        <f>WEEKDAY(Tbl_Transactions[[#This Row],[Date]])</f>
        <v>4</v>
      </c>
      <c r="I6" s="10" t="str">
        <f>VLOOKUP(Tbl_Transactions[[#This Row],[Weekday Num]],Tbl_Lookup_Weekday[], 2)</f>
        <v>Wed</v>
      </c>
      <c r="J6" s="10" t="str">
        <f>VLOOKUP(Tbl_Transactions[[#This Row],[Time]],Tbl_Lookup_Time[],4,TRUE)</f>
        <v>Evening</v>
      </c>
      <c r="K6" s="10" t="s">
        <v>24</v>
      </c>
      <c r="L6" s="10" t="s">
        <v>30</v>
      </c>
      <c r="M6" s="10" t="s">
        <v>31</v>
      </c>
      <c r="N6" s="10" t="s">
        <v>19</v>
      </c>
      <c r="O6" s="14">
        <v>89</v>
      </c>
      <c r="P6" s="14">
        <f>IF(Tbl_Transactions[[#This Row],[Type]]="Income",Tbl_Transactions[[#This Row],[Amount]]*Rng_Lookup_IncomeTax,Tbl_Transactions[[#This Row],[Amount]]*Rng_Lookup_SalesTax)</f>
        <v>7.8987499999999997</v>
      </c>
      <c r="Q6" s="14">
        <f>IF(Tbl_Transactions[[#This Row],[Type]]="Expense",Tbl_Transactions[[#This Row],[Amount]]+Tbl_Transactions[[#This Row],[Tax]],Tbl_Transactions[[#This Row],[Amount]]-Tbl_Transactions[[#This Row],[Tax]])</f>
        <v>96.898750000000007</v>
      </c>
      <c r="R6" s="10" t="str">
        <f>IF(Tbl_Transactions[[#This Row],[Category]]="Income","Income","Expense")</f>
        <v>Expense</v>
      </c>
    </row>
    <row r="7" spans="1:18" x14ac:dyDescent="0.25">
      <c r="A7" s="10">
        <v>6</v>
      </c>
      <c r="B7" s="15">
        <v>40283</v>
      </c>
      <c r="C7" s="16">
        <v>0.85833333333333339</v>
      </c>
      <c r="D7" s="10">
        <f>IF(Tbl_Transactions[[#This Row],[Date]]="","",YEAR(Tbl_Transactions[[#This Row],[Date]]))</f>
        <v>2010</v>
      </c>
      <c r="E7" s="10">
        <f>MONTH(Tbl_Transactions[[#This Row],[Date]])</f>
        <v>4</v>
      </c>
      <c r="F7" s="10" t="str">
        <f>VLOOKUP(Tbl_Transactions[[#This Row],[Month Num]],Tbl_Lookup_Month[],2)</f>
        <v>Apr</v>
      </c>
      <c r="G7" s="10">
        <f>DAY(Tbl_Transactions[[#This Row],[Date]])</f>
        <v>15</v>
      </c>
      <c r="H7" s="10">
        <f>WEEKDAY(Tbl_Transactions[[#This Row],[Date]])</f>
        <v>5</v>
      </c>
      <c r="I7" s="10" t="str">
        <f>VLOOKUP(Tbl_Transactions[[#This Row],[Weekday Num]],Tbl_Lookup_Weekday[], 2)</f>
        <v>Thu</v>
      </c>
      <c r="J7" s="10" t="str">
        <f>VLOOKUP(Tbl_Transactions[[#This Row],[Time]],Tbl_Lookup_Time[],4,TRUE)</f>
        <v>Evening</v>
      </c>
      <c r="K7" s="10" t="s">
        <v>28</v>
      </c>
      <c r="L7" s="10" t="s">
        <v>32</v>
      </c>
      <c r="M7" s="10" t="s">
        <v>33</v>
      </c>
      <c r="N7" s="10" t="s">
        <v>19</v>
      </c>
      <c r="O7" s="14">
        <v>9</v>
      </c>
      <c r="P7" s="14">
        <f>IF(Tbl_Transactions[[#This Row],[Type]]="Income",Tbl_Transactions[[#This Row],[Amount]]*Rng_Lookup_IncomeTax,Tbl_Transactions[[#This Row],[Amount]]*Rng_Lookup_SalesTax)</f>
        <v>0.79874999999999996</v>
      </c>
      <c r="Q7" s="14">
        <f>IF(Tbl_Transactions[[#This Row],[Type]]="Expense",Tbl_Transactions[[#This Row],[Amount]]+Tbl_Transactions[[#This Row],[Tax]],Tbl_Transactions[[#This Row],[Amount]]-Tbl_Transactions[[#This Row],[Tax]])</f>
        <v>9.7987500000000001</v>
      </c>
      <c r="R7" s="10" t="str">
        <f>IF(Tbl_Transactions[[#This Row],[Category]]="Income","Income","Expense")</f>
        <v>Expense</v>
      </c>
    </row>
    <row r="8" spans="1:18" x14ac:dyDescent="0.25">
      <c r="A8" s="10">
        <v>7</v>
      </c>
      <c r="B8" s="15">
        <v>40287</v>
      </c>
      <c r="C8" s="16">
        <v>0.13496345328867476</v>
      </c>
      <c r="D8" s="10">
        <f>IF(Tbl_Transactions[[#This Row],[Date]]="","",YEAR(Tbl_Transactions[[#This Row],[Date]]))</f>
        <v>2010</v>
      </c>
      <c r="E8" s="10">
        <f>MONTH(Tbl_Transactions[[#This Row],[Date]])</f>
        <v>4</v>
      </c>
      <c r="F8" s="10" t="str">
        <f>VLOOKUP(Tbl_Transactions[[#This Row],[Month Num]],Tbl_Lookup_Month[],2)</f>
        <v>Apr</v>
      </c>
      <c r="G8" s="10">
        <f>DAY(Tbl_Transactions[[#This Row],[Date]])</f>
        <v>19</v>
      </c>
      <c r="H8" s="10">
        <f>WEEKDAY(Tbl_Transactions[[#This Row],[Date]])</f>
        <v>2</v>
      </c>
      <c r="I8" s="10" t="str">
        <f>VLOOKUP(Tbl_Transactions[[#This Row],[Weekday Num]],Tbl_Lookup_Weekday[], 2)</f>
        <v>Mon</v>
      </c>
      <c r="J8" s="10" t="str">
        <f>VLOOKUP(Tbl_Transactions[[#This Row],[Time]],Tbl_Lookup_Time[],4,TRUE)</f>
        <v>Night</v>
      </c>
      <c r="K8" s="10" t="s">
        <v>17</v>
      </c>
      <c r="L8" s="10" t="s">
        <v>20</v>
      </c>
      <c r="M8" s="10" t="s">
        <v>21</v>
      </c>
      <c r="N8" s="10" t="s">
        <v>35</v>
      </c>
      <c r="O8" s="14">
        <v>30</v>
      </c>
      <c r="P8" s="14">
        <f>IF(Tbl_Transactions[[#This Row],[Type]]="Income",Tbl_Transactions[[#This Row],[Amount]]*Rng_Lookup_IncomeTax,Tbl_Transactions[[#This Row],[Amount]]*Rng_Lookup_SalesTax)</f>
        <v>11.4</v>
      </c>
      <c r="Q8" s="14">
        <f>IF(Tbl_Transactions[[#This Row],[Type]]="Expense",Tbl_Transactions[[#This Row],[Amount]]+Tbl_Transactions[[#This Row],[Tax]],Tbl_Transactions[[#This Row],[Amount]]-Tbl_Transactions[[#This Row],[Tax]])</f>
        <v>18.600000000000001</v>
      </c>
      <c r="R8" s="10" t="str">
        <f>IF(Tbl_Transactions[[#This Row],[Category]]="Income","Income","Expense")</f>
        <v>Income</v>
      </c>
    </row>
    <row r="9" spans="1:18" x14ac:dyDescent="0.25">
      <c r="A9" s="10">
        <v>8</v>
      </c>
      <c r="B9" s="15">
        <v>40289</v>
      </c>
      <c r="C9" s="16">
        <v>0.57876526038755227</v>
      </c>
      <c r="D9" s="10">
        <f>IF(Tbl_Transactions[[#This Row],[Date]]="","",YEAR(Tbl_Transactions[[#This Row],[Date]]))</f>
        <v>2010</v>
      </c>
      <c r="E9" s="10">
        <f>MONTH(Tbl_Transactions[[#This Row],[Date]])</f>
        <v>4</v>
      </c>
      <c r="F9" s="10" t="str">
        <f>VLOOKUP(Tbl_Transactions[[#This Row],[Month Num]],Tbl_Lookup_Month[],2)</f>
        <v>Apr</v>
      </c>
      <c r="G9" s="10">
        <f>DAY(Tbl_Transactions[[#This Row],[Date]])</f>
        <v>21</v>
      </c>
      <c r="H9" s="10">
        <f>WEEKDAY(Tbl_Transactions[[#This Row],[Date]])</f>
        <v>4</v>
      </c>
      <c r="I9" s="10" t="str">
        <f>VLOOKUP(Tbl_Transactions[[#This Row],[Weekday Num]],Tbl_Lookup_Weekday[], 2)</f>
        <v>Wed</v>
      </c>
      <c r="J9" s="10" t="str">
        <f>VLOOKUP(Tbl_Transactions[[#This Row],[Time]],Tbl_Lookup_Time[],4,TRUE)</f>
        <v>Afternoon</v>
      </c>
      <c r="K9" s="10" t="s">
        <v>37</v>
      </c>
      <c r="L9" s="10" t="s">
        <v>36</v>
      </c>
      <c r="M9" s="10" t="s">
        <v>38</v>
      </c>
      <c r="N9" s="10" t="s">
        <v>26</v>
      </c>
      <c r="O9" s="14">
        <v>470</v>
      </c>
      <c r="P9" s="14">
        <f>IF(Tbl_Transactions[[#This Row],[Type]]="Income",Tbl_Transactions[[#This Row],[Amount]]*Rng_Lookup_IncomeTax,Tbl_Transactions[[#This Row],[Amount]]*Rng_Lookup_SalesTax)</f>
        <v>41.712499999999999</v>
      </c>
      <c r="Q9" s="14">
        <f>IF(Tbl_Transactions[[#This Row],[Type]]="Expense",Tbl_Transactions[[#This Row],[Amount]]+Tbl_Transactions[[#This Row],[Tax]],Tbl_Transactions[[#This Row],[Amount]]-Tbl_Transactions[[#This Row],[Tax]])</f>
        <v>511.71249999999998</v>
      </c>
      <c r="R9" s="10" t="str">
        <f>IF(Tbl_Transactions[[#This Row],[Category]]="Income","Income","Expense")</f>
        <v>Expense</v>
      </c>
    </row>
    <row r="10" spans="1:18" x14ac:dyDescent="0.25">
      <c r="A10" s="10">
        <v>9</v>
      </c>
      <c r="B10" s="15">
        <v>40290</v>
      </c>
      <c r="C10" s="16">
        <v>0.86579185124665992</v>
      </c>
      <c r="D10" s="10">
        <f>IF(Tbl_Transactions[[#This Row],[Date]]="","",YEAR(Tbl_Transactions[[#This Row],[Date]]))</f>
        <v>2010</v>
      </c>
      <c r="E10" s="10">
        <f>MONTH(Tbl_Transactions[[#This Row],[Date]])</f>
        <v>4</v>
      </c>
      <c r="F10" s="10" t="str">
        <f>VLOOKUP(Tbl_Transactions[[#This Row],[Month Num]],Tbl_Lookup_Month[],2)</f>
        <v>Apr</v>
      </c>
      <c r="G10" s="10">
        <f>DAY(Tbl_Transactions[[#This Row],[Date]])</f>
        <v>22</v>
      </c>
      <c r="H10" s="10">
        <f>WEEKDAY(Tbl_Transactions[[#This Row],[Date]])</f>
        <v>5</v>
      </c>
      <c r="I10" s="10" t="str">
        <f>VLOOKUP(Tbl_Transactions[[#This Row],[Weekday Num]],Tbl_Lookup_Weekday[], 2)</f>
        <v>Thu</v>
      </c>
      <c r="J10" s="10" t="str">
        <f>VLOOKUP(Tbl_Transactions[[#This Row],[Time]],Tbl_Lookup_Time[],4,TRUE)</f>
        <v>Evening</v>
      </c>
      <c r="K10" s="10" t="s">
        <v>40</v>
      </c>
      <c r="L10" s="10" t="s">
        <v>39</v>
      </c>
      <c r="M10" s="10" t="s">
        <v>41</v>
      </c>
      <c r="N10" s="10" t="s">
        <v>35</v>
      </c>
      <c r="O10" s="14">
        <v>441</v>
      </c>
      <c r="P10" s="14">
        <f>IF(Tbl_Transactions[[#This Row],[Type]]="Income",Tbl_Transactions[[#This Row],[Amount]]*Rng_Lookup_IncomeTax,Tbl_Transactions[[#This Row],[Amount]]*Rng_Lookup_SalesTax)</f>
        <v>39.138749999999995</v>
      </c>
      <c r="Q10" s="14">
        <f>IF(Tbl_Transactions[[#This Row],[Type]]="Expense",Tbl_Transactions[[#This Row],[Amount]]+Tbl_Transactions[[#This Row],[Tax]],Tbl_Transactions[[#This Row],[Amount]]-Tbl_Transactions[[#This Row],[Tax]])</f>
        <v>480.13875000000002</v>
      </c>
      <c r="R10" s="10" t="str">
        <f>IF(Tbl_Transactions[[#This Row],[Category]]="Income","Income","Expense")</f>
        <v>Expense</v>
      </c>
    </row>
    <row r="11" spans="1:18" x14ac:dyDescent="0.25">
      <c r="A11" s="10">
        <v>10</v>
      </c>
      <c r="B11" s="15">
        <v>40292</v>
      </c>
      <c r="C11" s="16">
        <v>0.51238300102021805</v>
      </c>
      <c r="D11" s="10">
        <f>IF(Tbl_Transactions[[#This Row],[Date]]="","",YEAR(Tbl_Transactions[[#This Row],[Date]]))</f>
        <v>2010</v>
      </c>
      <c r="E11" s="10">
        <f>MONTH(Tbl_Transactions[[#This Row],[Date]])</f>
        <v>4</v>
      </c>
      <c r="F11" s="10" t="str">
        <f>VLOOKUP(Tbl_Transactions[[#This Row],[Month Num]],Tbl_Lookup_Month[],2)</f>
        <v>Apr</v>
      </c>
      <c r="G11" s="10">
        <f>DAY(Tbl_Transactions[[#This Row],[Date]])</f>
        <v>24</v>
      </c>
      <c r="H11" s="10">
        <f>WEEKDAY(Tbl_Transactions[[#This Row],[Date]])</f>
        <v>7</v>
      </c>
      <c r="I11" s="10" t="str">
        <f>VLOOKUP(Tbl_Transactions[[#This Row],[Weekday Num]],Tbl_Lookup_Weekday[], 2)</f>
        <v>Sat</v>
      </c>
      <c r="J11" s="10" t="str">
        <f>VLOOKUP(Tbl_Transactions[[#This Row],[Time]],Tbl_Lookup_Time[],4,TRUE)</f>
        <v>Afternoon</v>
      </c>
      <c r="K11" s="10" t="s">
        <v>28</v>
      </c>
      <c r="L11" s="10" t="s">
        <v>42</v>
      </c>
      <c r="M11" s="10" t="s">
        <v>43</v>
      </c>
      <c r="N11" s="10" t="s">
        <v>35</v>
      </c>
      <c r="O11" s="14">
        <v>495</v>
      </c>
      <c r="P11" s="14">
        <f>IF(Tbl_Transactions[[#This Row],[Type]]="Income",Tbl_Transactions[[#This Row],[Amount]]*Rng_Lookup_IncomeTax,Tbl_Transactions[[#This Row],[Amount]]*Rng_Lookup_SalesTax)</f>
        <v>43.931249999999999</v>
      </c>
      <c r="Q11" s="14">
        <f>IF(Tbl_Transactions[[#This Row],[Type]]="Expense",Tbl_Transactions[[#This Row],[Amount]]+Tbl_Transactions[[#This Row],[Tax]],Tbl_Transactions[[#This Row],[Amount]]-Tbl_Transactions[[#This Row],[Tax]])</f>
        <v>538.93124999999998</v>
      </c>
      <c r="R11" s="10" t="str">
        <f>IF(Tbl_Transactions[[#This Row],[Category]]="Income","Income","Expense")</f>
        <v>Expense</v>
      </c>
    </row>
    <row r="12" spans="1:18" x14ac:dyDescent="0.25">
      <c r="A12" s="10">
        <v>11</v>
      </c>
      <c r="B12" s="15">
        <v>40292</v>
      </c>
      <c r="C12" s="16">
        <v>0.12165543746984742</v>
      </c>
      <c r="D12" s="10">
        <f>IF(Tbl_Transactions[[#This Row],[Date]]="","",YEAR(Tbl_Transactions[[#This Row],[Date]]))</f>
        <v>2010</v>
      </c>
      <c r="E12" s="10">
        <f>MONTH(Tbl_Transactions[[#This Row],[Date]])</f>
        <v>4</v>
      </c>
      <c r="F12" s="10" t="str">
        <f>VLOOKUP(Tbl_Transactions[[#This Row],[Month Num]],Tbl_Lookup_Month[],2)</f>
        <v>Apr</v>
      </c>
      <c r="G12" s="10">
        <f>DAY(Tbl_Transactions[[#This Row],[Date]])</f>
        <v>24</v>
      </c>
      <c r="H12" s="10">
        <f>WEEKDAY(Tbl_Transactions[[#This Row],[Date]])</f>
        <v>7</v>
      </c>
      <c r="I12" s="10" t="str">
        <f>VLOOKUP(Tbl_Transactions[[#This Row],[Weekday Num]],Tbl_Lookup_Weekday[], 2)</f>
        <v>Sat</v>
      </c>
      <c r="J12" s="10" t="str">
        <f>VLOOKUP(Tbl_Transactions[[#This Row],[Time]],Tbl_Lookup_Time[],4,TRUE)</f>
        <v>Night</v>
      </c>
      <c r="K12" s="10" t="s">
        <v>40</v>
      </c>
      <c r="L12" s="10" t="s">
        <v>39</v>
      </c>
      <c r="M12" s="10" t="s">
        <v>41</v>
      </c>
      <c r="N12" s="10" t="s">
        <v>35</v>
      </c>
      <c r="O12" s="14">
        <v>458</v>
      </c>
      <c r="P12" s="14">
        <f>IF(Tbl_Transactions[[#This Row],[Type]]="Income",Tbl_Transactions[[#This Row],[Amount]]*Rng_Lookup_IncomeTax,Tbl_Transactions[[#This Row],[Amount]]*Rng_Lookup_SalesTax)</f>
        <v>40.647500000000001</v>
      </c>
      <c r="Q12" s="14">
        <f>IF(Tbl_Transactions[[#This Row],[Type]]="Expense",Tbl_Transactions[[#This Row],[Amount]]+Tbl_Transactions[[#This Row],[Tax]],Tbl_Transactions[[#This Row],[Amount]]-Tbl_Transactions[[#This Row],[Tax]])</f>
        <v>498.64749999999998</v>
      </c>
      <c r="R12" s="10" t="str">
        <f>IF(Tbl_Transactions[[#This Row],[Category]]="Income","Income","Expense")</f>
        <v>Expense</v>
      </c>
    </row>
    <row r="13" spans="1:18" x14ac:dyDescent="0.25">
      <c r="A13" s="10">
        <v>12</v>
      </c>
      <c r="B13" s="15">
        <v>40296</v>
      </c>
      <c r="C13" s="16">
        <v>4.4623895313779749E-2</v>
      </c>
      <c r="D13" s="10">
        <f>IF(Tbl_Transactions[[#This Row],[Date]]="","",YEAR(Tbl_Transactions[[#This Row],[Date]]))</f>
        <v>2010</v>
      </c>
      <c r="E13" s="10">
        <f>MONTH(Tbl_Transactions[[#This Row],[Date]])</f>
        <v>4</v>
      </c>
      <c r="F13" s="10" t="str">
        <f>VLOOKUP(Tbl_Transactions[[#This Row],[Month Num]],Tbl_Lookup_Month[],2)</f>
        <v>Apr</v>
      </c>
      <c r="G13" s="10">
        <f>DAY(Tbl_Transactions[[#This Row],[Date]])</f>
        <v>28</v>
      </c>
      <c r="H13" s="10">
        <f>WEEKDAY(Tbl_Transactions[[#This Row],[Date]])</f>
        <v>4</v>
      </c>
      <c r="I13" s="10" t="str">
        <f>VLOOKUP(Tbl_Transactions[[#This Row],[Weekday Num]],Tbl_Lookup_Weekday[], 2)</f>
        <v>Wed</v>
      </c>
      <c r="J13" s="10" t="str">
        <f>VLOOKUP(Tbl_Transactions[[#This Row],[Time]],Tbl_Lookup_Time[],4,TRUE)</f>
        <v>Night</v>
      </c>
      <c r="K13" s="10" t="s">
        <v>17</v>
      </c>
      <c r="L13" s="10" t="s">
        <v>44</v>
      </c>
      <c r="M13" s="10" t="s">
        <v>45</v>
      </c>
      <c r="N13" s="10" t="s">
        <v>35</v>
      </c>
      <c r="O13" s="14">
        <v>24</v>
      </c>
      <c r="P13" s="14">
        <f>IF(Tbl_Transactions[[#This Row],[Type]]="Income",Tbl_Transactions[[#This Row],[Amount]]*Rng_Lookup_IncomeTax,Tbl_Transactions[[#This Row],[Amount]]*Rng_Lookup_SalesTax)</f>
        <v>9.120000000000001</v>
      </c>
      <c r="Q13" s="14">
        <f>IF(Tbl_Transactions[[#This Row],[Type]]="Expense",Tbl_Transactions[[#This Row],[Amount]]+Tbl_Transactions[[#This Row],[Tax]],Tbl_Transactions[[#This Row],[Amount]]-Tbl_Transactions[[#This Row],[Tax]])</f>
        <v>14.879999999999999</v>
      </c>
      <c r="R13" s="10" t="str">
        <f>IF(Tbl_Transactions[[#This Row],[Category]]="Income","Income","Expense")</f>
        <v>Income</v>
      </c>
    </row>
    <row r="14" spans="1:18" x14ac:dyDescent="0.25">
      <c r="A14" s="10">
        <v>13</v>
      </c>
      <c r="B14" s="15">
        <v>40297</v>
      </c>
      <c r="C14" s="16">
        <v>0.84765562828368923</v>
      </c>
      <c r="D14" s="10">
        <f>IF(Tbl_Transactions[[#This Row],[Date]]="","",YEAR(Tbl_Transactions[[#This Row],[Date]]))</f>
        <v>2010</v>
      </c>
      <c r="E14" s="10">
        <f>MONTH(Tbl_Transactions[[#This Row],[Date]])</f>
        <v>4</v>
      </c>
      <c r="F14" s="10" t="str">
        <f>VLOOKUP(Tbl_Transactions[[#This Row],[Month Num]],Tbl_Lookup_Month[],2)</f>
        <v>Apr</v>
      </c>
      <c r="G14" s="10">
        <f>DAY(Tbl_Transactions[[#This Row],[Date]])</f>
        <v>29</v>
      </c>
      <c r="H14" s="10">
        <f>WEEKDAY(Tbl_Transactions[[#This Row],[Date]])</f>
        <v>5</v>
      </c>
      <c r="I14" s="10" t="str">
        <f>VLOOKUP(Tbl_Transactions[[#This Row],[Weekday Num]],Tbl_Lookup_Weekday[], 2)</f>
        <v>Thu</v>
      </c>
      <c r="J14" s="10" t="str">
        <f>VLOOKUP(Tbl_Transactions[[#This Row],[Time]],Tbl_Lookup_Time[],4,TRUE)</f>
        <v>Evening</v>
      </c>
      <c r="K14" s="10" t="s">
        <v>28</v>
      </c>
      <c r="L14" s="10" t="s">
        <v>27</v>
      </c>
      <c r="M14" s="10" t="s">
        <v>29</v>
      </c>
      <c r="N14" s="10" t="s">
        <v>19</v>
      </c>
      <c r="O14" s="14">
        <v>387</v>
      </c>
      <c r="P14" s="14">
        <f>IF(Tbl_Transactions[[#This Row],[Type]]="Income",Tbl_Transactions[[#This Row],[Amount]]*Rng_Lookup_IncomeTax,Tbl_Transactions[[#This Row],[Amount]]*Rng_Lookup_SalesTax)</f>
        <v>34.346249999999998</v>
      </c>
      <c r="Q14" s="14">
        <f>IF(Tbl_Transactions[[#This Row],[Type]]="Expense",Tbl_Transactions[[#This Row],[Amount]]+Tbl_Transactions[[#This Row],[Tax]],Tbl_Transactions[[#This Row],[Amount]]-Tbl_Transactions[[#This Row],[Tax]])</f>
        <v>421.34625</v>
      </c>
      <c r="R14" s="10" t="str">
        <f>IF(Tbl_Transactions[[#This Row],[Category]]="Income","Income","Expense")</f>
        <v>Expense</v>
      </c>
    </row>
    <row r="15" spans="1:18" x14ac:dyDescent="0.25">
      <c r="A15" s="10">
        <v>14</v>
      </c>
      <c r="B15" s="15">
        <v>40300</v>
      </c>
      <c r="C15" s="16">
        <v>0.21984087424776466</v>
      </c>
      <c r="D15" s="10">
        <f>IF(Tbl_Transactions[[#This Row],[Date]]="","",YEAR(Tbl_Transactions[[#This Row],[Date]]))</f>
        <v>2010</v>
      </c>
      <c r="E15" s="10">
        <f>MONTH(Tbl_Transactions[[#This Row],[Date]])</f>
        <v>5</v>
      </c>
      <c r="F15" s="10" t="str">
        <f>VLOOKUP(Tbl_Transactions[[#This Row],[Month Num]],Tbl_Lookup_Month[],2)</f>
        <v>May</v>
      </c>
      <c r="G15" s="10">
        <f>DAY(Tbl_Transactions[[#This Row],[Date]])</f>
        <v>2</v>
      </c>
      <c r="H15" s="10">
        <f>WEEKDAY(Tbl_Transactions[[#This Row],[Date]])</f>
        <v>1</v>
      </c>
      <c r="I15" s="10" t="str">
        <f>VLOOKUP(Tbl_Transactions[[#This Row],[Weekday Num]],Tbl_Lookup_Weekday[], 2)</f>
        <v>Sun</v>
      </c>
      <c r="J15" s="10" t="str">
        <f>VLOOKUP(Tbl_Transactions[[#This Row],[Time]],Tbl_Lookup_Time[],4,TRUE)</f>
        <v>Early Morning</v>
      </c>
      <c r="K15" s="10" t="s">
        <v>37</v>
      </c>
      <c r="L15" s="10" t="s">
        <v>47</v>
      </c>
      <c r="M15" s="10" t="s">
        <v>48</v>
      </c>
      <c r="N15" s="10" t="s">
        <v>26</v>
      </c>
      <c r="O15" s="14">
        <v>354</v>
      </c>
      <c r="P15" s="14">
        <f>IF(Tbl_Transactions[[#This Row],[Type]]="Income",Tbl_Transactions[[#This Row],[Amount]]*Rng_Lookup_IncomeTax,Tbl_Transactions[[#This Row],[Amount]]*Rng_Lookup_SalesTax)</f>
        <v>31.417499999999997</v>
      </c>
      <c r="Q15" s="14">
        <f>IF(Tbl_Transactions[[#This Row],[Type]]="Expense",Tbl_Transactions[[#This Row],[Amount]]+Tbl_Transactions[[#This Row],[Tax]],Tbl_Transactions[[#This Row],[Amount]]-Tbl_Transactions[[#This Row],[Tax]])</f>
        <v>385.41750000000002</v>
      </c>
      <c r="R15" s="10" t="str">
        <f>IF(Tbl_Transactions[[#This Row],[Category]]="Income","Income","Expense")</f>
        <v>Expense</v>
      </c>
    </row>
    <row r="16" spans="1:18" x14ac:dyDescent="0.25">
      <c r="A16" s="10">
        <v>15</v>
      </c>
      <c r="B16" s="15">
        <v>40301</v>
      </c>
      <c r="C16" s="16">
        <v>0.31437208669500905</v>
      </c>
      <c r="D16" s="10">
        <f>IF(Tbl_Transactions[[#This Row],[Date]]="","",YEAR(Tbl_Transactions[[#This Row],[Date]]))</f>
        <v>2010</v>
      </c>
      <c r="E16" s="10">
        <f>MONTH(Tbl_Transactions[[#This Row],[Date]])</f>
        <v>5</v>
      </c>
      <c r="F16" s="10" t="str">
        <f>VLOOKUP(Tbl_Transactions[[#This Row],[Month Num]],Tbl_Lookup_Month[],2)</f>
        <v>May</v>
      </c>
      <c r="G16" s="10">
        <f>DAY(Tbl_Transactions[[#This Row],[Date]])</f>
        <v>3</v>
      </c>
      <c r="H16" s="10">
        <f>WEEKDAY(Tbl_Transactions[[#This Row],[Date]])</f>
        <v>2</v>
      </c>
      <c r="I16" s="10" t="str">
        <f>VLOOKUP(Tbl_Transactions[[#This Row],[Weekday Num]],Tbl_Lookup_Weekday[], 2)</f>
        <v>Mon</v>
      </c>
      <c r="J16" s="10" t="str">
        <f>VLOOKUP(Tbl_Transactions[[#This Row],[Time]],Tbl_Lookup_Time[],4,TRUE)</f>
        <v>Morning</v>
      </c>
      <c r="K16" s="10" t="s">
        <v>51</v>
      </c>
      <c r="L16" s="10" t="s">
        <v>50</v>
      </c>
      <c r="M16" s="10" t="s">
        <v>52</v>
      </c>
      <c r="N16" s="10" t="s">
        <v>26</v>
      </c>
      <c r="O16" s="14">
        <v>124</v>
      </c>
      <c r="P16" s="14">
        <f>IF(Tbl_Transactions[[#This Row],[Type]]="Income",Tbl_Transactions[[#This Row],[Amount]]*Rng_Lookup_IncomeTax,Tbl_Transactions[[#This Row],[Amount]]*Rng_Lookup_SalesTax)</f>
        <v>11.004999999999999</v>
      </c>
      <c r="Q16" s="14">
        <f>IF(Tbl_Transactions[[#This Row],[Type]]="Expense",Tbl_Transactions[[#This Row],[Amount]]+Tbl_Transactions[[#This Row],[Tax]],Tbl_Transactions[[#This Row],[Amount]]-Tbl_Transactions[[#This Row],[Tax]])</f>
        <v>135.005</v>
      </c>
      <c r="R16" s="10" t="str">
        <f>IF(Tbl_Transactions[[#This Row],[Category]]="Income","Income","Expense")</f>
        <v>Expense</v>
      </c>
    </row>
    <row r="17" spans="1:18" x14ac:dyDescent="0.25">
      <c r="A17" s="10">
        <v>16</v>
      </c>
      <c r="B17" s="15">
        <v>40302</v>
      </c>
      <c r="C17" s="16">
        <v>0.49475757181047553</v>
      </c>
      <c r="D17" s="10">
        <f>IF(Tbl_Transactions[[#This Row],[Date]]="","",YEAR(Tbl_Transactions[[#This Row],[Date]]))</f>
        <v>2010</v>
      </c>
      <c r="E17" s="10">
        <f>MONTH(Tbl_Transactions[[#This Row],[Date]])</f>
        <v>5</v>
      </c>
      <c r="F17" s="10" t="str">
        <f>VLOOKUP(Tbl_Transactions[[#This Row],[Month Num]],Tbl_Lookup_Month[],2)</f>
        <v>May</v>
      </c>
      <c r="G17" s="10">
        <f>DAY(Tbl_Transactions[[#This Row],[Date]])</f>
        <v>4</v>
      </c>
      <c r="H17" s="10">
        <f>WEEKDAY(Tbl_Transactions[[#This Row],[Date]])</f>
        <v>3</v>
      </c>
      <c r="I17" s="10" t="str">
        <f>VLOOKUP(Tbl_Transactions[[#This Row],[Weekday Num]],Tbl_Lookup_Weekday[], 2)</f>
        <v>Tue</v>
      </c>
      <c r="J17" s="10" t="str">
        <f>VLOOKUP(Tbl_Transactions[[#This Row],[Time]],Tbl_Lookup_Time[],4,TRUE)</f>
        <v>Late Morning</v>
      </c>
      <c r="K17" s="10" t="s">
        <v>17</v>
      </c>
      <c r="L17" s="10" t="s">
        <v>16</v>
      </c>
      <c r="M17" s="10" t="s">
        <v>18</v>
      </c>
      <c r="N17" s="10" t="s">
        <v>19</v>
      </c>
      <c r="O17" s="14">
        <v>60</v>
      </c>
      <c r="P17" s="14">
        <f>IF(Tbl_Transactions[[#This Row],[Type]]="Income",Tbl_Transactions[[#This Row],[Amount]]*Rng_Lookup_IncomeTax,Tbl_Transactions[[#This Row],[Amount]]*Rng_Lookup_SalesTax)</f>
        <v>22.8</v>
      </c>
      <c r="Q17" s="14">
        <f>IF(Tbl_Transactions[[#This Row],[Type]]="Expense",Tbl_Transactions[[#This Row],[Amount]]+Tbl_Transactions[[#This Row],[Tax]],Tbl_Transactions[[#This Row],[Amount]]-Tbl_Transactions[[#This Row],[Tax]])</f>
        <v>37.200000000000003</v>
      </c>
      <c r="R17" s="10" t="str">
        <f>IF(Tbl_Transactions[[#This Row],[Category]]="Income","Income","Expense")</f>
        <v>Income</v>
      </c>
    </row>
    <row r="18" spans="1:18" x14ac:dyDescent="0.25">
      <c r="A18" s="10">
        <v>17</v>
      </c>
      <c r="B18" s="15">
        <v>40304</v>
      </c>
      <c r="C18" s="16">
        <v>0.18646857591094712</v>
      </c>
      <c r="D18" s="10">
        <f>IF(Tbl_Transactions[[#This Row],[Date]]="","",YEAR(Tbl_Transactions[[#This Row],[Date]]))</f>
        <v>2010</v>
      </c>
      <c r="E18" s="10">
        <f>MONTH(Tbl_Transactions[[#This Row],[Date]])</f>
        <v>5</v>
      </c>
      <c r="F18" s="10" t="str">
        <f>VLOOKUP(Tbl_Transactions[[#This Row],[Month Num]],Tbl_Lookup_Month[],2)</f>
        <v>May</v>
      </c>
      <c r="G18" s="10">
        <f>DAY(Tbl_Transactions[[#This Row],[Date]])</f>
        <v>6</v>
      </c>
      <c r="H18" s="10">
        <f>WEEKDAY(Tbl_Transactions[[#This Row],[Date]])</f>
        <v>5</v>
      </c>
      <c r="I18" s="10" t="str">
        <f>VLOOKUP(Tbl_Transactions[[#This Row],[Weekday Num]],Tbl_Lookup_Weekday[], 2)</f>
        <v>Thu</v>
      </c>
      <c r="J18" s="10" t="str">
        <f>VLOOKUP(Tbl_Transactions[[#This Row],[Time]],Tbl_Lookup_Time[],4,TRUE)</f>
        <v>Early Morning</v>
      </c>
      <c r="K18" s="10" t="s">
        <v>40</v>
      </c>
      <c r="L18" s="10" t="s">
        <v>39</v>
      </c>
      <c r="M18" s="10" t="s">
        <v>41</v>
      </c>
      <c r="N18" s="10" t="s">
        <v>26</v>
      </c>
      <c r="O18" s="14">
        <v>222</v>
      </c>
      <c r="P18" s="14">
        <f>IF(Tbl_Transactions[[#This Row],[Type]]="Income",Tbl_Transactions[[#This Row],[Amount]]*Rng_Lookup_IncomeTax,Tbl_Transactions[[#This Row],[Amount]]*Rng_Lookup_SalesTax)</f>
        <v>19.702500000000001</v>
      </c>
      <c r="Q18" s="14">
        <f>IF(Tbl_Transactions[[#This Row],[Type]]="Expense",Tbl_Transactions[[#This Row],[Amount]]+Tbl_Transactions[[#This Row],[Tax]],Tbl_Transactions[[#This Row],[Amount]]-Tbl_Transactions[[#This Row],[Tax]])</f>
        <v>241.70249999999999</v>
      </c>
      <c r="R18" s="10" t="str">
        <f>IF(Tbl_Transactions[[#This Row],[Category]]="Income","Income","Expense")</f>
        <v>Expense</v>
      </c>
    </row>
    <row r="19" spans="1:18" x14ac:dyDescent="0.25">
      <c r="A19" s="10">
        <v>18</v>
      </c>
      <c r="B19" s="15">
        <v>40304</v>
      </c>
      <c r="C19" s="16">
        <v>0.91089240552047546</v>
      </c>
      <c r="D19" s="10">
        <f>IF(Tbl_Transactions[[#This Row],[Date]]="","",YEAR(Tbl_Transactions[[#This Row],[Date]]))</f>
        <v>2010</v>
      </c>
      <c r="E19" s="10">
        <f>MONTH(Tbl_Transactions[[#This Row],[Date]])</f>
        <v>5</v>
      </c>
      <c r="F19" s="10" t="str">
        <f>VLOOKUP(Tbl_Transactions[[#This Row],[Month Num]],Tbl_Lookup_Month[],2)</f>
        <v>May</v>
      </c>
      <c r="G19" s="10">
        <f>DAY(Tbl_Transactions[[#This Row],[Date]])</f>
        <v>6</v>
      </c>
      <c r="H19" s="10">
        <f>WEEKDAY(Tbl_Transactions[[#This Row],[Date]])</f>
        <v>5</v>
      </c>
      <c r="I19" s="10" t="str">
        <f>VLOOKUP(Tbl_Transactions[[#This Row],[Weekday Num]],Tbl_Lookup_Weekday[], 2)</f>
        <v>Thu</v>
      </c>
      <c r="J19" s="10" t="str">
        <f>VLOOKUP(Tbl_Transactions[[#This Row],[Time]],Tbl_Lookup_Time[],4,TRUE)</f>
        <v>Evening</v>
      </c>
      <c r="K19" s="10" t="s">
        <v>17</v>
      </c>
      <c r="L19" s="10" t="s">
        <v>16</v>
      </c>
      <c r="M19" s="10" t="s">
        <v>18</v>
      </c>
      <c r="N19" s="10" t="s">
        <v>26</v>
      </c>
      <c r="O19" s="14">
        <v>369</v>
      </c>
      <c r="P19" s="14">
        <f>IF(Tbl_Transactions[[#This Row],[Type]]="Income",Tbl_Transactions[[#This Row],[Amount]]*Rng_Lookup_IncomeTax,Tbl_Transactions[[#This Row],[Amount]]*Rng_Lookup_SalesTax)</f>
        <v>140.22</v>
      </c>
      <c r="Q19" s="14">
        <f>IF(Tbl_Transactions[[#This Row],[Type]]="Expense",Tbl_Transactions[[#This Row],[Amount]]+Tbl_Transactions[[#This Row],[Tax]],Tbl_Transactions[[#This Row],[Amount]]-Tbl_Transactions[[#This Row],[Tax]])</f>
        <v>228.78</v>
      </c>
      <c r="R19" s="10" t="str">
        <f>IF(Tbl_Transactions[[#This Row],[Category]]="Income","Income","Expense")</f>
        <v>Income</v>
      </c>
    </row>
    <row r="20" spans="1:18" x14ac:dyDescent="0.25">
      <c r="A20" s="10">
        <v>19</v>
      </c>
      <c r="B20" s="15">
        <v>40305</v>
      </c>
      <c r="C20" s="16">
        <v>0.68996855952482705</v>
      </c>
      <c r="D20" s="10">
        <f>IF(Tbl_Transactions[[#This Row],[Date]]="","",YEAR(Tbl_Transactions[[#This Row],[Date]]))</f>
        <v>2010</v>
      </c>
      <c r="E20" s="10">
        <f>MONTH(Tbl_Transactions[[#This Row],[Date]])</f>
        <v>5</v>
      </c>
      <c r="F20" s="10" t="str">
        <f>VLOOKUP(Tbl_Transactions[[#This Row],[Month Num]],Tbl_Lookup_Month[],2)</f>
        <v>May</v>
      </c>
      <c r="G20" s="10">
        <f>DAY(Tbl_Transactions[[#This Row],[Date]])</f>
        <v>7</v>
      </c>
      <c r="H20" s="10">
        <f>WEEKDAY(Tbl_Transactions[[#This Row],[Date]])</f>
        <v>6</v>
      </c>
      <c r="I20" s="10" t="str">
        <f>VLOOKUP(Tbl_Transactions[[#This Row],[Weekday Num]],Tbl_Lookup_Weekday[], 2)</f>
        <v>Fri</v>
      </c>
      <c r="J20" s="10" t="str">
        <f>VLOOKUP(Tbl_Transactions[[#This Row],[Time]],Tbl_Lookup_Time[],4,TRUE)</f>
        <v>Afternoon</v>
      </c>
      <c r="K20" s="10" t="s">
        <v>24</v>
      </c>
      <c r="L20" s="10" t="s">
        <v>23</v>
      </c>
      <c r="M20" s="10" t="s">
        <v>25</v>
      </c>
      <c r="N20" s="10" t="s">
        <v>19</v>
      </c>
      <c r="O20" s="14">
        <v>65</v>
      </c>
      <c r="P20" s="14">
        <f>IF(Tbl_Transactions[[#This Row],[Type]]="Income",Tbl_Transactions[[#This Row],[Amount]]*Rng_Lookup_IncomeTax,Tbl_Transactions[[#This Row],[Amount]]*Rng_Lookup_SalesTax)</f>
        <v>5.7687499999999998</v>
      </c>
      <c r="Q20" s="14">
        <f>IF(Tbl_Transactions[[#This Row],[Type]]="Expense",Tbl_Transactions[[#This Row],[Amount]]+Tbl_Transactions[[#This Row],[Tax]],Tbl_Transactions[[#This Row],[Amount]]-Tbl_Transactions[[#This Row],[Tax]])</f>
        <v>70.768749999999997</v>
      </c>
      <c r="R20" s="10" t="str">
        <f>IF(Tbl_Transactions[[#This Row],[Category]]="Income","Income","Expense")</f>
        <v>Expense</v>
      </c>
    </row>
    <row r="21" spans="1:18" x14ac:dyDescent="0.25">
      <c r="A21" s="10">
        <v>20</v>
      </c>
      <c r="B21" s="15">
        <v>40306</v>
      </c>
      <c r="C21" s="16">
        <v>0.54948482522816378</v>
      </c>
      <c r="D21" s="10">
        <f>IF(Tbl_Transactions[[#This Row],[Date]]="","",YEAR(Tbl_Transactions[[#This Row],[Date]]))</f>
        <v>2010</v>
      </c>
      <c r="E21" s="10">
        <f>MONTH(Tbl_Transactions[[#This Row],[Date]])</f>
        <v>5</v>
      </c>
      <c r="F21" s="10" t="str">
        <f>VLOOKUP(Tbl_Transactions[[#This Row],[Month Num]],Tbl_Lookup_Month[],2)</f>
        <v>May</v>
      </c>
      <c r="G21" s="10">
        <f>DAY(Tbl_Transactions[[#This Row],[Date]])</f>
        <v>8</v>
      </c>
      <c r="H21" s="10">
        <f>WEEKDAY(Tbl_Transactions[[#This Row],[Date]])</f>
        <v>7</v>
      </c>
      <c r="I21" s="10" t="str">
        <f>VLOOKUP(Tbl_Transactions[[#This Row],[Weekday Num]],Tbl_Lookup_Weekday[], 2)</f>
        <v>Sat</v>
      </c>
      <c r="J21" s="10" t="str">
        <f>VLOOKUP(Tbl_Transactions[[#This Row],[Time]],Tbl_Lookup_Time[],4,TRUE)</f>
        <v>Afternoon</v>
      </c>
      <c r="K21" s="10" t="s">
        <v>37</v>
      </c>
      <c r="L21" s="10" t="s">
        <v>47</v>
      </c>
      <c r="M21" s="10" t="s">
        <v>48</v>
      </c>
      <c r="N21" s="10" t="s">
        <v>26</v>
      </c>
      <c r="O21" s="14">
        <v>138</v>
      </c>
      <c r="P21" s="14">
        <f>IF(Tbl_Transactions[[#This Row],[Type]]="Income",Tbl_Transactions[[#This Row],[Amount]]*Rng_Lookup_IncomeTax,Tbl_Transactions[[#This Row],[Amount]]*Rng_Lookup_SalesTax)</f>
        <v>12.247499999999999</v>
      </c>
      <c r="Q21" s="14">
        <f>IF(Tbl_Transactions[[#This Row],[Type]]="Expense",Tbl_Transactions[[#This Row],[Amount]]+Tbl_Transactions[[#This Row],[Tax]],Tbl_Transactions[[#This Row],[Amount]]-Tbl_Transactions[[#This Row],[Tax]])</f>
        <v>150.2475</v>
      </c>
      <c r="R21" s="10" t="str">
        <f>IF(Tbl_Transactions[[#This Row],[Category]]="Income","Income","Expense")</f>
        <v>Expense</v>
      </c>
    </row>
    <row r="22" spans="1:18" x14ac:dyDescent="0.25">
      <c r="A22" s="10">
        <v>21</v>
      </c>
      <c r="B22" s="15">
        <v>40306</v>
      </c>
      <c r="C22" s="16">
        <v>0.50076637371471211</v>
      </c>
      <c r="D22" s="10">
        <f>IF(Tbl_Transactions[[#This Row],[Date]]="","",YEAR(Tbl_Transactions[[#This Row],[Date]]))</f>
        <v>2010</v>
      </c>
      <c r="E22" s="10">
        <f>MONTH(Tbl_Transactions[[#This Row],[Date]])</f>
        <v>5</v>
      </c>
      <c r="F22" s="10" t="str">
        <f>VLOOKUP(Tbl_Transactions[[#This Row],[Month Num]],Tbl_Lookup_Month[],2)</f>
        <v>May</v>
      </c>
      <c r="G22" s="10">
        <f>DAY(Tbl_Transactions[[#This Row],[Date]])</f>
        <v>8</v>
      </c>
      <c r="H22" s="10">
        <f>WEEKDAY(Tbl_Transactions[[#This Row],[Date]])</f>
        <v>7</v>
      </c>
      <c r="I22" s="10" t="str">
        <f>VLOOKUP(Tbl_Transactions[[#This Row],[Weekday Num]],Tbl_Lookup_Weekday[], 2)</f>
        <v>Sat</v>
      </c>
      <c r="J22" s="10" t="str">
        <f>VLOOKUP(Tbl_Transactions[[#This Row],[Time]],Tbl_Lookup_Time[],4,TRUE)</f>
        <v>Afternoon</v>
      </c>
      <c r="K22" s="10" t="s">
        <v>28</v>
      </c>
      <c r="L22" s="10" t="s">
        <v>27</v>
      </c>
      <c r="M22" s="10" t="s">
        <v>29</v>
      </c>
      <c r="N22" s="10" t="s">
        <v>19</v>
      </c>
      <c r="O22" s="14">
        <v>247</v>
      </c>
      <c r="P22" s="14">
        <f>IF(Tbl_Transactions[[#This Row],[Type]]="Income",Tbl_Transactions[[#This Row],[Amount]]*Rng_Lookup_IncomeTax,Tbl_Transactions[[#This Row],[Amount]]*Rng_Lookup_SalesTax)</f>
        <v>21.921250000000001</v>
      </c>
      <c r="Q22" s="14">
        <f>IF(Tbl_Transactions[[#This Row],[Type]]="Expense",Tbl_Transactions[[#This Row],[Amount]]+Tbl_Transactions[[#This Row],[Tax]],Tbl_Transactions[[#This Row],[Amount]]-Tbl_Transactions[[#This Row],[Tax]])</f>
        <v>268.92124999999999</v>
      </c>
      <c r="R22" s="10" t="str">
        <f>IF(Tbl_Transactions[[#This Row],[Category]]="Income","Income","Expense")</f>
        <v>Expense</v>
      </c>
    </row>
    <row r="23" spans="1:18" x14ac:dyDescent="0.25">
      <c r="A23" s="10">
        <v>22</v>
      </c>
      <c r="B23" s="15">
        <v>40306</v>
      </c>
      <c r="C23" s="16">
        <v>7.7376014005006599E-2</v>
      </c>
      <c r="D23" s="10">
        <f>IF(Tbl_Transactions[[#This Row],[Date]]="","",YEAR(Tbl_Transactions[[#This Row],[Date]]))</f>
        <v>2010</v>
      </c>
      <c r="E23" s="10">
        <f>MONTH(Tbl_Transactions[[#This Row],[Date]])</f>
        <v>5</v>
      </c>
      <c r="F23" s="10" t="str">
        <f>VLOOKUP(Tbl_Transactions[[#This Row],[Month Num]],Tbl_Lookup_Month[],2)</f>
        <v>May</v>
      </c>
      <c r="G23" s="10">
        <f>DAY(Tbl_Transactions[[#This Row],[Date]])</f>
        <v>8</v>
      </c>
      <c r="H23" s="10">
        <f>WEEKDAY(Tbl_Transactions[[#This Row],[Date]])</f>
        <v>7</v>
      </c>
      <c r="I23" s="10" t="str">
        <f>VLOOKUP(Tbl_Transactions[[#This Row],[Weekday Num]],Tbl_Lookup_Weekday[], 2)</f>
        <v>Sat</v>
      </c>
      <c r="J23" s="10" t="str">
        <f>VLOOKUP(Tbl_Transactions[[#This Row],[Time]],Tbl_Lookup_Time[],4,TRUE)</f>
        <v>Night</v>
      </c>
      <c r="K23" s="10" t="s">
        <v>28</v>
      </c>
      <c r="L23" s="10" t="s">
        <v>32</v>
      </c>
      <c r="M23" s="10" t="s">
        <v>33</v>
      </c>
      <c r="N23" s="10" t="s">
        <v>35</v>
      </c>
      <c r="O23" s="14">
        <v>375</v>
      </c>
      <c r="P23" s="14">
        <f>IF(Tbl_Transactions[[#This Row],[Type]]="Income",Tbl_Transactions[[#This Row],[Amount]]*Rng_Lookup_IncomeTax,Tbl_Transactions[[#This Row],[Amount]]*Rng_Lookup_SalesTax)</f>
        <v>33.28125</v>
      </c>
      <c r="Q23" s="14">
        <f>IF(Tbl_Transactions[[#This Row],[Type]]="Expense",Tbl_Transactions[[#This Row],[Amount]]+Tbl_Transactions[[#This Row],[Tax]],Tbl_Transactions[[#This Row],[Amount]]-Tbl_Transactions[[#This Row],[Tax]])</f>
        <v>408.28125</v>
      </c>
      <c r="R23" s="10" t="str">
        <f>IF(Tbl_Transactions[[#This Row],[Category]]="Income","Income","Expense")</f>
        <v>Expense</v>
      </c>
    </row>
    <row r="24" spans="1:18" x14ac:dyDescent="0.25">
      <c r="A24" s="10">
        <v>23</v>
      </c>
      <c r="B24" s="15">
        <v>40307</v>
      </c>
      <c r="C24" s="16">
        <v>0.4141127519254495</v>
      </c>
      <c r="D24" s="10">
        <f>IF(Tbl_Transactions[[#This Row],[Date]]="","",YEAR(Tbl_Transactions[[#This Row],[Date]]))</f>
        <v>2010</v>
      </c>
      <c r="E24" s="10">
        <f>MONTH(Tbl_Transactions[[#This Row],[Date]])</f>
        <v>5</v>
      </c>
      <c r="F24" s="10" t="str">
        <f>VLOOKUP(Tbl_Transactions[[#This Row],[Month Num]],Tbl_Lookup_Month[],2)</f>
        <v>May</v>
      </c>
      <c r="G24" s="10">
        <f>DAY(Tbl_Transactions[[#This Row],[Date]])</f>
        <v>9</v>
      </c>
      <c r="H24" s="10">
        <f>WEEKDAY(Tbl_Transactions[[#This Row],[Date]])</f>
        <v>1</v>
      </c>
      <c r="I24" s="10" t="str">
        <f>VLOOKUP(Tbl_Transactions[[#This Row],[Weekday Num]],Tbl_Lookup_Weekday[], 2)</f>
        <v>Sun</v>
      </c>
      <c r="J24" s="10" t="str">
        <f>VLOOKUP(Tbl_Transactions[[#This Row],[Time]],Tbl_Lookup_Time[],4,TRUE)</f>
        <v>Morning</v>
      </c>
      <c r="K24" s="10" t="s">
        <v>17</v>
      </c>
      <c r="L24" s="10" t="s">
        <v>20</v>
      </c>
      <c r="M24" s="10" t="s">
        <v>21</v>
      </c>
      <c r="N24" s="10" t="s">
        <v>35</v>
      </c>
      <c r="O24" s="14">
        <v>411</v>
      </c>
      <c r="P24" s="14">
        <f>IF(Tbl_Transactions[[#This Row],[Type]]="Income",Tbl_Transactions[[#This Row],[Amount]]*Rng_Lookup_IncomeTax,Tbl_Transactions[[#This Row],[Amount]]*Rng_Lookup_SalesTax)</f>
        <v>156.18</v>
      </c>
      <c r="Q24" s="14">
        <f>IF(Tbl_Transactions[[#This Row],[Type]]="Expense",Tbl_Transactions[[#This Row],[Amount]]+Tbl_Transactions[[#This Row],[Tax]],Tbl_Transactions[[#This Row],[Amount]]-Tbl_Transactions[[#This Row],[Tax]])</f>
        <v>254.82</v>
      </c>
      <c r="R24" s="10" t="str">
        <f>IF(Tbl_Transactions[[#This Row],[Category]]="Income","Income","Expense")</f>
        <v>Income</v>
      </c>
    </row>
    <row r="25" spans="1:18" x14ac:dyDescent="0.25">
      <c r="A25" s="10">
        <v>24</v>
      </c>
      <c r="B25" s="15">
        <v>40311</v>
      </c>
      <c r="C25" s="16">
        <v>0.2791769665968139</v>
      </c>
      <c r="D25" s="10">
        <f>IF(Tbl_Transactions[[#This Row],[Date]]="","",YEAR(Tbl_Transactions[[#This Row],[Date]]))</f>
        <v>2010</v>
      </c>
      <c r="E25" s="10">
        <f>MONTH(Tbl_Transactions[[#This Row],[Date]])</f>
        <v>5</v>
      </c>
      <c r="F25" s="10" t="str">
        <f>VLOOKUP(Tbl_Transactions[[#This Row],[Month Num]],Tbl_Lookup_Month[],2)</f>
        <v>May</v>
      </c>
      <c r="G25" s="10">
        <f>DAY(Tbl_Transactions[[#This Row],[Date]])</f>
        <v>13</v>
      </c>
      <c r="H25" s="10">
        <f>WEEKDAY(Tbl_Transactions[[#This Row],[Date]])</f>
        <v>5</v>
      </c>
      <c r="I25" s="10" t="str">
        <f>VLOOKUP(Tbl_Transactions[[#This Row],[Weekday Num]],Tbl_Lookup_Weekday[], 2)</f>
        <v>Thu</v>
      </c>
      <c r="J25" s="10" t="str">
        <f>VLOOKUP(Tbl_Transactions[[#This Row],[Time]],Tbl_Lookup_Time[],4,TRUE)</f>
        <v>Early Morning</v>
      </c>
      <c r="K25" s="10" t="s">
        <v>28</v>
      </c>
      <c r="L25" s="10" t="s">
        <v>27</v>
      </c>
      <c r="M25" s="10" t="s">
        <v>29</v>
      </c>
      <c r="N25" s="10" t="s">
        <v>19</v>
      </c>
      <c r="O25" s="14">
        <v>427</v>
      </c>
      <c r="P25" s="14">
        <f>IF(Tbl_Transactions[[#This Row],[Type]]="Income",Tbl_Transactions[[#This Row],[Amount]]*Rng_Lookup_IncomeTax,Tbl_Transactions[[#This Row],[Amount]]*Rng_Lookup_SalesTax)</f>
        <v>37.896249999999995</v>
      </c>
      <c r="Q25" s="14">
        <f>IF(Tbl_Transactions[[#This Row],[Type]]="Expense",Tbl_Transactions[[#This Row],[Amount]]+Tbl_Transactions[[#This Row],[Tax]],Tbl_Transactions[[#This Row],[Amount]]-Tbl_Transactions[[#This Row],[Tax]])</f>
        <v>464.89625000000001</v>
      </c>
      <c r="R25" s="10" t="str">
        <f>IF(Tbl_Transactions[[#This Row],[Category]]="Income","Income","Expense")</f>
        <v>Expense</v>
      </c>
    </row>
    <row r="26" spans="1:18" x14ac:dyDescent="0.25">
      <c r="A26" s="10">
        <v>25</v>
      </c>
      <c r="B26" s="15">
        <v>40313</v>
      </c>
      <c r="C26" s="16">
        <v>0.86185560833711139</v>
      </c>
      <c r="D26" s="10">
        <f>IF(Tbl_Transactions[[#This Row],[Date]]="","",YEAR(Tbl_Transactions[[#This Row],[Date]]))</f>
        <v>2010</v>
      </c>
      <c r="E26" s="10">
        <f>MONTH(Tbl_Transactions[[#This Row],[Date]])</f>
        <v>5</v>
      </c>
      <c r="F26" s="10" t="str">
        <f>VLOOKUP(Tbl_Transactions[[#This Row],[Month Num]],Tbl_Lookup_Month[],2)</f>
        <v>May</v>
      </c>
      <c r="G26" s="10">
        <f>DAY(Tbl_Transactions[[#This Row],[Date]])</f>
        <v>15</v>
      </c>
      <c r="H26" s="10">
        <f>WEEKDAY(Tbl_Transactions[[#This Row],[Date]])</f>
        <v>7</v>
      </c>
      <c r="I26" s="10" t="str">
        <f>VLOOKUP(Tbl_Transactions[[#This Row],[Weekday Num]],Tbl_Lookup_Weekday[], 2)</f>
        <v>Sat</v>
      </c>
      <c r="J26" s="10" t="str">
        <f>VLOOKUP(Tbl_Transactions[[#This Row],[Time]],Tbl_Lookup_Time[],4,TRUE)</f>
        <v>Evening</v>
      </c>
      <c r="K26" s="10" t="s">
        <v>24</v>
      </c>
      <c r="L26" s="10" t="s">
        <v>30</v>
      </c>
      <c r="M26" s="10" t="s">
        <v>31</v>
      </c>
      <c r="N26" s="10" t="s">
        <v>26</v>
      </c>
      <c r="O26" s="14">
        <v>329</v>
      </c>
      <c r="P26" s="14">
        <f>IF(Tbl_Transactions[[#This Row],[Type]]="Income",Tbl_Transactions[[#This Row],[Amount]]*Rng_Lookup_IncomeTax,Tbl_Transactions[[#This Row],[Amount]]*Rng_Lookup_SalesTax)</f>
        <v>29.198749999999997</v>
      </c>
      <c r="Q26" s="14">
        <f>IF(Tbl_Transactions[[#This Row],[Type]]="Expense",Tbl_Transactions[[#This Row],[Amount]]+Tbl_Transactions[[#This Row],[Tax]],Tbl_Transactions[[#This Row],[Amount]]-Tbl_Transactions[[#This Row],[Tax]])</f>
        <v>358.19875000000002</v>
      </c>
      <c r="R26" s="10" t="str">
        <f>IF(Tbl_Transactions[[#This Row],[Category]]="Income","Income","Expense")</f>
        <v>Expense</v>
      </c>
    </row>
    <row r="27" spans="1:18" x14ac:dyDescent="0.25">
      <c r="A27" s="10">
        <v>26</v>
      </c>
      <c r="B27" s="15">
        <v>40313</v>
      </c>
      <c r="C27" s="16">
        <v>0.24854052610983168</v>
      </c>
      <c r="D27" s="10">
        <f>IF(Tbl_Transactions[[#This Row],[Date]]="","",YEAR(Tbl_Transactions[[#This Row],[Date]]))</f>
        <v>2010</v>
      </c>
      <c r="E27" s="10">
        <f>MONTH(Tbl_Transactions[[#This Row],[Date]])</f>
        <v>5</v>
      </c>
      <c r="F27" s="10" t="str">
        <f>VLOOKUP(Tbl_Transactions[[#This Row],[Month Num]],Tbl_Lookup_Month[],2)</f>
        <v>May</v>
      </c>
      <c r="G27" s="10">
        <f>DAY(Tbl_Transactions[[#This Row],[Date]])</f>
        <v>15</v>
      </c>
      <c r="H27" s="10">
        <f>WEEKDAY(Tbl_Transactions[[#This Row],[Date]])</f>
        <v>7</v>
      </c>
      <c r="I27" s="10" t="str">
        <f>VLOOKUP(Tbl_Transactions[[#This Row],[Weekday Num]],Tbl_Lookup_Weekday[], 2)</f>
        <v>Sat</v>
      </c>
      <c r="J27" s="10" t="str">
        <f>VLOOKUP(Tbl_Transactions[[#This Row],[Time]],Tbl_Lookup_Time[],4,TRUE)</f>
        <v>Early Morning</v>
      </c>
      <c r="K27" s="10" t="s">
        <v>28</v>
      </c>
      <c r="L27" s="10" t="s">
        <v>32</v>
      </c>
      <c r="M27" s="10" t="s">
        <v>33</v>
      </c>
      <c r="N27" s="10" t="s">
        <v>19</v>
      </c>
      <c r="O27" s="14">
        <v>52</v>
      </c>
      <c r="P27" s="14">
        <f>IF(Tbl_Transactions[[#This Row],[Type]]="Income",Tbl_Transactions[[#This Row],[Amount]]*Rng_Lookup_IncomeTax,Tbl_Transactions[[#This Row],[Amount]]*Rng_Lookup_SalesTax)</f>
        <v>4.6150000000000002</v>
      </c>
      <c r="Q27" s="14">
        <f>IF(Tbl_Transactions[[#This Row],[Type]]="Expense",Tbl_Transactions[[#This Row],[Amount]]+Tbl_Transactions[[#This Row],[Tax]],Tbl_Transactions[[#This Row],[Amount]]-Tbl_Transactions[[#This Row],[Tax]])</f>
        <v>56.615000000000002</v>
      </c>
      <c r="R27" s="10" t="str">
        <f>IF(Tbl_Transactions[[#This Row],[Category]]="Income","Income","Expense")</f>
        <v>Expense</v>
      </c>
    </row>
    <row r="28" spans="1:18" x14ac:dyDescent="0.25">
      <c r="A28" s="10">
        <v>27</v>
      </c>
      <c r="B28" s="15">
        <v>40314</v>
      </c>
      <c r="C28" s="16">
        <v>0.52768703638679659</v>
      </c>
      <c r="D28" s="10">
        <f>IF(Tbl_Transactions[[#This Row],[Date]]="","",YEAR(Tbl_Transactions[[#This Row],[Date]]))</f>
        <v>2010</v>
      </c>
      <c r="E28" s="10">
        <f>MONTH(Tbl_Transactions[[#This Row],[Date]])</f>
        <v>5</v>
      </c>
      <c r="F28" s="10" t="str">
        <f>VLOOKUP(Tbl_Transactions[[#This Row],[Month Num]],Tbl_Lookup_Month[],2)</f>
        <v>May</v>
      </c>
      <c r="G28" s="10">
        <f>DAY(Tbl_Transactions[[#This Row],[Date]])</f>
        <v>16</v>
      </c>
      <c r="H28" s="10">
        <f>WEEKDAY(Tbl_Transactions[[#This Row],[Date]])</f>
        <v>1</v>
      </c>
      <c r="I28" s="10" t="str">
        <f>VLOOKUP(Tbl_Transactions[[#This Row],[Weekday Num]],Tbl_Lookup_Weekday[], 2)</f>
        <v>Sun</v>
      </c>
      <c r="J28" s="10" t="str">
        <f>VLOOKUP(Tbl_Transactions[[#This Row],[Time]],Tbl_Lookup_Time[],4,TRUE)</f>
        <v>Afternoon</v>
      </c>
      <c r="K28" s="10" t="s">
        <v>55</v>
      </c>
      <c r="L28" s="10" t="s">
        <v>54</v>
      </c>
      <c r="M28" s="10" t="s">
        <v>56</v>
      </c>
      <c r="N28" s="10" t="s">
        <v>35</v>
      </c>
      <c r="O28" s="14">
        <v>112</v>
      </c>
      <c r="P28" s="14">
        <f>IF(Tbl_Transactions[[#This Row],[Type]]="Income",Tbl_Transactions[[#This Row],[Amount]]*Rng_Lookup_IncomeTax,Tbl_Transactions[[#This Row],[Amount]]*Rng_Lookup_SalesTax)</f>
        <v>9.94</v>
      </c>
      <c r="Q28" s="14">
        <f>IF(Tbl_Transactions[[#This Row],[Type]]="Expense",Tbl_Transactions[[#This Row],[Amount]]+Tbl_Transactions[[#This Row],[Tax]],Tbl_Transactions[[#This Row],[Amount]]-Tbl_Transactions[[#This Row],[Tax]])</f>
        <v>121.94</v>
      </c>
      <c r="R28" s="10" t="str">
        <f>IF(Tbl_Transactions[[#This Row],[Category]]="Income","Income","Expense")</f>
        <v>Expense</v>
      </c>
    </row>
    <row r="29" spans="1:18" x14ac:dyDescent="0.25">
      <c r="A29" s="10">
        <v>28</v>
      </c>
      <c r="B29" s="15">
        <v>40315</v>
      </c>
      <c r="C29" s="16">
        <v>0.49209644149941423</v>
      </c>
      <c r="D29" s="10">
        <f>IF(Tbl_Transactions[[#This Row],[Date]]="","",YEAR(Tbl_Transactions[[#This Row],[Date]]))</f>
        <v>2010</v>
      </c>
      <c r="E29" s="10">
        <f>MONTH(Tbl_Transactions[[#This Row],[Date]])</f>
        <v>5</v>
      </c>
      <c r="F29" s="10" t="str">
        <f>VLOOKUP(Tbl_Transactions[[#This Row],[Month Num]],Tbl_Lookup_Month[],2)</f>
        <v>May</v>
      </c>
      <c r="G29" s="10">
        <f>DAY(Tbl_Transactions[[#This Row],[Date]])</f>
        <v>17</v>
      </c>
      <c r="H29" s="10">
        <f>WEEKDAY(Tbl_Transactions[[#This Row],[Date]])</f>
        <v>2</v>
      </c>
      <c r="I29" s="10" t="str">
        <f>VLOOKUP(Tbl_Transactions[[#This Row],[Weekday Num]],Tbl_Lookup_Weekday[], 2)</f>
        <v>Mon</v>
      </c>
      <c r="J29" s="10" t="str">
        <f>VLOOKUP(Tbl_Transactions[[#This Row],[Time]],Tbl_Lookup_Time[],4,TRUE)</f>
        <v>Late Morning</v>
      </c>
      <c r="K29" s="10" t="s">
        <v>37</v>
      </c>
      <c r="L29" s="10" t="s">
        <v>47</v>
      </c>
      <c r="M29" s="10" t="s">
        <v>48</v>
      </c>
      <c r="N29" s="10" t="s">
        <v>26</v>
      </c>
      <c r="O29" s="14">
        <v>19</v>
      </c>
      <c r="P29" s="14">
        <f>IF(Tbl_Transactions[[#This Row],[Type]]="Income",Tbl_Transactions[[#This Row],[Amount]]*Rng_Lookup_IncomeTax,Tbl_Transactions[[#This Row],[Amount]]*Rng_Lookup_SalesTax)</f>
        <v>1.6862499999999998</v>
      </c>
      <c r="Q29" s="14">
        <f>IF(Tbl_Transactions[[#This Row],[Type]]="Expense",Tbl_Transactions[[#This Row],[Amount]]+Tbl_Transactions[[#This Row],[Tax]],Tbl_Transactions[[#This Row],[Amount]]-Tbl_Transactions[[#This Row],[Tax]])</f>
        <v>20.686250000000001</v>
      </c>
      <c r="R29" s="10" t="str">
        <f>IF(Tbl_Transactions[[#This Row],[Category]]="Income","Income","Expense")</f>
        <v>Expense</v>
      </c>
    </row>
    <row r="30" spans="1:18" x14ac:dyDescent="0.25">
      <c r="A30" s="10">
        <v>29</v>
      </c>
      <c r="B30" s="15">
        <v>40315</v>
      </c>
      <c r="C30" s="16">
        <v>6.0482860507095948E-2</v>
      </c>
      <c r="D30" s="10">
        <f>IF(Tbl_Transactions[[#This Row],[Date]]="","",YEAR(Tbl_Transactions[[#This Row],[Date]]))</f>
        <v>2010</v>
      </c>
      <c r="E30" s="10">
        <f>MONTH(Tbl_Transactions[[#This Row],[Date]])</f>
        <v>5</v>
      </c>
      <c r="F30" s="10" t="str">
        <f>VLOOKUP(Tbl_Transactions[[#This Row],[Month Num]],Tbl_Lookup_Month[],2)</f>
        <v>May</v>
      </c>
      <c r="G30" s="10">
        <f>DAY(Tbl_Transactions[[#This Row],[Date]])</f>
        <v>17</v>
      </c>
      <c r="H30" s="10">
        <f>WEEKDAY(Tbl_Transactions[[#This Row],[Date]])</f>
        <v>2</v>
      </c>
      <c r="I30" s="10" t="str">
        <f>VLOOKUP(Tbl_Transactions[[#This Row],[Weekday Num]],Tbl_Lookup_Weekday[], 2)</f>
        <v>Mon</v>
      </c>
      <c r="J30" s="10" t="str">
        <f>VLOOKUP(Tbl_Transactions[[#This Row],[Time]],Tbl_Lookup_Time[],4,TRUE)</f>
        <v>Night</v>
      </c>
      <c r="K30" s="10" t="s">
        <v>37</v>
      </c>
      <c r="L30" s="10" t="s">
        <v>47</v>
      </c>
      <c r="M30" s="10" t="s">
        <v>48</v>
      </c>
      <c r="N30" s="10" t="s">
        <v>26</v>
      </c>
      <c r="O30" s="14">
        <v>127</v>
      </c>
      <c r="P30" s="14">
        <f>IF(Tbl_Transactions[[#This Row],[Type]]="Income",Tbl_Transactions[[#This Row],[Amount]]*Rng_Lookup_IncomeTax,Tbl_Transactions[[#This Row],[Amount]]*Rng_Lookup_SalesTax)</f>
        <v>11.27125</v>
      </c>
      <c r="Q30" s="14">
        <f>IF(Tbl_Transactions[[#This Row],[Type]]="Expense",Tbl_Transactions[[#This Row],[Amount]]+Tbl_Transactions[[#This Row],[Tax]],Tbl_Transactions[[#This Row],[Amount]]-Tbl_Transactions[[#This Row],[Tax]])</f>
        <v>138.27125000000001</v>
      </c>
      <c r="R30" s="10" t="str">
        <f>IF(Tbl_Transactions[[#This Row],[Category]]="Income","Income","Expense")</f>
        <v>Expense</v>
      </c>
    </row>
    <row r="31" spans="1:18" x14ac:dyDescent="0.25">
      <c r="A31" s="10">
        <v>30</v>
      </c>
      <c r="B31" s="15">
        <v>40316</v>
      </c>
      <c r="C31" s="16">
        <v>0.67314124874835979</v>
      </c>
      <c r="D31" s="10">
        <f>IF(Tbl_Transactions[[#This Row],[Date]]="","",YEAR(Tbl_Transactions[[#This Row],[Date]]))</f>
        <v>2010</v>
      </c>
      <c r="E31" s="10">
        <f>MONTH(Tbl_Transactions[[#This Row],[Date]])</f>
        <v>5</v>
      </c>
      <c r="F31" s="10" t="str">
        <f>VLOOKUP(Tbl_Transactions[[#This Row],[Month Num]],Tbl_Lookup_Month[],2)</f>
        <v>May</v>
      </c>
      <c r="G31" s="10">
        <f>DAY(Tbl_Transactions[[#This Row],[Date]])</f>
        <v>18</v>
      </c>
      <c r="H31" s="10">
        <f>WEEKDAY(Tbl_Transactions[[#This Row],[Date]])</f>
        <v>3</v>
      </c>
      <c r="I31" s="10" t="str">
        <f>VLOOKUP(Tbl_Transactions[[#This Row],[Weekday Num]],Tbl_Lookup_Weekday[], 2)</f>
        <v>Tue</v>
      </c>
      <c r="J31" s="10" t="str">
        <f>VLOOKUP(Tbl_Transactions[[#This Row],[Time]],Tbl_Lookup_Time[],4,TRUE)</f>
        <v>Afternoon</v>
      </c>
      <c r="K31" s="10" t="s">
        <v>17</v>
      </c>
      <c r="L31" s="10" t="s">
        <v>16</v>
      </c>
      <c r="M31" s="10" t="s">
        <v>18</v>
      </c>
      <c r="N31" s="10" t="s">
        <v>19</v>
      </c>
      <c r="O31" s="14">
        <v>162</v>
      </c>
      <c r="P31" s="14">
        <f>IF(Tbl_Transactions[[#This Row],[Type]]="Income",Tbl_Transactions[[#This Row],[Amount]]*Rng_Lookup_IncomeTax,Tbl_Transactions[[#This Row],[Amount]]*Rng_Lookup_SalesTax)</f>
        <v>61.56</v>
      </c>
      <c r="Q31" s="14">
        <f>IF(Tbl_Transactions[[#This Row],[Type]]="Expense",Tbl_Transactions[[#This Row],[Amount]]+Tbl_Transactions[[#This Row],[Tax]],Tbl_Transactions[[#This Row],[Amount]]-Tbl_Transactions[[#This Row],[Tax]])</f>
        <v>100.44</v>
      </c>
      <c r="R31" s="10" t="str">
        <f>IF(Tbl_Transactions[[#This Row],[Category]]="Income","Income","Expense")</f>
        <v>Income</v>
      </c>
    </row>
    <row r="32" spans="1:18" x14ac:dyDescent="0.25">
      <c r="A32" s="10">
        <v>31</v>
      </c>
      <c r="B32" s="15">
        <v>40319</v>
      </c>
      <c r="C32" s="16">
        <v>0.52858010854727489</v>
      </c>
      <c r="D32" s="10">
        <f>IF(Tbl_Transactions[[#This Row],[Date]]="","",YEAR(Tbl_Transactions[[#This Row],[Date]]))</f>
        <v>2010</v>
      </c>
      <c r="E32" s="10">
        <f>MONTH(Tbl_Transactions[[#This Row],[Date]])</f>
        <v>5</v>
      </c>
      <c r="F32" s="10" t="str">
        <f>VLOOKUP(Tbl_Transactions[[#This Row],[Month Num]],Tbl_Lookup_Month[],2)</f>
        <v>May</v>
      </c>
      <c r="G32" s="10">
        <f>DAY(Tbl_Transactions[[#This Row],[Date]])</f>
        <v>21</v>
      </c>
      <c r="H32" s="10">
        <f>WEEKDAY(Tbl_Transactions[[#This Row],[Date]])</f>
        <v>6</v>
      </c>
      <c r="I32" s="10" t="str">
        <f>VLOOKUP(Tbl_Transactions[[#This Row],[Weekday Num]],Tbl_Lookup_Weekday[], 2)</f>
        <v>Fri</v>
      </c>
      <c r="J32" s="10" t="str">
        <f>VLOOKUP(Tbl_Transactions[[#This Row],[Time]],Tbl_Lookup_Time[],4,TRUE)</f>
        <v>Afternoon</v>
      </c>
      <c r="K32" s="10" t="s">
        <v>17</v>
      </c>
      <c r="L32" s="10" t="s">
        <v>44</v>
      </c>
      <c r="M32" s="10" t="s">
        <v>45</v>
      </c>
      <c r="N32" s="10" t="s">
        <v>19</v>
      </c>
      <c r="O32" s="14">
        <v>170</v>
      </c>
      <c r="P32" s="14">
        <f>IF(Tbl_Transactions[[#This Row],[Type]]="Income",Tbl_Transactions[[#This Row],[Amount]]*Rng_Lookup_IncomeTax,Tbl_Transactions[[#This Row],[Amount]]*Rng_Lookup_SalesTax)</f>
        <v>64.599999999999994</v>
      </c>
      <c r="Q32" s="14">
        <f>IF(Tbl_Transactions[[#This Row],[Type]]="Expense",Tbl_Transactions[[#This Row],[Amount]]+Tbl_Transactions[[#This Row],[Tax]],Tbl_Transactions[[#This Row],[Amount]]-Tbl_Transactions[[#This Row],[Tax]])</f>
        <v>105.4</v>
      </c>
      <c r="R32" s="10" t="str">
        <f>IF(Tbl_Transactions[[#This Row],[Category]]="Income","Income","Expense")</f>
        <v>Income</v>
      </c>
    </row>
    <row r="33" spans="1:18" x14ac:dyDescent="0.25">
      <c r="A33" s="10">
        <v>32</v>
      </c>
      <c r="B33" s="15">
        <v>40322</v>
      </c>
      <c r="C33" s="16">
        <v>0.6256266225425543</v>
      </c>
      <c r="D33" s="10">
        <f>IF(Tbl_Transactions[[#This Row],[Date]]="","",YEAR(Tbl_Transactions[[#This Row],[Date]]))</f>
        <v>2010</v>
      </c>
      <c r="E33" s="10">
        <f>MONTH(Tbl_Transactions[[#This Row],[Date]])</f>
        <v>5</v>
      </c>
      <c r="F33" s="10" t="str">
        <f>VLOOKUP(Tbl_Transactions[[#This Row],[Month Num]],Tbl_Lookup_Month[],2)</f>
        <v>May</v>
      </c>
      <c r="G33" s="10">
        <f>DAY(Tbl_Transactions[[#This Row],[Date]])</f>
        <v>24</v>
      </c>
      <c r="H33" s="10">
        <f>WEEKDAY(Tbl_Transactions[[#This Row],[Date]])</f>
        <v>2</v>
      </c>
      <c r="I33" s="10" t="str">
        <f>VLOOKUP(Tbl_Transactions[[#This Row],[Weekday Num]],Tbl_Lookup_Weekday[], 2)</f>
        <v>Mon</v>
      </c>
      <c r="J33" s="10" t="str">
        <f>VLOOKUP(Tbl_Transactions[[#This Row],[Time]],Tbl_Lookup_Time[],4,TRUE)</f>
        <v>Afternoon</v>
      </c>
      <c r="K33" s="10" t="s">
        <v>55</v>
      </c>
      <c r="L33" s="10" t="s">
        <v>54</v>
      </c>
      <c r="M33" s="10" t="s">
        <v>56</v>
      </c>
      <c r="N33" s="10" t="s">
        <v>35</v>
      </c>
      <c r="O33" s="14">
        <v>138</v>
      </c>
      <c r="P33" s="14">
        <f>IF(Tbl_Transactions[[#This Row],[Type]]="Income",Tbl_Transactions[[#This Row],[Amount]]*Rng_Lookup_IncomeTax,Tbl_Transactions[[#This Row],[Amount]]*Rng_Lookup_SalesTax)</f>
        <v>12.247499999999999</v>
      </c>
      <c r="Q33" s="14">
        <f>IF(Tbl_Transactions[[#This Row],[Type]]="Expense",Tbl_Transactions[[#This Row],[Amount]]+Tbl_Transactions[[#This Row],[Tax]],Tbl_Transactions[[#This Row],[Amount]]-Tbl_Transactions[[#This Row],[Tax]])</f>
        <v>150.2475</v>
      </c>
      <c r="R33" s="10" t="str">
        <f>IF(Tbl_Transactions[[#This Row],[Category]]="Income","Income","Expense")</f>
        <v>Expense</v>
      </c>
    </row>
    <row r="34" spans="1:18" x14ac:dyDescent="0.25">
      <c r="A34" s="10">
        <v>33</v>
      </c>
      <c r="B34" s="15">
        <v>40324</v>
      </c>
      <c r="C34" s="16">
        <v>0.15126196506241618</v>
      </c>
      <c r="D34" s="10">
        <f>IF(Tbl_Transactions[[#This Row],[Date]]="","",YEAR(Tbl_Transactions[[#This Row],[Date]]))</f>
        <v>2010</v>
      </c>
      <c r="E34" s="10">
        <f>MONTH(Tbl_Transactions[[#This Row],[Date]])</f>
        <v>5</v>
      </c>
      <c r="F34" s="10" t="str">
        <f>VLOOKUP(Tbl_Transactions[[#This Row],[Month Num]],Tbl_Lookup_Month[],2)</f>
        <v>May</v>
      </c>
      <c r="G34" s="10">
        <f>DAY(Tbl_Transactions[[#This Row],[Date]])</f>
        <v>26</v>
      </c>
      <c r="H34" s="10">
        <f>WEEKDAY(Tbl_Transactions[[#This Row],[Date]])</f>
        <v>4</v>
      </c>
      <c r="I34" s="10" t="str">
        <f>VLOOKUP(Tbl_Transactions[[#This Row],[Weekday Num]],Tbl_Lookup_Weekday[], 2)</f>
        <v>Wed</v>
      </c>
      <c r="J34" s="10" t="str">
        <f>VLOOKUP(Tbl_Transactions[[#This Row],[Time]],Tbl_Lookup_Time[],4,TRUE)</f>
        <v>Night</v>
      </c>
      <c r="K34" s="10" t="s">
        <v>55</v>
      </c>
      <c r="L34" s="10" t="s">
        <v>54</v>
      </c>
      <c r="M34" s="10" t="s">
        <v>56</v>
      </c>
      <c r="N34" s="10" t="s">
        <v>19</v>
      </c>
      <c r="O34" s="14">
        <v>20</v>
      </c>
      <c r="P34" s="14">
        <f>IF(Tbl_Transactions[[#This Row],[Type]]="Income",Tbl_Transactions[[#This Row],[Amount]]*Rng_Lookup_IncomeTax,Tbl_Transactions[[#This Row],[Amount]]*Rng_Lookup_SalesTax)</f>
        <v>1.7749999999999999</v>
      </c>
      <c r="Q34" s="14">
        <f>IF(Tbl_Transactions[[#This Row],[Type]]="Expense",Tbl_Transactions[[#This Row],[Amount]]+Tbl_Transactions[[#This Row],[Tax]],Tbl_Transactions[[#This Row],[Amount]]-Tbl_Transactions[[#This Row],[Tax]])</f>
        <v>21.774999999999999</v>
      </c>
      <c r="R34" s="10" t="str">
        <f>IF(Tbl_Transactions[[#This Row],[Category]]="Income","Income","Expense")</f>
        <v>Expense</v>
      </c>
    </row>
    <row r="35" spans="1:18" x14ac:dyDescent="0.25">
      <c r="A35" s="10">
        <v>34</v>
      </c>
      <c r="B35" s="15">
        <v>40327</v>
      </c>
      <c r="C35" s="16">
        <v>0.44909879719805168</v>
      </c>
      <c r="D35" s="10">
        <f>IF(Tbl_Transactions[[#This Row],[Date]]="","",YEAR(Tbl_Transactions[[#This Row],[Date]]))</f>
        <v>2010</v>
      </c>
      <c r="E35" s="10">
        <f>MONTH(Tbl_Transactions[[#This Row],[Date]])</f>
        <v>5</v>
      </c>
      <c r="F35" s="10" t="str">
        <f>VLOOKUP(Tbl_Transactions[[#This Row],[Month Num]],Tbl_Lookup_Month[],2)</f>
        <v>May</v>
      </c>
      <c r="G35" s="10">
        <f>DAY(Tbl_Transactions[[#This Row],[Date]])</f>
        <v>29</v>
      </c>
      <c r="H35" s="10">
        <f>WEEKDAY(Tbl_Transactions[[#This Row],[Date]])</f>
        <v>7</v>
      </c>
      <c r="I35" s="10" t="str">
        <f>VLOOKUP(Tbl_Transactions[[#This Row],[Weekday Num]],Tbl_Lookup_Weekday[], 2)</f>
        <v>Sat</v>
      </c>
      <c r="J35" s="10" t="str">
        <f>VLOOKUP(Tbl_Transactions[[#This Row],[Time]],Tbl_Lookup_Time[],4,TRUE)</f>
        <v>Late Morning</v>
      </c>
      <c r="K35" s="10" t="s">
        <v>24</v>
      </c>
      <c r="L35" s="10" t="s">
        <v>30</v>
      </c>
      <c r="M35" s="10" t="s">
        <v>31</v>
      </c>
      <c r="N35" s="10" t="s">
        <v>19</v>
      </c>
      <c r="O35" s="14">
        <v>491</v>
      </c>
      <c r="P35" s="14">
        <f>IF(Tbl_Transactions[[#This Row],[Type]]="Income",Tbl_Transactions[[#This Row],[Amount]]*Rng_Lookup_IncomeTax,Tbl_Transactions[[#This Row],[Amount]]*Rng_Lookup_SalesTax)</f>
        <v>43.576249999999995</v>
      </c>
      <c r="Q35" s="14">
        <f>IF(Tbl_Transactions[[#This Row],[Type]]="Expense",Tbl_Transactions[[#This Row],[Amount]]+Tbl_Transactions[[#This Row],[Tax]],Tbl_Transactions[[#This Row],[Amount]]-Tbl_Transactions[[#This Row],[Tax]])</f>
        <v>534.57624999999996</v>
      </c>
      <c r="R35" s="10" t="str">
        <f>IF(Tbl_Transactions[[#This Row],[Category]]="Income","Income","Expense")</f>
        <v>Expense</v>
      </c>
    </row>
    <row r="36" spans="1:18" x14ac:dyDescent="0.25">
      <c r="A36" s="10">
        <v>35</v>
      </c>
      <c r="B36" s="15">
        <v>40328</v>
      </c>
      <c r="C36" s="16">
        <v>0.94106457704294633</v>
      </c>
      <c r="D36" s="10">
        <f>IF(Tbl_Transactions[[#This Row],[Date]]="","",YEAR(Tbl_Transactions[[#This Row],[Date]]))</f>
        <v>2010</v>
      </c>
      <c r="E36" s="10">
        <f>MONTH(Tbl_Transactions[[#This Row],[Date]])</f>
        <v>5</v>
      </c>
      <c r="F36" s="10" t="str">
        <f>VLOOKUP(Tbl_Transactions[[#This Row],[Month Num]],Tbl_Lookup_Month[],2)</f>
        <v>May</v>
      </c>
      <c r="G36" s="10">
        <f>DAY(Tbl_Transactions[[#This Row],[Date]])</f>
        <v>30</v>
      </c>
      <c r="H36" s="10">
        <f>WEEKDAY(Tbl_Transactions[[#This Row],[Date]])</f>
        <v>1</v>
      </c>
      <c r="I36" s="10" t="str">
        <f>VLOOKUP(Tbl_Transactions[[#This Row],[Weekday Num]],Tbl_Lookup_Weekday[], 2)</f>
        <v>Sun</v>
      </c>
      <c r="J36" s="10" t="str">
        <f>VLOOKUP(Tbl_Transactions[[#This Row],[Time]],Tbl_Lookup_Time[],4,TRUE)</f>
        <v>Evening</v>
      </c>
      <c r="K36" s="10" t="s">
        <v>28</v>
      </c>
      <c r="L36" s="10" t="s">
        <v>32</v>
      </c>
      <c r="M36" s="10" t="s">
        <v>33</v>
      </c>
      <c r="N36" s="10" t="s">
        <v>19</v>
      </c>
      <c r="O36" s="14">
        <v>161</v>
      </c>
      <c r="P36" s="14">
        <f>IF(Tbl_Transactions[[#This Row],[Type]]="Income",Tbl_Transactions[[#This Row],[Amount]]*Rng_Lookup_IncomeTax,Tbl_Transactions[[#This Row],[Amount]]*Rng_Lookup_SalesTax)</f>
        <v>14.288749999999999</v>
      </c>
      <c r="Q36" s="14">
        <f>IF(Tbl_Transactions[[#This Row],[Type]]="Expense",Tbl_Transactions[[#This Row],[Amount]]+Tbl_Transactions[[#This Row],[Tax]],Tbl_Transactions[[#This Row],[Amount]]-Tbl_Transactions[[#This Row],[Tax]])</f>
        <v>175.28874999999999</v>
      </c>
      <c r="R36" s="10" t="str">
        <f>IF(Tbl_Transactions[[#This Row],[Category]]="Income","Income","Expense")</f>
        <v>Expense</v>
      </c>
    </row>
    <row r="37" spans="1:18" x14ac:dyDescent="0.25">
      <c r="A37" s="10">
        <v>36</v>
      </c>
      <c r="B37" s="15">
        <v>40331</v>
      </c>
      <c r="C37" s="16">
        <v>0.96670476225399382</v>
      </c>
      <c r="D37" s="10">
        <f>IF(Tbl_Transactions[[#This Row],[Date]]="","",YEAR(Tbl_Transactions[[#This Row],[Date]]))</f>
        <v>2010</v>
      </c>
      <c r="E37" s="10">
        <f>MONTH(Tbl_Transactions[[#This Row],[Date]])</f>
        <v>6</v>
      </c>
      <c r="F37" s="10" t="str">
        <f>VLOOKUP(Tbl_Transactions[[#This Row],[Month Num]],Tbl_Lookup_Month[],2)</f>
        <v>Jun</v>
      </c>
      <c r="G37" s="10">
        <f>DAY(Tbl_Transactions[[#This Row],[Date]])</f>
        <v>2</v>
      </c>
      <c r="H37" s="10">
        <f>WEEKDAY(Tbl_Transactions[[#This Row],[Date]])</f>
        <v>4</v>
      </c>
      <c r="I37" s="10" t="str">
        <f>VLOOKUP(Tbl_Transactions[[#This Row],[Weekday Num]],Tbl_Lookup_Weekday[], 2)</f>
        <v>Wed</v>
      </c>
      <c r="J37" s="10" t="str">
        <f>VLOOKUP(Tbl_Transactions[[#This Row],[Time]],Tbl_Lookup_Time[],4,TRUE)</f>
        <v>Evening</v>
      </c>
      <c r="K37" s="10" t="s">
        <v>28</v>
      </c>
      <c r="L37" s="10" t="s">
        <v>42</v>
      </c>
      <c r="M37" s="10" t="s">
        <v>43</v>
      </c>
      <c r="N37" s="10" t="s">
        <v>19</v>
      </c>
      <c r="O37" s="14">
        <v>341</v>
      </c>
      <c r="P37" s="14">
        <f>IF(Tbl_Transactions[[#This Row],[Type]]="Income",Tbl_Transactions[[#This Row],[Amount]]*Rng_Lookup_IncomeTax,Tbl_Transactions[[#This Row],[Amount]]*Rng_Lookup_SalesTax)</f>
        <v>30.263749999999998</v>
      </c>
      <c r="Q37" s="14">
        <f>IF(Tbl_Transactions[[#This Row],[Type]]="Expense",Tbl_Transactions[[#This Row],[Amount]]+Tbl_Transactions[[#This Row],[Tax]],Tbl_Transactions[[#This Row],[Amount]]-Tbl_Transactions[[#This Row],[Tax]])</f>
        <v>371.26375000000002</v>
      </c>
      <c r="R37" s="10" t="str">
        <f>IF(Tbl_Transactions[[#This Row],[Category]]="Income","Income","Expense")</f>
        <v>Expense</v>
      </c>
    </row>
    <row r="38" spans="1:18" x14ac:dyDescent="0.25">
      <c r="A38" s="10">
        <v>37</v>
      </c>
      <c r="B38" s="15">
        <v>40331</v>
      </c>
      <c r="C38" s="16">
        <v>0.31889274471672091</v>
      </c>
      <c r="D38" s="10">
        <f>IF(Tbl_Transactions[[#This Row],[Date]]="","",YEAR(Tbl_Transactions[[#This Row],[Date]]))</f>
        <v>2010</v>
      </c>
      <c r="E38" s="10">
        <f>MONTH(Tbl_Transactions[[#This Row],[Date]])</f>
        <v>6</v>
      </c>
      <c r="F38" s="10" t="str">
        <f>VLOOKUP(Tbl_Transactions[[#This Row],[Month Num]],Tbl_Lookup_Month[],2)</f>
        <v>Jun</v>
      </c>
      <c r="G38" s="10">
        <f>DAY(Tbl_Transactions[[#This Row],[Date]])</f>
        <v>2</v>
      </c>
      <c r="H38" s="10">
        <f>WEEKDAY(Tbl_Transactions[[#This Row],[Date]])</f>
        <v>4</v>
      </c>
      <c r="I38" s="10" t="str">
        <f>VLOOKUP(Tbl_Transactions[[#This Row],[Weekday Num]],Tbl_Lookup_Weekday[], 2)</f>
        <v>Wed</v>
      </c>
      <c r="J38" s="10" t="str">
        <f>VLOOKUP(Tbl_Transactions[[#This Row],[Time]],Tbl_Lookup_Time[],4,TRUE)</f>
        <v>Morning</v>
      </c>
      <c r="K38" s="10" t="s">
        <v>51</v>
      </c>
      <c r="L38" s="10" t="s">
        <v>50</v>
      </c>
      <c r="M38" s="10" t="s">
        <v>52</v>
      </c>
      <c r="N38" s="10" t="s">
        <v>35</v>
      </c>
      <c r="O38" s="14">
        <v>475</v>
      </c>
      <c r="P38" s="14">
        <f>IF(Tbl_Transactions[[#This Row],[Type]]="Income",Tbl_Transactions[[#This Row],[Amount]]*Rng_Lookup_IncomeTax,Tbl_Transactions[[#This Row],[Amount]]*Rng_Lookup_SalesTax)</f>
        <v>42.15625</v>
      </c>
      <c r="Q38" s="14">
        <f>IF(Tbl_Transactions[[#This Row],[Type]]="Expense",Tbl_Transactions[[#This Row],[Amount]]+Tbl_Transactions[[#This Row],[Tax]],Tbl_Transactions[[#This Row],[Amount]]-Tbl_Transactions[[#This Row],[Tax]])</f>
        <v>517.15625</v>
      </c>
      <c r="R38" s="10" t="str">
        <f>IF(Tbl_Transactions[[#This Row],[Category]]="Income","Income","Expense")</f>
        <v>Expense</v>
      </c>
    </row>
    <row r="39" spans="1:18" x14ac:dyDescent="0.25">
      <c r="A39" s="10">
        <v>38</v>
      </c>
      <c r="B39" s="15">
        <v>40332</v>
      </c>
      <c r="C39" s="16">
        <v>0.69108598645192798</v>
      </c>
      <c r="D39" s="10">
        <f>IF(Tbl_Transactions[[#This Row],[Date]]="","",YEAR(Tbl_Transactions[[#This Row],[Date]]))</f>
        <v>2010</v>
      </c>
      <c r="E39" s="10">
        <f>MONTH(Tbl_Transactions[[#This Row],[Date]])</f>
        <v>6</v>
      </c>
      <c r="F39" s="10" t="str">
        <f>VLOOKUP(Tbl_Transactions[[#This Row],[Month Num]],Tbl_Lookup_Month[],2)</f>
        <v>Jun</v>
      </c>
      <c r="G39" s="10">
        <f>DAY(Tbl_Transactions[[#This Row],[Date]])</f>
        <v>3</v>
      </c>
      <c r="H39" s="10">
        <f>WEEKDAY(Tbl_Transactions[[#This Row],[Date]])</f>
        <v>5</v>
      </c>
      <c r="I39" s="10" t="str">
        <f>VLOOKUP(Tbl_Transactions[[#This Row],[Weekday Num]],Tbl_Lookup_Weekday[], 2)</f>
        <v>Thu</v>
      </c>
      <c r="J39" s="10" t="str">
        <f>VLOOKUP(Tbl_Transactions[[#This Row],[Time]],Tbl_Lookup_Time[],4,TRUE)</f>
        <v>Afternoon</v>
      </c>
      <c r="K39" s="10" t="s">
        <v>17</v>
      </c>
      <c r="L39" s="10" t="s">
        <v>20</v>
      </c>
      <c r="M39" s="10" t="s">
        <v>21</v>
      </c>
      <c r="N39" s="10" t="s">
        <v>19</v>
      </c>
      <c r="O39" s="14">
        <v>41</v>
      </c>
      <c r="P39" s="14">
        <f>IF(Tbl_Transactions[[#This Row],[Type]]="Income",Tbl_Transactions[[#This Row],[Amount]]*Rng_Lookup_IncomeTax,Tbl_Transactions[[#This Row],[Amount]]*Rng_Lookup_SalesTax)</f>
        <v>15.58</v>
      </c>
      <c r="Q39" s="14">
        <f>IF(Tbl_Transactions[[#This Row],[Type]]="Expense",Tbl_Transactions[[#This Row],[Amount]]+Tbl_Transactions[[#This Row],[Tax]],Tbl_Transactions[[#This Row],[Amount]]-Tbl_Transactions[[#This Row],[Tax]])</f>
        <v>25.42</v>
      </c>
      <c r="R39" s="10" t="str">
        <f>IF(Tbl_Transactions[[#This Row],[Category]]="Income","Income","Expense")</f>
        <v>Income</v>
      </c>
    </row>
    <row r="40" spans="1:18" x14ac:dyDescent="0.25">
      <c r="A40" s="10">
        <v>39</v>
      </c>
      <c r="B40" s="15">
        <v>40336</v>
      </c>
      <c r="C40" s="16">
        <v>0.24425030825888139</v>
      </c>
      <c r="D40" s="10">
        <f>IF(Tbl_Transactions[[#This Row],[Date]]="","",YEAR(Tbl_Transactions[[#This Row],[Date]]))</f>
        <v>2010</v>
      </c>
      <c r="E40" s="10">
        <f>MONTH(Tbl_Transactions[[#This Row],[Date]])</f>
        <v>6</v>
      </c>
      <c r="F40" s="10" t="str">
        <f>VLOOKUP(Tbl_Transactions[[#This Row],[Month Num]],Tbl_Lookup_Month[],2)</f>
        <v>Jun</v>
      </c>
      <c r="G40" s="10">
        <f>DAY(Tbl_Transactions[[#This Row],[Date]])</f>
        <v>7</v>
      </c>
      <c r="H40" s="10">
        <f>WEEKDAY(Tbl_Transactions[[#This Row],[Date]])</f>
        <v>2</v>
      </c>
      <c r="I40" s="10" t="str">
        <f>VLOOKUP(Tbl_Transactions[[#This Row],[Weekday Num]],Tbl_Lookup_Weekday[], 2)</f>
        <v>Mon</v>
      </c>
      <c r="J40" s="10" t="str">
        <f>VLOOKUP(Tbl_Transactions[[#This Row],[Time]],Tbl_Lookup_Time[],4,TRUE)</f>
        <v>Early Morning</v>
      </c>
      <c r="K40" s="10" t="s">
        <v>37</v>
      </c>
      <c r="L40" s="10" t="s">
        <v>36</v>
      </c>
      <c r="M40" s="10" t="s">
        <v>38</v>
      </c>
      <c r="N40" s="10" t="s">
        <v>19</v>
      </c>
      <c r="O40" s="14">
        <v>266</v>
      </c>
      <c r="P40" s="14">
        <f>IF(Tbl_Transactions[[#This Row],[Type]]="Income",Tbl_Transactions[[#This Row],[Amount]]*Rng_Lookup_IncomeTax,Tbl_Transactions[[#This Row],[Amount]]*Rng_Lookup_SalesTax)</f>
        <v>23.607499999999998</v>
      </c>
      <c r="Q40" s="14">
        <f>IF(Tbl_Transactions[[#This Row],[Type]]="Expense",Tbl_Transactions[[#This Row],[Amount]]+Tbl_Transactions[[#This Row],[Tax]],Tbl_Transactions[[#This Row],[Amount]]-Tbl_Transactions[[#This Row],[Tax]])</f>
        <v>289.60750000000002</v>
      </c>
      <c r="R40" s="10" t="str">
        <f>IF(Tbl_Transactions[[#This Row],[Category]]="Income","Income","Expense")</f>
        <v>Expense</v>
      </c>
    </row>
    <row r="41" spans="1:18" x14ac:dyDescent="0.25">
      <c r="A41" s="10">
        <v>40</v>
      </c>
      <c r="B41" s="15">
        <v>40338</v>
      </c>
      <c r="C41" s="16">
        <v>0.49819130624828434</v>
      </c>
      <c r="D41" s="10">
        <f>IF(Tbl_Transactions[[#This Row],[Date]]="","",YEAR(Tbl_Transactions[[#This Row],[Date]]))</f>
        <v>2010</v>
      </c>
      <c r="E41" s="10">
        <f>MONTH(Tbl_Transactions[[#This Row],[Date]])</f>
        <v>6</v>
      </c>
      <c r="F41" s="10" t="str">
        <f>VLOOKUP(Tbl_Transactions[[#This Row],[Month Num]],Tbl_Lookup_Month[],2)</f>
        <v>Jun</v>
      </c>
      <c r="G41" s="10">
        <f>DAY(Tbl_Transactions[[#This Row],[Date]])</f>
        <v>9</v>
      </c>
      <c r="H41" s="10">
        <f>WEEKDAY(Tbl_Transactions[[#This Row],[Date]])</f>
        <v>4</v>
      </c>
      <c r="I41" s="10" t="str">
        <f>VLOOKUP(Tbl_Transactions[[#This Row],[Weekday Num]],Tbl_Lookup_Weekday[], 2)</f>
        <v>Wed</v>
      </c>
      <c r="J41" s="10" t="str">
        <f>VLOOKUP(Tbl_Transactions[[#This Row],[Time]],Tbl_Lookup_Time[],4,TRUE)</f>
        <v>Late Morning</v>
      </c>
      <c r="K41" s="10" t="s">
        <v>51</v>
      </c>
      <c r="L41" s="10" t="s">
        <v>50</v>
      </c>
      <c r="M41" s="10" t="s">
        <v>52</v>
      </c>
      <c r="N41" s="10" t="s">
        <v>35</v>
      </c>
      <c r="O41" s="14">
        <v>121</v>
      </c>
      <c r="P41" s="14">
        <f>IF(Tbl_Transactions[[#This Row],[Type]]="Income",Tbl_Transactions[[#This Row],[Amount]]*Rng_Lookup_IncomeTax,Tbl_Transactions[[#This Row],[Amount]]*Rng_Lookup_SalesTax)</f>
        <v>10.73875</v>
      </c>
      <c r="Q41" s="14">
        <f>IF(Tbl_Transactions[[#This Row],[Type]]="Expense",Tbl_Transactions[[#This Row],[Amount]]+Tbl_Transactions[[#This Row],[Tax]],Tbl_Transactions[[#This Row],[Amount]]-Tbl_Transactions[[#This Row],[Tax]])</f>
        <v>131.73875000000001</v>
      </c>
      <c r="R41" s="10" t="str">
        <f>IF(Tbl_Transactions[[#This Row],[Category]]="Income","Income","Expense")</f>
        <v>Expense</v>
      </c>
    </row>
    <row r="42" spans="1:18" x14ac:dyDescent="0.25">
      <c r="A42" s="10">
        <v>41</v>
      </c>
      <c r="B42" s="15">
        <v>40339</v>
      </c>
      <c r="C42" s="16">
        <v>0.66602799404403656</v>
      </c>
      <c r="D42" s="10">
        <f>IF(Tbl_Transactions[[#This Row],[Date]]="","",YEAR(Tbl_Transactions[[#This Row],[Date]]))</f>
        <v>2010</v>
      </c>
      <c r="E42" s="10">
        <f>MONTH(Tbl_Transactions[[#This Row],[Date]])</f>
        <v>6</v>
      </c>
      <c r="F42" s="10" t="str">
        <f>VLOOKUP(Tbl_Transactions[[#This Row],[Month Num]],Tbl_Lookup_Month[],2)</f>
        <v>Jun</v>
      </c>
      <c r="G42" s="10">
        <f>DAY(Tbl_Transactions[[#This Row],[Date]])</f>
        <v>10</v>
      </c>
      <c r="H42" s="10">
        <f>WEEKDAY(Tbl_Transactions[[#This Row],[Date]])</f>
        <v>5</v>
      </c>
      <c r="I42" s="10" t="str">
        <f>VLOOKUP(Tbl_Transactions[[#This Row],[Weekday Num]],Tbl_Lookup_Weekday[], 2)</f>
        <v>Thu</v>
      </c>
      <c r="J42" s="10" t="str">
        <f>VLOOKUP(Tbl_Transactions[[#This Row],[Time]],Tbl_Lookup_Time[],4,TRUE)</f>
        <v>Afternoon</v>
      </c>
      <c r="K42" s="10" t="s">
        <v>28</v>
      </c>
      <c r="L42" s="10" t="s">
        <v>42</v>
      </c>
      <c r="M42" s="10" t="s">
        <v>43</v>
      </c>
      <c r="N42" s="10" t="s">
        <v>35</v>
      </c>
      <c r="O42" s="14">
        <v>245</v>
      </c>
      <c r="P42" s="14">
        <f>IF(Tbl_Transactions[[#This Row],[Type]]="Income",Tbl_Transactions[[#This Row],[Amount]]*Rng_Lookup_IncomeTax,Tbl_Transactions[[#This Row],[Amount]]*Rng_Lookup_SalesTax)</f>
        <v>21.743749999999999</v>
      </c>
      <c r="Q42" s="14">
        <f>IF(Tbl_Transactions[[#This Row],[Type]]="Expense",Tbl_Transactions[[#This Row],[Amount]]+Tbl_Transactions[[#This Row],[Tax]],Tbl_Transactions[[#This Row],[Amount]]-Tbl_Transactions[[#This Row],[Tax]])</f>
        <v>266.74374999999998</v>
      </c>
      <c r="R42" s="10" t="str">
        <f>IF(Tbl_Transactions[[#This Row],[Category]]="Income","Income","Expense")</f>
        <v>Expense</v>
      </c>
    </row>
    <row r="43" spans="1:18" x14ac:dyDescent="0.25">
      <c r="A43" s="10">
        <v>42</v>
      </c>
      <c r="B43" s="15">
        <v>40340</v>
      </c>
      <c r="C43" s="16">
        <v>0.18691368268523822</v>
      </c>
      <c r="D43" s="10">
        <f>IF(Tbl_Transactions[[#This Row],[Date]]="","",YEAR(Tbl_Transactions[[#This Row],[Date]]))</f>
        <v>2010</v>
      </c>
      <c r="E43" s="10">
        <f>MONTH(Tbl_Transactions[[#This Row],[Date]])</f>
        <v>6</v>
      </c>
      <c r="F43" s="10" t="str">
        <f>VLOOKUP(Tbl_Transactions[[#This Row],[Month Num]],Tbl_Lookup_Month[],2)</f>
        <v>Jun</v>
      </c>
      <c r="G43" s="10">
        <f>DAY(Tbl_Transactions[[#This Row],[Date]])</f>
        <v>11</v>
      </c>
      <c r="H43" s="10">
        <f>WEEKDAY(Tbl_Transactions[[#This Row],[Date]])</f>
        <v>6</v>
      </c>
      <c r="I43" s="10" t="str">
        <f>VLOOKUP(Tbl_Transactions[[#This Row],[Weekday Num]],Tbl_Lookup_Weekday[], 2)</f>
        <v>Fri</v>
      </c>
      <c r="J43" s="10" t="str">
        <f>VLOOKUP(Tbl_Transactions[[#This Row],[Time]],Tbl_Lookup_Time[],4,TRUE)</f>
        <v>Early Morning</v>
      </c>
      <c r="K43" s="10" t="s">
        <v>24</v>
      </c>
      <c r="L43" s="10" t="s">
        <v>23</v>
      </c>
      <c r="M43" s="10" t="s">
        <v>25</v>
      </c>
      <c r="N43" s="10" t="s">
        <v>19</v>
      </c>
      <c r="O43" s="14">
        <v>325</v>
      </c>
      <c r="P43" s="14">
        <f>IF(Tbl_Transactions[[#This Row],[Type]]="Income",Tbl_Transactions[[#This Row],[Amount]]*Rng_Lookup_IncomeTax,Tbl_Transactions[[#This Row],[Amount]]*Rng_Lookup_SalesTax)</f>
        <v>28.84375</v>
      </c>
      <c r="Q43" s="14">
        <f>IF(Tbl_Transactions[[#This Row],[Type]]="Expense",Tbl_Transactions[[#This Row],[Amount]]+Tbl_Transactions[[#This Row],[Tax]],Tbl_Transactions[[#This Row],[Amount]]-Tbl_Transactions[[#This Row],[Tax]])</f>
        <v>353.84375</v>
      </c>
      <c r="R43" s="10" t="str">
        <f>IF(Tbl_Transactions[[#This Row],[Category]]="Income","Income","Expense")</f>
        <v>Expense</v>
      </c>
    </row>
    <row r="44" spans="1:18" x14ac:dyDescent="0.25">
      <c r="A44" s="10">
        <v>43</v>
      </c>
      <c r="B44" s="15">
        <v>40342</v>
      </c>
      <c r="C44" s="16">
        <v>0.3119314769928303</v>
      </c>
      <c r="D44" s="10">
        <f>IF(Tbl_Transactions[[#This Row],[Date]]="","",YEAR(Tbl_Transactions[[#This Row],[Date]]))</f>
        <v>2010</v>
      </c>
      <c r="E44" s="10">
        <f>MONTH(Tbl_Transactions[[#This Row],[Date]])</f>
        <v>6</v>
      </c>
      <c r="F44" s="10" t="str">
        <f>VLOOKUP(Tbl_Transactions[[#This Row],[Month Num]],Tbl_Lookup_Month[],2)</f>
        <v>Jun</v>
      </c>
      <c r="G44" s="10">
        <f>DAY(Tbl_Transactions[[#This Row],[Date]])</f>
        <v>13</v>
      </c>
      <c r="H44" s="10">
        <f>WEEKDAY(Tbl_Transactions[[#This Row],[Date]])</f>
        <v>1</v>
      </c>
      <c r="I44" s="10" t="str">
        <f>VLOOKUP(Tbl_Transactions[[#This Row],[Weekday Num]],Tbl_Lookup_Weekday[], 2)</f>
        <v>Sun</v>
      </c>
      <c r="J44" s="10" t="str">
        <f>VLOOKUP(Tbl_Transactions[[#This Row],[Time]],Tbl_Lookup_Time[],4,TRUE)</f>
        <v>Morning</v>
      </c>
      <c r="K44" s="10" t="s">
        <v>17</v>
      </c>
      <c r="L44" s="10" t="s">
        <v>44</v>
      </c>
      <c r="M44" s="10" t="s">
        <v>45</v>
      </c>
      <c r="N44" s="10" t="s">
        <v>19</v>
      </c>
      <c r="O44" s="14">
        <v>431</v>
      </c>
      <c r="P44" s="14">
        <f>IF(Tbl_Transactions[[#This Row],[Type]]="Income",Tbl_Transactions[[#This Row],[Amount]]*Rng_Lookup_IncomeTax,Tbl_Transactions[[#This Row],[Amount]]*Rng_Lookup_SalesTax)</f>
        <v>163.78</v>
      </c>
      <c r="Q44" s="14">
        <f>IF(Tbl_Transactions[[#This Row],[Type]]="Expense",Tbl_Transactions[[#This Row],[Amount]]+Tbl_Transactions[[#This Row],[Tax]],Tbl_Transactions[[#This Row],[Amount]]-Tbl_Transactions[[#This Row],[Tax]])</f>
        <v>267.22000000000003</v>
      </c>
      <c r="R44" s="10" t="str">
        <f>IF(Tbl_Transactions[[#This Row],[Category]]="Income","Income","Expense")</f>
        <v>Income</v>
      </c>
    </row>
    <row r="45" spans="1:18" x14ac:dyDescent="0.25">
      <c r="A45" s="10">
        <v>44</v>
      </c>
      <c r="B45" s="15">
        <v>40342</v>
      </c>
      <c r="C45" s="16">
        <v>1.9219654330270064E-2</v>
      </c>
      <c r="D45" s="10">
        <f>IF(Tbl_Transactions[[#This Row],[Date]]="","",YEAR(Tbl_Transactions[[#This Row],[Date]]))</f>
        <v>2010</v>
      </c>
      <c r="E45" s="10">
        <f>MONTH(Tbl_Transactions[[#This Row],[Date]])</f>
        <v>6</v>
      </c>
      <c r="F45" s="10" t="str">
        <f>VLOOKUP(Tbl_Transactions[[#This Row],[Month Num]],Tbl_Lookup_Month[],2)</f>
        <v>Jun</v>
      </c>
      <c r="G45" s="10">
        <f>DAY(Tbl_Transactions[[#This Row],[Date]])</f>
        <v>13</v>
      </c>
      <c r="H45" s="10">
        <f>WEEKDAY(Tbl_Transactions[[#This Row],[Date]])</f>
        <v>1</v>
      </c>
      <c r="I45" s="10" t="str">
        <f>VLOOKUP(Tbl_Transactions[[#This Row],[Weekday Num]],Tbl_Lookup_Weekday[], 2)</f>
        <v>Sun</v>
      </c>
      <c r="J45" s="10" t="str">
        <f>VLOOKUP(Tbl_Transactions[[#This Row],[Time]],Tbl_Lookup_Time[],4,TRUE)</f>
        <v>Night</v>
      </c>
      <c r="K45" s="10" t="s">
        <v>24</v>
      </c>
      <c r="L45" s="10" t="s">
        <v>30</v>
      </c>
      <c r="M45" s="10" t="s">
        <v>31</v>
      </c>
      <c r="N45" s="10" t="s">
        <v>19</v>
      </c>
      <c r="O45" s="14">
        <v>261</v>
      </c>
      <c r="P45" s="14">
        <f>IF(Tbl_Transactions[[#This Row],[Type]]="Income",Tbl_Transactions[[#This Row],[Amount]]*Rng_Lookup_IncomeTax,Tbl_Transactions[[#This Row],[Amount]]*Rng_Lookup_SalesTax)</f>
        <v>23.16375</v>
      </c>
      <c r="Q45" s="14">
        <f>IF(Tbl_Transactions[[#This Row],[Type]]="Expense",Tbl_Transactions[[#This Row],[Amount]]+Tbl_Transactions[[#This Row],[Tax]],Tbl_Transactions[[#This Row],[Amount]]-Tbl_Transactions[[#This Row],[Tax]])</f>
        <v>284.16374999999999</v>
      </c>
      <c r="R45" s="10" t="str">
        <f>IF(Tbl_Transactions[[#This Row],[Category]]="Income","Income","Expense")</f>
        <v>Expense</v>
      </c>
    </row>
    <row r="46" spans="1:18" x14ac:dyDescent="0.25">
      <c r="A46" s="10">
        <v>45</v>
      </c>
      <c r="B46" s="15">
        <v>40342</v>
      </c>
      <c r="C46" s="16">
        <v>8.0897142045747716E-2</v>
      </c>
      <c r="D46" s="10">
        <f>IF(Tbl_Transactions[[#This Row],[Date]]="","",YEAR(Tbl_Transactions[[#This Row],[Date]]))</f>
        <v>2010</v>
      </c>
      <c r="E46" s="10">
        <f>MONTH(Tbl_Transactions[[#This Row],[Date]])</f>
        <v>6</v>
      </c>
      <c r="F46" s="10" t="str">
        <f>VLOOKUP(Tbl_Transactions[[#This Row],[Month Num]],Tbl_Lookup_Month[],2)</f>
        <v>Jun</v>
      </c>
      <c r="G46" s="10">
        <f>DAY(Tbl_Transactions[[#This Row],[Date]])</f>
        <v>13</v>
      </c>
      <c r="H46" s="10">
        <f>WEEKDAY(Tbl_Transactions[[#This Row],[Date]])</f>
        <v>1</v>
      </c>
      <c r="I46" s="10" t="str">
        <f>VLOOKUP(Tbl_Transactions[[#This Row],[Weekday Num]],Tbl_Lookup_Weekday[], 2)</f>
        <v>Sun</v>
      </c>
      <c r="J46" s="10" t="str">
        <f>VLOOKUP(Tbl_Transactions[[#This Row],[Time]],Tbl_Lookup_Time[],4,TRUE)</f>
        <v>Night</v>
      </c>
      <c r="K46" s="10" t="s">
        <v>28</v>
      </c>
      <c r="L46" s="10" t="s">
        <v>42</v>
      </c>
      <c r="M46" s="10" t="s">
        <v>43</v>
      </c>
      <c r="N46" s="10" t="s">
        <v>35</v>
      </c>
      <c r="O46" s="14">
        <v>65</v>
      </c>
      <c r="P46" s="14">
        <f>IF(Tbl_Transactions[[#This Row],[Type]]="Income",Tbl_Transactions[[#This Row],[Amount]]*Rng_Lookup_IncomeTax,Tbl_Transactions[[#This Row],[Amount]]*Rng_Lookup_SalesTax)</f>
        <v>5.7687499999999998</v>
      </c>
      <c r="Q46" s="14">
        <f>IF(Tbl_Transactions[[#This Row],[Type]]="Expense",Tbl_Transactions[[#This Row],[Amount]]+Tbl_Transactions[[#This Row],[Tax]],Tbl_Transactions[[#This Row],[Amount]]-Tbl_Transactions[[#This Row],[Tax]])</f>
        <v>70.768749999999997</v>
      </c>
      <c r="R46" s="10" t="str">
        <f>IF(Tbl_Transactions[[#This Row],[Category]]="Income","Income","Expense")</f>
        <v>Expense</v>
      </c>
    </row>
    <row r="47" spans="1:18" x14ac:dyDescent="0.25">
      <c r="A47" s="10">
        <v>46</v>
      </c>
      <c r="B47" s="15">
        <v>40350</v>
      </c>
      <c r="C47" s="16">
        <v>0.12176555997488214</v>
      </c>
      <c r="D47" s="10">
        <f>IF(Tbl_Transactions[[#This Row],[Date]]="","",YEAR(Tbl_Transactions[[#This Row],[Date]]))</f>
        <v>2010</v>
      </c>
      <c r="E47" s="10">
        <f>MONTH(Tbl_Transactions[[#This Row],[Date]])</f>
        <v>6</v>
      </c>
      <c r="F47" s="10" t="str">
        <f>VLOOKUP(Tbl_Transactions[[#This Row],[Month Num]],Tbl_Lookup_Month[],2)</f>
        <v>Jun</v>
      </c>
      <c r="G47" s="10">
        <f>DAY(Tbl_Transactions[[#This Row],[Date]])</f>
        <v>21</v>
      </c>
      <c r="H47" s="10">
        <f>WEEKDAY(Tbl_Transactions[[#This Row],[Date]])</f>
        <v>2</v>
      </c>
      <c r="I47" s="10" t="str">
        <f>VLOOKUP(Tbl_Transactions[[#This Row],[Weekday Num]],Tbl_Lookup_Weekday[], 2)</f>
        <v>Mon</v>
      </c>
      <c r="J47" s="10" t="str">
        <f>VLOOKUP(Tbl_Transactions[[#This Row],[Time]],Tbl_Lookup_Time[],4,TRUE)</f>
        <v>Night</v>
      </c>
      <c r="K47" s="10" t="s">
        <v>24</v>
      </c>
      <c r="L47" s="10" t="s">
        <v>30</v>
      </c>
      <c r="M47" s="10" t="s">
        <v>31</v>
      </c>
      <c r="N47" s="10" t="s">
        <v>35</v>
      </c>
      <c r="O47" s="14">
        <v>339</v>
      </c>
      <c r="P47" s="14">
        <f>IF(Tbl_Transactions[[#This Row],[Type]]="Income",Tbl_Transactions[[#This Row],[Amount]]*Rng_Lookup_IncomeTax,Tbl_Transactions[[#This Row],[Amount]]*Rng_Lookup_SalesTax)</f>
        <v>30.08625</v>
      </c>
      <c r="Q47" s="14">
        <f>IF(Tbl_Transactions[[#This Row],[Type]]="Expense",Tbl_Transactions[[#This Row],[Amount]]+Tbl_Transactions[[#This Row],[Tax]],Tbl_Transactions[[#This Row],[Amount]]-Tbl_Transactions[[#This Row],[Tax]])</f>
        <v>369.08625000000001</v>
      </c>
      <c r="R47" s="10" t="str">
        <f>IF(Tbl_Transactions[[#This Row],[Category]]="Income","Income","Expense")</f>
        <v>Expense</v>
      </c>
    </row>
    <row r="48" spans="1:18" x14ac:dyDescent="0.25">
      <c r="A48" s="10">
        <v>47</v>
      </c>
      <c r="B48" s="15">
        <v>40350</v>
      </c>
      <c r="C48" s="16">
        <v>0.66115804249339138</v>
      </c>
      <c r="D48" s="10">
        <f>IF(Tbl_Transactions[[#This Row],[Date]]="","",YEAR(Tbl_Transactions[[#This Row],[Date]]))</f>
        <v>2010</v>
      </c>
      <c r="E48" s="10">
        <f>MONTH(Tbl_Transactions[[#This Row],[Date]])</f>
        <v>6</v>
      </c>
      <c r="F48" s="10" t="str">
        <f>VLOOKUP(Tbl_Transactions[[#This Row],[Month Num]],Tbl_Lookup_Month[],2)</f>
        <v>Jun</v>
      </c>
      <c r="G48" s="10">
        <f>DAY(Tbl_Transactions[[#This Row],[Date]])</f>
        <v>21</v>
      </c>
      <c r="H48" s="10">
        <f>WEEKDAY(Tbl_Transactions[[#This Row],[Date]])</f>
        <v>2</v>
      </c>
      <c r="I48" s="10" t="str">
        <f>VLOOKUP(Tbl_Transactions[[#This Row],[Weekday Num]],Tbl_Lookup_Weekday[], 2)</f>
        <v>Mon</v>
      </c>
      <c r="J48" s="10" t="str">
        <f>VLOOKUP(Tbl_Transactions[[#This Row],[Time]],Tbl_Lookup_Time[],4,TRUE)</f>
        <v>Afternoon</v>
      </c>
      <c r="K48" s="10" t="s">
        <v>24</v>
      </c>
      <c r="L48" s="10" t="s">
        <v>30</v>
      </c>
      <c r="M48" s="10" t="s">
        <v>31</v>
      </c>
      <c r="N48" s="10" t="s">
        <v>35</v>
      </c>
      <c r="O48" s="14">
        <v>262</v>
      </c>
      <c r="P48" s="14">
        <f>IF(Tbl_Transactions[[#This Row],[Type]]="Income",Tbl_Transactions[[#This Row],[Amount]]*Rng_Lookup_IncomeTax,Tbl_Transactions[[#This Row],[Amount]]*Rng_Lookup_SalesTax)</f>
        <v>23.252499999999998</v>
      </c>
      <c r="Q48" s="14">
        <f>IF(Tbl_Transactions[[#This Row],[Type]]="Expense",Tbl_Transactions[[#This Row],[Amount]]+Tbl_Transactions[[#This Row],[Tax]],Tbl_Transactions[[#This Row],[Amount]]-Tbl_Transactions[[#This Row],[Tax]])</f>
        <v>285.2525</v>
      </c>
      <c r="R48" s="10" t="str">
        <f>IF(Tbl_Transactions[[#This Row],[Category]]="Income","Income","Expense")</f>
        <v>Expense</v>
      </c>
    </row>
    <row r="49" spans="1:18" x14ac:dyDescent="0.25">
      <c r="A49" s="10">
        <v>48</v>
      </c>
      <c r="B49" s="15">
        <v>40351</v>
      </c>
      <c r="C49" s="16">
        <v>0.18271289526565915</v>
      </c>
      <c r="D49" s="10">
        <f>IF(Tbl_Transactions[[#This Row],[Date]]="","",YEAR(Tbl_Transactions[[#This Row],[Date]]))</f>
        <v>2010</v>
      </c>
      <c r="E49" s="10">
        <f>MONTH(Tbl_Transactions[[#This Row],[Date]])</f>
        <v>6</v>
      </c>
      <c r="F49" s="10" t="str">
        <f>VLOOKUP(Tbl_Transactions[[#This Row],[Month Num]],Tbl_Lookup_Month[],2)</f>
        <v>Jun</v>
      </c>
      <c r="G49" s="10">
        <f>DAY(Tbl_Transactions[[#This Row],[Date]])</f>
        <v>22</v>
      </c>
      <c r="H49" s="10">
        <f>WEEKDAY(Tbl_Transactions[[#This Row],[Date]])</f>
        <v>3</v>
      </c>
      <c r="I49" s="10" t="str">
        <f>VLOOKUP(Tbl_Transactions[[#This Row],[Weekday Num]],Tbl_Lookup_Weekday[], 2)</f>
        <v>Tue</v>
      </c>
      <c r="J49" s="10" t="str">
        <f>VLOOKUP(Tbl_Transactions[[#This Row],[Time]],Tbl_Lookup_Time[],4,TRUE)</f>
        <v>Early Morning</v>
      </c>
      <c r="K49" s="10" t="s">
        <v>37</v>
      </c>
      <c r="L49" s="10" t="s">
        <v>47</v>
      </c>
      <c r="M49" s="10" t="s">
        <v>48</v>
      </c>
      <c r="N49" s="10" t="s">
        <v>35</v>
      </c>
      <c r="O49" s="14">
        <v>236</v>
      </c>
      <c r="P49" s="14">
        <f>IF(Tbl_Transactions[[#This Row],[Type]]="Income",Tbl_Transactions[[#This Row],[Amount]]*Rng_Lookup_IncomeTax,Tbl_Transactions[[#This Row],[Amount]]*Rng_Lookup_SalesTax)</f>
        <v>20.945</v>
      </c>
      <c r="Q49" s="14">
        <f>IF(Tbl_Transactions[[#This Row],[Type]]="Expense",Tbl_Transactions[[#This Row],[Amount]]+Tbl_Transactions[[#This Row],[Tax]],Tbl_Transactions[[#This Row],[Amount]]-Tbl_Transactions[[#This Row],[Tax]])</f>
        <v>256.94499999999999</v>
      </c>
      <c r="R49" s="10" t="str">
        <f>IF(Tbl_Transactions[[#This Row],[Category]]="Income","Income","Expense")</f>
        <v>Expense</v>
      </c>
    </row>
    <row r="50" spans="1:18" x14ac:dyDescent="0.25">
      <c r="A50" s="10">
        <v>49</v>
      </c>
      <c r="B50" s="15">
        <v>40351</v>
      </c>
      <c r="C50" s="16">
        <v>0.24956194917674379</v>
      </c>
      <c r="D50" s="10">
        <f>IF(Tbl_Transactions[[#This Row],[Date]]="","",YEAR(Tbl_Transactions[[#This Row],[Date]]))</f>
        <v>2010</v>
      </c>
      <c r="E50" s="10">
        <f>MONTH(Tbl_Transactions[[#This Row],[Date]])</f>
        <v>6</v>
      </c>
      <c r="F50" s="10" t="str">
        <f>VLOOKUP(Tbl_Transactions[[#This Row],[Month Num]],Tbl_Lookup_Month[],2)</f>
        <v>Jun</v>
      </c>
      <c r="G50" s="10">
        <f>DAY(Tbl_Transactions[[#This Row],[Date]])</f>
        <v>22</v>
      </c>
      <c r="H50" s="10">
        <f>WEEKDAY(Tbl_Transactions[[#This Row],[Date]])</f>
        <v>3</v>
      </c>
      <c r="I50" s="10" t="str">
        <f>VLOOKUP(Tbl_Transactions[[#This Row],[Weekday Num]],Tbl_Lookup_Weekday[], 2)</f>
        <v>Tue</v>
      </c>
      <c r="J50" s="10" t="str">
        <f>VLOOKUP(Tbl_Transactions[[#This Row],[Time]],Tbl_Lookup_Time[],4,TRUE)</f>
        <v>Early Morning</v>
      </c>
      <c r="K50" s="10" t="s">
        <v>17</v>
      </c>
      <c r="L50" s="10" t="s">
        <v>44</v>
      </c>
      <c r="M50" s="10" t="s">
        <v>45</v>
      </c>
      <c r="N50" s="10" t="s">
        <v>19</v>
      </c>
      <c r="O50" s="14">
        <v>456</v>
      </c>
      <c r="P50" s="14">
        <f>IF(Tbl_Transactions[[#This Row],[Type]]="Income",Tbl_Transactions[[#This Row],[Amount]]*Rng_Lookup_IncomeTax,Tbl_Transactions[[#This Row],[Amount]]*Rng_Lookup_SalesTax)</f>
        <v>173.28</v>
      </c>
      <c r="Q50" s="14">
        <f>IF(Tbl_Transactions[[#This Row],[Type]]="Expense",Tbl_Transactions[[#This Row],[Amount]]+Tbl_Transactions[[#This Row],[Tax]],Tbl_Transactions[[#This Row],[Amount]]-Tbl_Transactions[[#This Row],[Tax]])</f>
        <v>282.72000000000003</v>
      </c>
      <c r="R50" s="10" t="str">
        <f>IF(Tbl_Transactions[[#This Row],[Category]]="Income","Income","Expense")</f>
        <v>Income</v>
      </c>
    </row>
    <row r="51" spans="1:18" x14ac:dyDescent="0.25">
      <c r="A51" s="10">
        <v>50</v>
      </c>
      <c r="B51" s="15">
        <v>40362</v>
      </c>
      <c r="C51" s="16">
        <v>0.22231933487700495</v>
      </c>
      <c r="D51" s="10">
        <f>IF(Tbl_Transactions[[#This Row],[Date]]="","",YEAR(Tbl_Transactions[[#This Row],[Date]]))</f>
        <v>2010</v>
      </c>
      <c r="E51" s="10">
        <f>MONTH(Tbl_Transactions[[#This Row],[Date]])</f>
        <v>7</v>
      </c>
      <c r="F51" s="10" t="str">
        <f>VLOOKUP(Tbl_Transactions[[#This Row],[Month Num]],Tbl_Lookup_Month[],2)</f>
        <v>Jul</v>
      </c>
      <c r="G51" s="10">
        <f>DAY(Tbl_Transactions[[#This Row],[Date]])</f>
        <v>3</v>
      </c>
      <c r="H51" s="10">
        <f>WEEKDAY(Tbl_Transactions[[#This Row],[Date]])</f>
        <v>7</v>
      </c>
      <c r="I51" s="10" t="str">
        <f>VLOOKUP(Tbl_Transactions[[#This Row],[Weekday Num]],Tbl_Lookup_Weekday[], 2)</f>
        <v>Sat</v>
      </c>
      <c r="J51" s="10" t="str">
        <f>VLOOKUP(Tbl_Transactions[[#This Row],[Time]],Tbl_Lookup_Time[],4,TRUE)</f>
        <v>Early Morning</v>
      </c>
      <c r="K51" s="10" t="s">
        <v>55</v>
      </c>
      <c r="L51" s="10" t="s">
        <v>54</v>
      </c>
      <c r="M51" s="10" t="s">
        <v>56</v>
      </c>
      <c r="N51" s="10" t="s">
        <v>19</v>
      </c>
      <c r="O51" s="14">
        <v>106</v>
      </c>
      <c r="P51" s="14">
        <f>IF(Tbl_Transactions[[#This Row],[Type]]="Income",Tbl_Transactions[[#This Row],[Amount]]*Rng_Lookup_IncomeTax,Tbl_Transactions[[#This Row],[Amount]]*Rng_Lookup_SalesTax)</f>
        <v>9.4074999999999989</v>
      </c>
      <c r="Q51" s="14">
        <f>IF(Tbl_Transactions[[#This Row],[Type]]="Expense",Tbl_Transactions[[#This Row],[Amount]]+Tbl_Transactions[[#This Row],[Tax]],Tbl_Transactions[[#This Row],[Amount]]-Tbl_Transactions[[#This Row],[Tax]])</f>
        <v>115.4075</v>
      </c>
      <c r="R51" s="10" t="str">
        <f>IF(Tbl_Transactions[[#This Row],[Category]]="Income","Income","Expense")</f>
        <v>Expense</v>
      </c>
    </row>
    <row r="52" spans="1:18" x14ac:dyDescent="0.25">
      <c r="A52" s="10">
        <v>51</v>
      </c>
      <c r="B52" s="15">
        <v>40370</v>
      </c>
      <c r="C52" s="16">
        <v>0.79537679222730617</v>
      </c>
      <c r="D52" s="10">
        <f>IF(Tbl_Transactions[[#This Row],[Date]]="","",YEAR(Tbl_Transactions[[#This Row],[Date]]))</f>
        <v>2010</v>
      </c>
      <c r="E52" s="10">
        <f>MONTH(Tbl_Transactions[[#This Row],[Date]])</f>
        <v>7</v>
      </c>
      <c r="F52" s="10" t="str">
        <f>VLOOKUP(Tbl_Transactions[[#This Row],[Month Num]],Tbl_Lookup_Month[],2)</f>
        <v>Jul</v>
      </c>
      <c r="G52" s="10">
        <f>DAY(Tbl_Transactions[[#This Row],[Date]])</f>
        <v>11</v>
      </c>
      <c r="H52" s="10">
        <f>WEEKDAY(Tbl_Transactions[[#This Row],[Date]])</f>
        <v>1</v>
      </c>
      <c r="I52" s="10" t="str">
        <f>VLOOKUP(Tbl_Transactions[[#This Row],[Weekday Num]],Tbl_Lookup_Weekday[], 2)</f>
        <v>Sun</v>
      </c>
      <c r="J52" s="10" t="str">
        <f>VLOOKUP(Tbl_Transactions[[#This Row],[Time]],Tbl_Lookup_Time[],4,TRUE)</f>
        <v>Evening</v>
      </c>
      <c r="K52" s="10" t="s">
        <v>55</v>
      </c>
      <c r="L52" s="10" t="s">
        <v>57</v>
      </c>
      <c r="M52" s="10" t="s">
        <v>58</v>
      </c>
      <c r="N52" s="10" t="s">
        <v>19</v>
      </c>
      <c r="O52" s="14">
        <v>497</v>
      </c>
      <c r="P52" s="14">
        <f>IF(Tbl_Transactions[[#This Row],[Type]]="Income",Tbl_Transactions[[#This Row],[Amount]]*Rng_Lookup_IncomeTax,Tbl_Transactions[[#This Row],[Amount]]*Rng_Lookup_SalesTax)</f>
        <v>44.108750000000001</v>
      </c>
      <c r="Q52" s="14">
        <f>IF(Tbl_Transactions[[#This Row],[Type]]="Expense",Tbl_Transactions[[#This Row],[Amount]]+Tbl_Transactions[[#This Row],[Tax]],Tbl_Transactions[[#This Row],[Amount]]-Tbl_Transactions[[#This Row],[Tax]])</f>
        <v>541.10874999999999</v>
      </c>
      <c r="R52" s="10" t="str">
        <f>IF(Tbl_Transactions[[#This Row],[Category]]="Income","Income","Expense")</f>
        <v>Expense</v>
      </c>
    </row>
    <row r="53" spans="1:18" x14ac:dyDescent="0.25">
      <c r="A53" s="10">
        <v>52</v>
      </c>
      <c r="B53" s="15">
        <v>40372</v>
      </c>
      <c r="C53" s="16">
        <v>0.47712937665106869</v>
      </c>
      <c r="D53" s="10">
        <f>IF(Tbl_Transactions[[#This Row],[Date]]="","",YEAR(Tbl_Transactions[[#This Row],[Date]]))</f>
        <v>2010</v>
      </c>
      <c r="E53" s="10">
        <f>MONTH(Tbl_Transactions[[#This Row],[Date]])</f>
        <v>7</v>
      </c>
      <c r="F53" s="10" t="str">
        <f>VLOOKUP(Tbl_Transactions[[#This Row],[Month Num]],Tbl_Lookup_Month[],2)</f>
        <v>Jul</v>
      </c>
      <c r="G53" s="10">
        <f>DAY(Tbl_Transactions[[#This Row],[Date]])</f>
        <v>13</v>
      </c>
      <c r="H53" s="10">
        <f>WEEKDAY(Tbl_Transactions[[#This Row],[Date]])</f>
        <v>3</v>
      </c>
      <c r="I53" s="10" t="str">
        <f>VLOOKUP(Tbl_Transactions[[#This Row],[Weekday Num]],Tbl_Lookup_Weekday[], 2)</f>
        <v>Tue</v>
      </c>
      <c r="J53" s="10" t="str">
        <f>VLOOKUP(Tbl_Transactions[[#This Row],[Time]],Tbl_Lookup_Time[],4,TRUE)</f>
        <v>Late Morning</v>
      </c>
      <c r="K53" s="10" t="s">
        <v>17</v>
      </c>
      <c r="L53" s="10" t="s">
        <v>44</v>
      </c>
      <c r="M53" s="10" t="s">
        <v>45</v>
      </c>
      <c r="N53" s="10" t="s">
        <v>19</v>
      </c>
      <c r="O53" s="14">
        <v>218</v>
      </c>
      <c r="P53" s="14">
        <f>IF(Tbl_Transactions[[#This Row],[Type]]="Income",Tbl_Transactions[[#This Row],[Amount]]*Rng_Lookup_IncomeTax,Tbl_Transactions[[#This Row],[Amount]]*Rng_Lookup_SalesTax)</f>
        <v>82.84</v>
      </c>
      <c r="Q53" s="14">
        <f>IF(Tbl_Transactions[[#This Row],[Type]]="Expense",Tbl_Transactions[[#This Row],[Amount]]+Tbl_Transactions[[#This Row],[Tax]],Tbl_Transactions[[#This Row],[Amount]]-Tbl_Transactions[[#This Row],[Tax]])</f>
        <v>135.16</v>
      </c>
      <c r="R53" s="10" t="str">
        <f>IF(Tbl_Transactions[[#This Row],[Category]]="Income","Income","Expense")</f>
        <v>Income</v>
      </c>
    </row>
    <row r="54" spans="1:18" x14ac:dyDescent="0.25">
      <c r="A54" s="10">
        <v>53</v>
      </c>
      <c r="B54" s="15">
        <v>40372</v>
      </c>
      <c r="C54" s="16">
        <v>9.3097587535379001E-2</v>
      </c>
      <c r="D54" s="10">
        <f>IF(Tbl_Transactions[[#This Row],[Date]]="","",YEAR(Tbl_Transactions[[#This Row],[Date]]))</f>
        <v>2010</v>
      </c>
      <c r="E54" s="10">
        <f>MONTH(Tbl_Transactions[[#This Row],[Date]])</f>
        <v>7</v>
      </c>
      <c r="F54" s="10" t="str">
        <f>VLOOKUP(Tbl_Transactions[[#This Row],[Month Num]],Tbl_Lookup_Month[],2)</f>
        <v>Jul</v>
      </c>
      <c r="G54" s="10">
        <f>DAY(Tbl_Transactions[[#This Row],[Date]])</f>
        <v>13</v>
      </c>
      <c r="H54" s="10">
        <f>WEEKDAY(Tbl_Transactions[[#This Row],[Date]])</f>
        <v>3</v>
      </c>
      <c r="I54" s="10" t="str">
        <f>VLOOKUP(Tbl_Transactions[[#This Row],[Weekday Num]],Tbl_Lookup_Weekday[], 2)</f>
        <v>Tue</v>
      </c>
      <c r="J54" s="10" t="str">
        <f>VLOOKUP(Tbl_Transactions[[#This Row],[Time]],Tbl_Lookup_Time[],4,TRUE)</f>
        <v>Night</v>
      </c>
      <c r="K54" s="10" t="s">
        <v>51</v>
      </c>
      <c r="L54" s="10" t="s">
        <v>50</v>
      </c>
      <c r="M54" s="10" t="s">
        <v>52</v>
      </c>
      <c r="N54" s="10" t="s">
        <v>19</v>
      </c>
      <c r="O54" s="14">
        <v>399</v>
      </c>
      <c r="P54" s="14">
        <f>IF(Tbl_Transactions[[#This Row],[Type]]="Income",Tbl_Transactions[[#This Row],[Amount]]*Rng_Lookup_IncomeTax,Tbl_Transactions[[#This Row],[Amount]]*Rng_Lookup_SalesTax)</f>
        <v>35.411249999999995</v>
      </c>
      <c r="Q54" s="14">
        <f>IF(Tbl_Transactions[[#This Row],[Type]]="Expense",Tbl_Transactions[[#This Row],[Amount]]+Tbl_Transactions[[#This Row],[Tax]],Tbl_Transactions[[#This Row],[Amount]]-Tbl_Transactions[[#This Row],[Tax]])</f>
        <v>434.41125</v>
      </c>
      <c r="R54" s="10" t="str">
        <f>IF(Tbl_Transactions[[#This Row],[Category]]="Income","Income","Expense")</f>
        <v>Expense</v>
      </c>
    </row>
    <row r="55" spans="1:18" x14ac:dyDescent="0.25">
      <c r="A55" s="10">
        <v>54</v>
      </c>
      <c r="B55" s="15">
        <v>40373</v>
      </c>
      <c r="C55" s="16">
        <v>0.16936075177220866</v>
      </c>
      <c r="D55" s="10">
        <f>IF(Tbl_Transactions[[#This Row],[Date]]="","",YEAR(Tbl_Transactions[[#This Row],[Date]]))</f>
        <v>2010</v>
      </c>
      <c r="E55" s="10">
        <f>MONTH(Tbl_Transactions[[#This Row],[Date]])</f>
        <v>7</v>
      </c>
      <c r="F55" s="10" t="str">
        <f>VLOOKUP(Tbl_Transactions[[#This Row],[Month Num]],Tbl_Lookup_Month[],2)</f>
        <v>Jul</v>
      </c>
      <c r="G55" s="10">
        <f>DAY(Tbl_Transactions[[#This Row],[Date]])</f>
        <v>14</v>
      </c>
      <c r="H55" s="10">
        <f>WEEKDAY(Tbl_Transactions[[#This Row],[Date]])</f>
        <v>4</v>
      </c>
      <c r="I55" s="10" t="str">
        <f>VLOOKUP(Tbl_Transactions[[#This Row],[Weekday Num]],Tbl_Lookup_Weekday[], 2)</f>
        <v>Wed</v>
      </c>
      <c r="J55" s="10" t="str">
        <f>VLOOKUP(Tbl_Transactions[[#This Row],[Time]],Tbl_Lookup_Time[],4,TRUE)</f>
        <v>Early Morning</v>
      </c>
      <c r="K55" s="10" t="s">
        <v>17</v>
      </c>
      <c r="L55" s="10" t="s">
        <v>44</v>
      </c>
      <c r="M55" s="10" t="s">
        <v>45</v>
      </c>
      <c r="N55" s="10" t="s">
        <v>26</v>
      </c>
      <c r="O55" s="14">
        <v>42</v>
      </c>
      <c r="P55" s="14">
        <f>IF(Tbl_Transactions[[#This Row],[Type]]="Income",Tbl_Transactions[[#This Row],[Amount]]*Rng_Lookup_IncomeTax,Tbl_Transactions[[#This Row],[Amount]]*Rng_Lookup_SalesTax)</f>
        <v>15.96</v>
      </c>
      <c r="Q55" s="14">
        <f>IF(Tbl_Transactions[[#This Row],[Type]]="Expense",Tbl_Transactions[[#This Row],[Amount]]+Tbl_Transactions[[#This Row],[Tax]],Tbl_Transactions[[#This Row],[Amount]]-Tbl_Transactions[[#This Row],[Tax]])</f>
        <v>26.04</v>
      </c>
      <c r="R55" s="10" t="str">
        <f>IF(Tbl_Transactions[[#This Row],[Category]]="Income","Income","Expense")</f>
        <v>Income</v>
      </c>
    </row>
    <row r="56" spans="1:18" x14ac:dyDescent="0.25">
      <c r="A56" s="10">
        <v>55</v>
      </c>
      <c r="B56" s="15">
        <v>40377</v>
      </c>
      <c r="C56" s="16">
        <v>0.37518935630381067</v>
      </c>
      <c r="D56" s="10">
        <f>IF(Tbl_Transactions[[#This Row],[Date]]="","",YEAR(Tbl_Transactions[[#This Row],[Date]]))</f>
        <v>2010</v>
      </c>
      <c r="E56" s="10">
        <f>MONTH(Tbl_Transactions[[#This Row],[Date]])</f>
        <v>7</v>
      </c>
      <c r="F56" s="10" t="str">
        <f>VLOOKUP(Tbl_Transactions[[#This Row],[Month Num]],Tbl_Lookup_Month[],2)</f>
        <v>Jul</v>
      </c>
      <c r="G56" s="10">
        <f>DAY(Tbl_Transactions[[#This Row],[Date]])</f>
        <v>18</v>
      </c>
      <c r="H56" s="10">
        <f>WEEKDAY(Tbl_Transactions[[#This Row],[Date]])</f>
        <v>1</v>
      </c>
      <c r="I56" s="10" t="str">
        <f>VLOOKUP(Tbl_Transactions[[#This Row],[Weekday Num]],Tbl_Lookup_Weekday[], 2)</f>
        <v>Sun</v>
      </c>
      <c r="J56" s="10" t="str">
        <f>VLOOKUP(Tbl_Transactions[[#This Row],[Time]],Tbl_Lookup_Time[],4,TRUE)</f>
        <v>Morning</v>
      </c>
      <c r="K56" s="10" t="s">
        <v>28</v>
      </c>
      <c r="L56" s="10" t="s">
        <v>32</v>
      </c>
      <c r="M56" s="10" t="s">
        <v>33</v>
      </c>
      <c r="N56" s="10" t="s">
        <v>35</v>
      </c>
      <c r="O56" s="14">
        <v>494</v>
      </c>
      <c r="P56" s="14">
        <f>IF(Tbl_Transactions[[#This Row],[Type]]="Income",Tbl_Transactions[[#This Row],[Amount]]*Rng_Lookup_IncomeTax,Tbl_Transactions[[#This Row],[Amount]]*Rng_Lookup_SalesTax)</f>
        <v>43.842500000000001</v>
      </c>
      <c r="Q56" s="14">
        <f>IF(Tbl_Transactions[[#This Row],[Type]]="Expense",Tbl_Transactions[[#This Row],[Amount]]+Tbl_Transactions[[#This Row],[Tax]],Tbl_Transactions[[#This Row],[Amount]]-Tbl_Transactions[[#This Row],[Tax]])</f>
        <v>537.84249999999997</v>
      </c>
      <c r="R56" s="10" t="str">
        <f>IF(Tbl_Transactions[[#This Row],[Category]]="Income","Income","Expense")</f>
        <v>Expense</v>
      </c>
    </row>
    <row r="57" spans="1:18" x14ac:dyDescent="0.25">
      <c r="A57" s="10">
        <v>56</v>
      </c>
      <c r="B57" s="15">
        <v>40378</v>
      </c>
      <c r="C57" s="16">
        <v>0.15695401651246565</v>
      </c>
      <c r="D57" s="10">
        <f>IF(Tbl_Transactions[[#This Row],[Date]]="","",YEAR(Tbl_Transactions[[#This Row],[Date]]))</f>
        <v>2010</v>
      </c>
      <c r="E57" s="10">
        <f>MONTH(Tbl_Transactions[[#This Row],[Date]])</f>
        <v>7</v>
      </c>
      <c r="F57" s="10" t="str">
        <f>VLOOKUP(Tbl_Transactions[[#This Row],[Month Num]],Tbl_Lookup_Month[],2)</f>
        <v>Jul</v>
      </c>
      <c r="G57" s="10">
        <f>DAY(Tbl_Transactions[[#This Row],[Date]])</f>
        <v>19</v>
      </c>
      <c r="H57" s="10">
        <f>WEEKDAY(Tbl_Transactions[[#This Row],[Date]])</f>
        <v>2</v>
      </c>
      <c r="I57" s="10" t="str">
        <f>VLOOKUP(Tbl_Transactions[[#This Row],[Weekday Num]],Tbl_Lookup_Weekday[], 2)</f>
        <v>Mon</v>
      </c>
      <c r="J57" s="10" t="str">
        <f>VLOOKUP(Tbl_Transactions[[#This Row],[Time]],Tbl_Lookup_Time[],4,TRUE)</f>
        <v>Night</v>
      </c>
      <c r="K57" s="10" t="s">
        <v>40</v>
      </c>
      <c r="L57" s="10" t="s">
        <v>39</v>
      </c>
      <c r="M57" s="10" t="s">
        <v>41</v>
      </c>
      <c r="N57" s="10" t="s">
        <v>19</v>
      </c>
      <c r="O57" s="14">
        <v>387</v>
      </c>
      <c r="P57" s="14">
        <f>IF(Tbl_Transactions[[#This Row],[Type]]="Income",Tbl_Transactions[[#This Row],[Amount]]*Rng_Lookup_IncomeTax,Tbl_Transactions[[#This Row],[Amount]]*Rng_Lookup_SalesTax)</f>
        <v>34.346249999999998</v>
      </c>
      <c r="Q57" s="14">
        <f>IF(Tbl_Transactions[[#This Row],[Type]]="Expense",Tbl_Transactions[[#This Row],[Amount]]+Tbl_Transactions[[#This Row],[Tax]],Tbl_Transactions[[#This Row],[Amount]]-Tbl_Transactions[[#This Row],[Tax]])</f>
        <v>421.34625</v>
      </c>
      <c r="R57" s="10" t="str">
        <f>IF(Tbl_Transactions[[#This Row],[Category]]="Income","Income","Expense")</f>
        <v>Expense</v>
      </c>
    </row>
    <row r="58" spans="1:18" x14ac:dyDescent="0.25">
      <c r="A58" s="10">
        <v>57</v>
      </c>
      <c r="B58" s="15">
        <v>40380</v>
      </c>
      <c r="C58" s="16">
        <v>0.2983226240938105</v>
      </c>
      <c r="D58" s="10">
        <f>IF(Tbl_Transactions[[#This Row],[Date]]="","",YEAR(Tbl_Transactions[[#This Row],[Date]]))</f>
        <v>2010</v>
      </c>
      <c r="E58" s="10">
        <f>MONTH(Tbl_Transactions[[#This Row],[Date]])</f>
        <v>7</v>
      </c>
      <c r="F58" s="10" t="str">
        <f>VLOOKUP(Tbl_Transactions[[#This Row],[Month Num]],Tbl_Lookup_Month[],2)</f>
        <v>Jul</v>
      </c>
      <c r="G58" s="10">
        <f>DAY(Tbl_Transactions[[#This Row],[Date]])</f>
        <v>21</v>
      </c>
      <c r="H58" s="10">
        <f>WEEKDAY(Tbl_Transactions[[#This Row],[Date]])</f>
        <v>4</v>
      </c>
      <c r="I58" s="10" t="str">
        <f>VLOOKUP(Tbl_Transactions[[#This Row],[Weekday Num]],Tbl_Lookup_Weekday[], 2)</f>
        <v>Wed</v>
      </c>
      <c r="J58" s="10" t="str">
        <f>VLOOKUP(Tbl_Transactions[[#This Row],[Time]],Tbl_Lookup_Time[],4,TRUE)</f>
        <v>Morning</v>
      </c>
      <c r="K58" s="10" t="s">
        <v>51</v>
      </c>
      <c r="L58" s="10" t="s">
        <v>50</v>
      </c>
      <c r="M58" s="10" t="s">
        <v>52</v>
      </c>
      <c r="N58" s="10" t="s">
        <v>26</v>
      </c>
      <c r="O58" s="14">
        <v>27</v>
      </c>
      <c r="P58" s="14">
        <f>IF(Tbl_Transactions[[#This Row],[Type]]="Income",Tbl_Transactions[[#This Row],[Amount]]*Rng_Lookup_IncomeTax,Tbl_Transactions[[#This Row],[Amount]]*Rng_Lookup_SalesTax)</f>
        <v>2.3962499999999998</v>
      </c>
      <c r="Q58" s="14">
        <f>IF(Tbl_Transactions[[#This Row],[Type]]="Expense",Tbl_Transactions[[#This Row],[Amount]]+Tbl_Transactions[[#This Row],[Tax]],Tbl_Transactions[[#This Row],[Amount]]-Tbl_Transactions[[#This Row],[Tax]])</f>
        <v>29.396249999999998</v>
      </c>
      <c r="R58" s="10" t="str">
        <f>IF(Tbl_Transactions[[#This Row],[Category]]="Income","Income","Expense")</f>
        <v>Expense</v>
      </c>
    </row>
    <row r="59" spans="1:18" x14ac:dyDescent="0.25">
      <c r="A59" s="10">
        <v>58</v>
      </c>
      <c r="B59" s="15">
        <v>40385</v>
      </c>
      <c r="C59" s="16">
        <v>0.30091238068163251</v>
      </c>
      <c r="D59" s="10">
        <f>IF(Tbl_Transactions[[#This Row],[Date]]="","",YEAR(Tbl_Transactions[[#This Row],[Date]]))</f>
        <v>2010</v>
      </c>
      <c r="E59" s="10">
        <f>MONTH(Tbl_Transactions[[#This Row],[Date]])</f>
        <v>7</v>
      </c>
      <c r="F59" s="10" t="str">
        <f>VLOOKUP(Tbl_Transactions[[#This Row],[Month Num]],Tbl_Lookup_Month[],2)</f>
        <v>Jul</v>
      </c>
      <c r="G59" s="10">
        <f>DAY(Tbl_Transactions[[#This Row],[Date]])</f>
        <v>26</v>
      </c>
      <c r="H59" s="10">
        <f>WEEKDAY(Tbl_Transactions[[#This Row],[Date]])</f>
        <v>2</v>
      </c>
      <c r="I59" s="10" t="str">
        <f>VLOOKUP(Tbl_Transactions[[#This Row],[Weekday Num]],Tbl_Lookup_Weekday[], 2)</f>
        <v>Mon</v>
      </c>
      <c r="J59" s="10" t="str">
        <f>VLOOKUP(Tbl_Transactions[[#This Row],[Time]],Tbl_Lookup_Time[],4,TRUE)</f>
        <v>Morning</v>
      </c>
      <c r="K59" s="10" t="s">
        <v>24</v>
      </c>
      <c r="L59" s="10" t="s">
        <v>23</v>
      </c>
      <c r="M59" s="10" t="s">
        <v>25</v>
      </c>
      <c r="N59" s="10" t="s">
        <v>26</v>
      </c>
      <c r="O59" s="14">
        <v>461</v>
      </c>
      <c r="P59" s="14">
        <f>IF(Tbl_Transactions[[#This Row],[Type]]="Income",Tbl_Transactions[[#This Row],[Amount]]*Rng_Lookup_IncomeTax,Tbl_Transactions[[#This Row],[Amount]]*Rng_Lookup_SalesTax)</f>
        <v>40.91375</v>
      </c>
      <c r="Q59" s="14">
        <f>IF(Tbl_Transactions[[#This Row],[Type]]="Expense",Tbl_Transactions[[#This Row],[Amount]]+Tbl_Transactions[[#This Row],[Tax]],Tbl_Transactions[[#This Row],[Amount]]-Tbl_Transactions[[#This Row],[Tax]])</f>
        <v>501.91374999999999</v>
      </c>
      <c r="R59" s="10" t="str">
        <f>IF(Tbl_Transactions[[#This Row],[Category]]="Income","Income","Expense")</f>
        <v>Expense</v>
      </c>
    </row>
    <row r="60" spans="1:18" x14ac:dyDescent="0.25">
      <c r="A60" s="10">
        <v>59</v>
      </c>
      <c r="B60" s="15">
        <v>40386</v>
      </c>
      <c r="C60" s="16">
        <v>0.13385705658731539</v>
      </c>
      <c r="D60" s="10">
        <f>IF(Tbl_Transactions[[#This Row],[Date]]="","",YEAR(Tbl_Transactions[[#This Row],[Date]]))</f>
        <v>2010</v>
      </c>
      <c r="E60" s="10">
        <f>MONTH(Tbl_Transactions[[#This Row],[Date]])</f>
        <v>7</v>
      </c>
      <c r="F60" s="10" t="str">
        <f>VLOOKUP(Tbl_Transactions[[#This Row],[Month Num]],Tbl_Lookup_Month[],2)</f>
        <v>Jul</v>
      </c>
      <c r="G60" s="10">
        <f>DAY(Tbl_Transactions[[#This Row],[Date]])</f>
        <v>27</v>
      </c>
      <c r="H60" s="10">
        <f>WEEKDAY(Tbl_Transactions[[#This Row],[Date]])</f>
        <v>3</v>
      </c>
      <c r="I60" s="10" t="str">
        <f>VLOOKUP(Tbl_Transactions[[#This Row],[Weekday Num]],Tbl_Lookup_Weekday[], 2)</f>
        <v>Tue</v>
      </c>
      <c r="J60" s="10" t="str">
        <f>VLOOKUP(Tbl_Transactions[[#This Row],[Time]],Tbl_Lookup_Time[],4,TRUE)</f>
        <v>Night</v>
      </c>
      <c r="K60" s="10" t="s">
        <v>28</v>
      </c>
      <c r="L60" s="10" t="s">
        <v>27</v>
      </c>
      <c r="M60" s="10" t="s">
        <v>29</v>
      </c>
      <c r="N60" s="10" t="s">
        <v>35</v>
      </c>
      <c r="O60" s="14">
        <v>35</v>
      </c>
      <c r="P60" s="14">
        <f>IF(Tbl_Transactions[[#This Row],[Type]]="Income",Tbl_Transactions[[#This Row],[Amount]]*Rng_Lookup_IncomeTax,Tbl_Transactions[[#This Row],[Amount]]*Rng_Lookup_SalesTax)</f>
        <v>3.1062499999999997</v>
      </c>
      <c r="Q60" s="14">
        <f>IF(Tbl_Transactions[[#This Row],[Type]]="Expense",Tbl_Transactions[[#This Row],[Amount]]+Tbl_Transactions[[#This Row],[Tax]],Tbl_Transactions[[#This Row],[Amount]]-Tbl_Transactions[[#This Row],[Tax]])</f>
        <v>38.106250000000003</v>
      </c>
      <c r="R60" s="10" t="str">
        <f>IF(Tbl_Transactions[[#This Row],[Category]]="Income","Income","Expense")</f>
        <v>Expense</v>
      </c>
    </row>
    <row r="61" spans="1:18" x14ac:dyDescent="0.25">
      <c r="A61" s="10">
        <v>60</v>
      </c>
      <c r="B61" s="15">
        <v>40387</v>
      </c>
      <c r="C61" s="16">
        <v>0.20327513474969805</v>
      </c>
      <c r="D61" s="10">
        <f>IF(Tbl_Transactions[[#This Row],[Date]]="","",YEAR(Tbl_Transactions[[#This Row],[Date]]))</f>
        <v>2010</v>
      </c>
      <c r="E61" s="10">
        <f>MONTH(Tbl_Transactions[[#This Row],[Date]])</f>
        <v>7</v>
      </c>
      <c r="F61" s="10" t="str">
        <f>VLOOKUP(Tbl_Transactions[[#This Row],[Month Num]],Tbl_Lookup_Month[],2)</f>
        <v>Jul</v>
      </c>
      <c r="G61" s="10">
        <f>DAY(Tbl_Transactions[[#This Row],[Date]])</f>
        <v>28</v>
      </c>
      <c r="H61" s="10">
        <f>WEEKDAY(Tbl_Transactions[[#This Row],[Date]])</f>
        <v>4</v>
      </c>
      <c r="I61" s="10" t="str">
        <f>VLOOKUP(Tbl_Transactions[[#This Row],[Weekday Num]],Tbl_Lookup_Weekday[], 2)</f>
        <v>Wed</v>
      </c>
      <c r="J61" s="10" t="str">
        <f>VLOOKUP(Tbl_Transactions[[#This Row],[Time]],Tbl_Lookup_Time[],4,TRUE)</f>
        <v>Early Morning</v>
      </c>
      <c r="K61" s="10" t="s">
        <v>28</v>
      </c>
      <c r="L61" s="10" t="s">
        <v>42</v>
      </c>
      <c r="M61" s="10" t="s">
        <v>43</v>
      </c>
      <c r="N61" s="10" t="s">
        <v>19</v>
      </c>
      <c r="O61" s="14">
        <v>107</v>
      </c>
      <c r="P61" s="14">
        <f>IF(Tbl_Transactions[[#This Row],[Type]]="Income",Tbl_Transactions[[#This Row],[Amount]]*Rng_Lookup_IncomeTax,Tbl_Transactions[[#This Row],[Amount]]*Rng_Lookup_SalesTax)</f>
        <v>9.4962499999999999</v>
      </c>
      <c r="Q61" s="14">
        <f>IF(Tbl_Transactions[[#This Row],[Type]]="Expense",Tbl_Transactions[[#This Row],[Amount]]+Tbl_Transactions[[#This Row],[Tax]],Tbl_Transactions[[#This Row],[Amount]]-Tbl_Transactions[[#This Row],[Tax]])</f>
        <v>116.49625</v>
      </c>
      <c r="R61" s="10" t="str">
        <f>IF(Tbl_Transactions[[#This Row],[Category]]="Income","Income","Expense")</f>
        <v>Expense</v>
      </c>
    </row>
    <row r="62" spans="1:18" x14ac:dyDescent="0.25">
      <c r="A62" s="10">
        <v>61</v>
      </c>
      <c r="B62" s="15">
        <v>40391</v>
      </c>
      <c r="C62" s="16">
        <v>0.25174924303701396</v>
      </c>
      <c r="D62" s="10">
        <f>IF(Tbl_Transactions[[#This Row],[Date]]="","",YEAR(Tbl_Transactions[[#This Row],[Date]]))</f>
        <v>2010</v>
      </c>
      <c r="E62" s="10">
        <f>MONTH(Tbl_Transactions[[#This Row],[Date]])</f>
        <v>8</v>
      </c>
      <c r="F62" s="10" t="str">
        <f>VLOOKUP(Tbl_Transactions[[#This Row],[Month Num]],Tbl_Lookup_Month[],2)</f>
        <v>Aug</v>
      </c>
      <c r="G62" s="10">
        <f>DAY(Tbl_Transactions[[#This Row],[Date]])</f>
        <v>1</v>
      </c>
      <c r="H62" s="10">
        <f>WEEKDAY(Tbl_Transactions[[#This Row],[Date]])</f>
        <v>1</v>
      </c>
      <c r="I62" s="10" t="str">
        <f>VLOOKUP(Tbl_Transactions[[#This Row],[Weekday Num]],Tbl_Lookup_Weekday[], 2)</f>
        <v>Sun</v>
      </c>
      <c r="J62" s="10" t="str">
        <f>VLOOKUP(Tbl_Transactions[[#This Row],[Time]],Tbl_Lookup_Time[],4,TRUE)</f>
        <v>Early Morning</v>
      </c>
      <c r="K62" s="10" t="s">
        <v>37</v>
      </c>
      <c r="L62" s="10" t="s">
        <v>47</v>
      </c>
      <c r="M62" s="10" t="s">
        <v>48</v>
      </c>
      <c r="N62" s="10" t="s">
        <v>19</v>
      </c>
      <c r="O62" s="14">
        <v>500</v>
      </c>
      <c r="P62" s="14">
        <f>IF(Tbl_Transactions[[#This Row],[Type]]="Income",Tbl_Transactions[[#This Row],[Amount]]*Rng_Lookup_IncomeTax,Tbl_Transactions[[#This Row],[Amount]]*Rng_Lookup_SalesTax)</f>
        <v>44.375</v>
      </c>
      <c r="Q62" s="14">
        <f>IF(Tbl_Transactions[[#This Row],[Type]]="Expense",Tbl_Transactions[[#This Row],[Amount]]+Tbl_Transactions[[#This Row],[Tax]],Tbl_Transactions[[#This Row],[Amount]]-Tbl_Transactions[[#This Row],[Tax]])</f>
        <v>544.375</v>
      </c>
      <c r="R62" s="10" t="str">
        <f>IF(Tbl_Transactions[[#This Row],[Category]]="Income","Income","Expense")</f>
        <v>Expense</v>
      </c>
    </row>
    <row r="63" spans="1:18" x14ac:dyDescent="0.25">
      <c r="A63" s="10">
        <v>62</v>
      </c>
      <c r="B63" s="15">
        <v>40391</v>
      </c>
      <c r="C63" s="16">
        <v>0.8338901090335753</v>
      </c>
      <c r="D63" s="10">
        <f>IF(Tbl_Transactions[[#This Row],[Date]]="","",YEAR(Tbl_Transactions[[#This Row],[Date]]))</f>
        <v>2010</v>
      </c>
      <c r="E63" s="10">
        <f>MONTH(Tbl_Transactions[[#This Row],[Date]])</f>
        <v>8</v>
      </c>
      <c r="F63" s="10" t="str">
        <f>VLOOKUP(Tbl_Transactions[[#This Row],[Month Num]],Tbl_Lookup_Month[],2)</f>
        <v>Aug</v>
      </c>
      <c r="G63" s="10">
        <f>DAY(Tbl_Transactions[[#This Row],[Date]])</f>
        <v>1</v>
      </c>
      <c r="H63" s="10">
        <f>WEEKDAY(Tbl_Transactions[[#This Row],[Date]])</f>
        <v>1</v>
      </c>
      <c r="I63" s="10" t="str">
        <f>VLOOKUP(Tbl_Transactions[[#This Row],[Weekday Num]],Tbl_Lookup_Weekday[], 2)</f>
        <v>Sun</v>
      </c>
      <c r="J63" s="10" t="str">
        <f>VLOOKUP(Tbl_Transactions[[#This Row],[Time]],Tbl_Lookup_Time[],4,TRUE)</f>
        <v>Evening</v>
      </c>
      <c r="K63" s="10" t="s">
        <v>17</v>
      </c>
      <c r="L63" s="10" t="s">
        <v>44</v>
      </c>
      <c r="M63" s="10" t="s">
        <v>45</v>
      </c>
      <c r="N63" s="10" t="s">
        <v>26</v>
      </c>
      <c r="O63" s="14">
        <v>95</v>
      </c>
      <c r="P63" s="14">
        <f>IF(Tbl_Transactions[[#This Row],[Type]]="Income",Tbl_Transactions[[#This Row],[Amount]]*Rng_Lookup_IncomeTax,Tbl_Transactions[[#This Row],[Amount]]*Rng_Lookup_SalesTax)</f>
        <v>36.1</v>
      </c>
      <c r="Q63" s="14">
        <f>IF(Tbl_Transactions[[#This Row],[Type]]="Expense",Tbl_Transactions[[#This Row],[Amount]]+Tbl_Transactions[[#This Row],[Tax]],Tbl_Transactions[[#This Row],[Amount]]-Tbl_Transactions[[#This Row],[Tax]])</f>
        <v>58.9</v>
      </c>
      <c r="R63" s="10" t="str">
        <f>IF(Tbl_Transactions[[#This Row],[Category]]="Income","Income","Expense")</f>
        <v>Income</v>
      </c>
    </row>
    <row r="64" spans="1:18" x14ac:dyDescent="0.25">
      <c r="A64" s="10">
        <v>63</v>
      </c>
      <c r="B64" s="15">
        <v>40392</v>
      </c>
      <c r="C64" s="16">
        <v>0.51624095473200493</v>
      </c>
      <c r="D64" s="10">
        <f>IF(Tbl_Transactions[[#This Row],[Date]]="","",YEAR(Tbl_Transactions[[#This Row],[Date]]))</f>
        <v>2010</v>
      </c>
      <c r="E64" s="10">
        <f>MONTH(Tbl_Transactions[[#This Row],[Date]])</f>
        <v>8</v>
      </c>
      <c r="F64" s="10" t="str">
        <f>VLOOKUP(Tbl_Transactions[[#This Row],[Month Num]],Tbl_Lookup_Month[],2)</f>
        <v>Aug</v>
      </c>
      <c r="G64" s="10">
        <f>DAY(Tbl_Transactions[[#This Row],[Date]])</f>
        <v>2</v>
      </c>
      <c r="H64" s="10">
        <f>WEEKDAY(Tbl_Transactions[[#This Row],[Date]])</f>
        <v>2</v>
      </c>
      <c r="I64" s="10" t="str">
        <f>VLOOKUP(Tbl_Transactions[[#This Row],[Weekday Num]],Tbl_Lookup_Weekday[], 2)</f>
        <v>Mon</v>
      </c>
      <c r="J64" s="10" t="str">
        <f>VLOOKUP(Tbl_Transactions[[#This Row],[Time]],Tbl_Lookup_Time[],4,TRUE)</f>
        <v>Afternoon</v>
      </c>
      <c r="K64" s="10" t="s">
        <v>55</v>
      </c>
      <c r="L64" s="10" t="s">
        <v>54</v>
      </c>
      <c r="M64" s="10" t="s">
        <v>56</v>
      </c>
      <c r="N64" s="10" t="s">
        <v>26</v>
      </c>
      <c r="O64" s="14">
        <v>426</v>
      </c>
      <c r="P64" s="14">
        <f>IF(Tbl_Transactions[[#This Row],[Type]]="Income",Tbl_Transactions[[#This Row],[Amount]]*Rng_Lookup_IncomeTax,Tbl_Transactions[[#This Row],[Amount]]*Rng_Lookup_SalesTax)</f>
        <v>37.807499999999997</v>
      </c>
      <c r="Q64" s="14">
        <f>IF(Tbl_Transactions[[#This Row],[Type]]="Expense",Tbl_Transactions[[#This Row],[Amount]]+Tbl_Transactions[[#This Row],[Tax]],Tbl_Transactions[[#This Row],[Amount]]-Tbl_Transactions[[#This Row],[Tax]])</f>
        <v>463.8075</v>
      </c>
      <c r="R64" s="10" t="str">
        <f>IF(Tbl_Transactions[[#This Row],[Category]]="Income","Income","Expense")</f>
        <v>Expense</v>
      </c>
    </row>
    <row r="65" spans="1:18" x14ac:dyDescent="0.25">
      <c r="A65" s="10">
        <v>64</v>
      </c>
      <c r="B65" s="15">
        <v>40393</v>
      </c>
      <c r="C65" s="16">
        <v>2.2924052514827542E-2</v>
      </c>
      <c r="D65" s="10">
        <f>IF(Tbl_Transactions[[#This Row],[Date]]="","",YEAR(Tbl_Transactions[[#This Row],[Date]]))</f>
        <v>2010</v>
      </c>
      <c r="E65" s="10">
        <f>MONTH(Tbl_Transactions[[#This Row],[Date]])</f>
        <v>8</v>
      </c>
      <c r="F65" s="10" t="str">
        <f>VLOOKUP(Tbl_Transactions[[#This Row],[Month Num]],Tbl_Lookup_Month[],2)</f>
        <v>Aug</v>
      </c>
      <c r="G65" s="10">
        <f>DAY(Tbl_Transactions[[#This Row],[Date]])</f>
        <v>3</v>
      </c>
      <c r="H65" s="10">
        <f>WEEKDAY(Tbl_Transactions[[#This Row],[Date]])</f>
        <v>3</v>
      </c>
      <c r="I65" s="10" t="str">
        <f>VLOOKUP(Tbl_Transactions[[#This Row],[Weekday Num]],Tbl_Lookup_Weekday[], 2)</f>
        <v>Tue</v>
      </c>
      <c r="J65" s="10" t="str">
        <f>VLOOKUP(Tbl_Transactions[[#This Row],[Time]],Tbl_Lookup_Time[],4,TRUE)</f>
        <v>Night</v>
      </c>
      <c r="K65" s="10" t="s">
        <v>51</v>
      </c>
      <c r="L65" s="10" t="s">
        <v>50</v>
      </c>
      <c r="M65" s="10" t="s">
        <v>52</v>
      </c>
      <c r="N65" s="10" t="s">
        <v>26</v>
      </c>
      <c r="O65" s="14">
        <v>350</v>
      </c>
      <c r="P65" s="14">
        <f>IF(Tbl_Transactions[[#This Row],[Type]]="Income",Tbl_Transactions[[#This Row],[Amount]]*Rng_Lookup_IncomeTax,Tbl_Transactions[[#This Row],[Amount]]*Rng_Lookup_SalesTax)</f>
        <v>31.0625</v>
      </c>
      <c r="Q65" s="14">
        <f>IF(Tbl_Transactions[[#This Row],[Type]]="Expense",Tbl_Transactions[[#This Row],[Amount]]+Tbl_Transactions[[#This Row],[Tax]],Tbl_Transactions[[#This Row],[Amount]]-Tbl_Transactions[[#This Row],[Tax]])</f>
        <v>381.0625</v>
      </c>
      <c r="R65" s="10" t="str">
        <f>IF(Tbl_Transactions[[#This Row],[Category]]="Income","Income","Expense")</f>
        <v>Expense</v>
      </c>
    </row>
    <row r="66" spans="1:18" x14ac:dyDescent="0.25">
      <c r="A66" s="10">
        <v>65</v>
      </c>
      <c r="B66" s="15">
        <v>40394</v>
      </c>
      <c r="C66" s="16">
        <v>0.74408183192039723</v>
      </c>
      <c r="D66" s="10">
        <f>IF(Tbl_Transactions[[#This Row],[Date]]="","",YEAR(Tbl_Transactions[[#This Row],[Date]]))</f>
        <v>2010</v>
      </c>
      <c r="E66" s="10">
        <f>MONTH(Tbl_Transactions[[#This Row],[Date]])</f>
        <v>8</v>
      </c>
      <c r="F66" s="10" t="str">
        <f>VLOOKUP(Tbl_Transactions[[#This Row],[Month Num]],Tbl_Lookup_Month[],2)</f>
        <v>Aug</v>
      </c>
      <c r="G66" s="10">
        <f>DAY(Tbl_Transactions[[#This Row],[Date]])</f>
        <v>4</v>
      </c>
      <c r="H66" s="10">
        <f>WEEKDAY(Tbl_Transactions[[#This Row],[Date]])</f>
        <v>4</v>
      </c>
      <c r="I66" s="10" t="str">
        <f>VLOOKUP(Tbl_Transactions[[#This Row],[Weekday Num]],Tbl_Lookup_Weekday[], 2)</f>
        <v>Wed</v>
      </c>
      <c r="J66" s="10" t="str">
        <f>VLOOKUP(Tbl_Transactions[[#This Row],[Time]],Tbl_Lookup_Time[],4,TRUE)</f>
        <v>Evening</v>
      </c>
      <c r="K66" s="10" t="s">
        <v>17</v>
      </c>
      <c r="L66" s="10" t="s">
        <v>20</v>
      </c>
      <c r="M66" s="10" t="s">
        <v>21</v>
      </c>
      <c r="N66" s="10" t="s">
        <v>26</v>
      </c>
      <c r="O66" s="14">
        <v>288</v>
      </c>
      <c r="P66" s="14">
        <f>IF(Tbl_Transactions[[#This Row],[Type]]="Income",Tbl_Transactions[[#This Row],[Amount]]*Rng_Lookup_IncomeTax,Tbl_Transactions[[#This Row],[Amount]]*Rng_Lookup_SalesTax)</f>
        <v>109.44</v>
      </c>
      <c r="Q66" s="14">
        <f>IF(Tbl_Transactions[[#This Row],[Type]]="Expense",Tbl_Transactions[[#This Row],[Amount]]+Tbl_Transactions[[#This Row],[Tax]],Tbl_Transactions[[#This Row],[Amount]]-Tbl_Transactions[[#This Row],[Tax]])</f>
        <v>178.56</v>
      </c>
      <c r="R66" s="10" t="str">
        <f>IF(Tbl_Transactions[[#This Row],[Category]]="Income","Income","Expense")</f>
        <v>Income</v>
      </c>
    </row>
    <row r="67" spans="1:18" x14ac:dyDescent="0.25">
      <c r="A67" s="10">
        <v>66</v>
      </c>
      <c r="B67" s="15">
        <v>40398</v>
      </c>
      <c r="C67" s="16">
        <v>0.90843440710891443</v>
      </c>
      <c r="D67" s="10">
        <f>IF(Tbl_Transactions[[#This Row],[Date]]="","",YEAR(Tbl_Transactions[[#This Row],[Date]]))</f>
        <v>2010</v>
      </c>
      <c r="E67" s="10">
        <f>MONTH(Tbl_Transactions[[#This Row],[Date]])</f>
        <v>8</v>
      </c>
      <c r="F67" s="10" t="str">
        <f>VLOOKUP(Tbl_Transactions[[#This Row],[Month Num]],Tbl_Lookup_Month[],2)</f>
        <v>Aug</v>
      </c>
      <c r="G67" s="10">
        <f>DAY(Tbl_Transactions[[#This Row],[Date]])</f>
        <v>8</v>
      </c>
      <c r="H67" s="10">
        <f>WEEKDAY(Tbl_Transactions[[#This Row],[Date]])</f>
        <v>1</v>
      </c>
      <c r="I67" s="10" t="str">
        <f>VLOOKUP(Tbl_Transactions[[#This Row],[Weekday Num]],Tbl_Lookup_Weekday[], 2)</f>
        <v>Sun</v>
      </c>
      <c r="J67" s="10" t="str">
        <f>VLOOKUP(Tbl_Transactions[[#This Row],[Time]],Tbl_Lookup_Time[],4,TRUE)</f>
        <v>Evening</v>
      </c>
      <c r="K67" s="10" t="s">
        <v>37</v>
      </c>
      <c r="L67" s="10" t="s">
        <v>36</v>
      </c>
      <c r="M67" s="10" t="s">
        <v>38</v>
      </c>
      <c r="N67" s="10" t="s">
        <v>35</v>
      </c>
      <c r="O67" s="14">
        <v>38</v>
      </c>
      <c r="P67" s="14">
        <f>IF(Tbl_Transactions[[#This Row],[Type]]="Income",Tbl_Transactions[[#This Row],[Amount]]*Rng_Lookup_IncomeTax,Tbl_Transactions[[#This Row],[Amount]]*Rng_Lookup_SalesTax)</f>
        <v>3.3724999999999996</v>
      </c>
      <c r="Q67" s="14">
        <f>IF(Tbl_Transactions[[#This Row],[Type]]="Expense",Tbl_Transactions[[#This Row],[Amount]]+Tbl_Transactions[[#This Row],[Tax]],Tbl_Transactions[[#This Row],[Amount]]-Tbl_Transactions[[#This Row],[Tax]])</f>
        <v>41.372500000000002</v>
      </c>
      <c r="R67" s="10" t="str">
        <f>IF(Tbl_Transactions[[#This Row],[Category]]="Income","Income","Expense")</f>
        <v>Expense</v>
      </c>
    </row>
    <row r="68" spans="1:18" x14ac:dyDescent="0.25">
      <c r="A68" s="10">
        <v>67</v>
      </c>
      <c r="B68" s="15">
        <v>40400</v>
      </c>
      <c r="C68" s="16">
        <v>0.48870418756049672</v>
      </c>
      <c r="D68" s="10">
        <f>IF(Tbl_Transactions[[#This Row],[Date]]="","",YEAR(Tbl_Transactions[[#This Row],[Date]]))</f>
        <v>2010</v>
      </c>
      <c r="E68" s="10">
        <f>MONTH(Tbl_Transactions[[#This Row],[Date]])</f>
        <v>8</v>
      </c>
      <c r="F68" s="10" t="str">
        <f>VLOOKUP(Tbl_Transactions[[#This Row],[Month Num]],Tbl_Lookup_Month[],2)</f>
        <v>Aug</v>
      </c>
      <c r="G68" s="10">
        <f>DAY(Tbl_Transactions[[#This Row],[Date]])</f>
        <v>10</v>
      </c>
      <c r="H68" s="10">
        <f>WEEKDAY(Tbl_Transactions[[#This Row],[Date]])</f>
        <v>3</v>
      </c>
      <c r="I68" s="10" t="str">
        <f>VLOOKUP(Tbl_Transactions[[#This Row],[Weekday Num]],Tbl_Lookup_Weekday[], 2)</f>
        <v>Tue</v>
      </c>
      <c r="J68" s="10" t="str">
        <f>VLOOKUP(Tbl_Transactions[[#This Row],[Time]],Tbl_Lookup_Time[],4,TRUE)</f>
        <v>Late Morning</v>
      </c>
      <c r="K68" s="10" t="s">
        <v>24</v>
      </c>
      <c r="L68" s="10" t="s">
        <v>30</v>
      </c>
      <c r="M68" s="10" t="s">
        <v>31</v>
      </c>
      <c r="N68" s="10" t="s">
        <v>35</v>
      </c>
      <c r="O68" s="14">
        <v>293</v>
      </c>
      <c r="P68" s="14">
        <f>IF(Tbl_Transactions[[#This Row],[Type]]="Income",Tbl_Transactions[[#This Row],[Amount]]*Rng_Lookup_IncomeTax,Tbl_Transactions[[#This Row],[Amount]]*Rng_Lookup_SalesTax)</f>
        <v>26.00375</v>
      </c>
      <c r="Q68" s="14">
        <f>IF(Tbl_Transactions[[#This Row],[Type]]="Expense",Tbl_Transactions[[#This Row],[Amount]]+Tbl_Transactions[[#This Row],[Tax]],Tbl_Transactions[[#This Row],[Amount]]-Tbl_Transactions[[#This Row],[Tax]])</f>
        <v>319.00375000000003</v>
      </c>
      <c r="R68" s="10" t="str">
        <f>IF(Tbl_Transactions[[#This Row],[Category]]="Income","Income","Expense")</f>
        <v>Expense</v>
      </c>
    </row>
    <row r="69" spans="1:18" x14ac:dyDescent="0.25">
      <c r="A69" s="10">
        <v>68</v>
      </c>
      <c r="B69" s="15">
        <v>40400</v>
      </c>
      <c r="C69" s="16">
        <v>5.9476413275806106E-2</v>
      </c>
      <c r="D69" s="10">
        <f>IF(Tbl_Transactions[[#This Row],[Date]]="","",YEAR(Tbl_Transactions[[#This Row],[Date]]))</f>
        <v>2010</v>
      </c>
      <c r="E69" s="10">
        <f>MONTH(Tbl_Transactions[[#This Row],[Date]])</f>
        <v>8</v>
      </c>
      <c r="F69" s="10" t="str">
        <f>VLOOKUP(Tbl_Transactions[[#This Row],[Month Num]],Tbl_Lookup_Month[],2)</f>
        <v>Aug</v>
      </c>
      <c r="G69" s="10">
        <f>DAY(Tbl_Transactions[[#This Row],[Date]])</f>
        <v>10</v>
      </c>
      <c r="H69" s="10">
        <f>WEEKDAY(Tbl_Transactions[[#This Row],[Date]])</f>
        <v>3</v>
      </c>
      <c r="I69" s="10" t="str">
        <f>VLOOKUP(Tbl_Transactions[[#This Row],[Weekday Num]],Tbl_Lookup_Weekday[], 2)</f>
        <v>Tue</v>
      </c>
      <c r="J69" s="10" t="str">
        <f>VLOOKUP(Tbl_Transactions[[#This Row],[Time]],Tbl_Lookup_Time[],4,TRUE)</f>
        <v>Night</v>
      </c>
      <c r="K69" s="10" t="s">
        <v>51</v>
      </c>
      <c r="L69" s="10" t="s">
        <v>50</v>
      </c>
      <c r="M69" s="10" t="s">
        <v>52</v>
      </c>
      <c r="N69" s="10" t="s">
        <v>35</v>
      </c>
      <c r="O69" s="14">
        <v>218</v>
      </c>
      <c r="P69" s="14">
        <f>IF(Tbl_Transactions[[#This Row],[Type]]="Income",Tbl_Transactions[[#This Row],[Amount]]*Rng_Lookup_IncomeTax,Tbl_Transactions[[#This Row],[Amount]]*Rng_Lookup_SalesTax)</f>
        <v>19.3475</v>
      </c>
      <c r="Q69" s="14">
        <f>IF(Tbl_Transactions[[#This Row],[Type]]="Expense",Tbl_Transactions[[#This Row],[Amount]]+Tbl_Transactions[[#This Row],[Tax]],Tbl_Transactions[[#This Row],[Amount]]-Tbl_Transactions[[#This Row],[Tax]])</f>
        <v>237.3475</v>
      </c>
      <c r="R69" s="10" t="str">
        <f>IF(Tbl_Transactions[[#This Row],[Category]]="Income","Income","Expense")</f>
        <v>Expense</v>
      </c>
    </row>
    <row r="70" spans="1:18" x14ac:dyDescent="0.25">
      <c r="A70" s="10">
        <v>69</v>
      </c>
      <c r="B70" s="15">
        <v>40401</v>
      </c>
      <c r="C70" s="16">
        <v>0.53085339012401311</v>
      </c>
      <c r="D70" s="10">
        <f>IF(Tbl_Transactions[[#This Row],[Date]]="","",YEAR(Tbl_Transactions[[#This Row],[Date]]))</f>
        <v>2010</v>
      </c>
      <c r="E70" s="10">
        <f>MONTH(Tbl_Transactions[[#This Row],[Date]])</f>
        <v>8</v>
      </c>
      <c r="F70" s="10" t="str">
        <f>VLOOKUP(Tbl_Transactions[[#This Row],[Month Num]],Tbl_Lookup_Month[],2)</f>
        <v>Aug</v>
      </c>
      <c r="G70" s="10">
        <f>DAY(Tbl_Transactions[[#This Row],[Date]])</f>
        <v>11</v>
      </c>
      <c r="H70" s="10">
        <f>WEEKDAY(Tbl_Transactions[[#This Row],[Date]])</f>
        <v>4</v>
      </c>
      <c r="I70" s="10" t="str">
        <f>VLOOKUP(Tbl_Transactions[[#This Row],[Weekday Num]],Tbl_Lookup_Weekday[], 2)</f>
        <v>Wed</v>
      </c>
      <c r="J70" s="10" t="str">
        <f>VLOOKUP(Tbl_Transactions[[#This Row],[Time]],Tbl_Lookup_Time[],4,TRUE)</f>
        <v>Afternoon</v>
      </c>
      <c r="K70" s="10" t="s">
        <v>60</v>
      </c>
      <c r="L70" s="10" t="s">
        <v>59</v>
      </c>
      <c r="M70" s="10" t="s">
        <v>61</v>
      </c>
      <c r="N70" s="10" t="s">
        <v>35</v>
      </c>
      <c r="O70" s="14">
        <v>244</v>
      </c>
      <c r="P70" s="14">
        <f>IF(Tbl_Transactions[[#This Row],[Type]]="Income",Tbl_Transactions[[#This Row],[Amount]]*Rng_Lookup_IncomeTax,Tbl_Transactions[[#This Row],[Amount]]*Rng_Lookup_SalesTax)</f>
        <v>21.654999999999998</v>
      </c>
      <c r="Q70" s="14">
        <f>IF(Tbl_Transactions[[#This Row],[Type]]="Expense",Tbl_Transactions[[#This Row],[Amount]]+Tbl_Transactions[[#This Row],[Tax]],Tbl_Transactions[[#This Row],[Amount]]-Tbl_Transactions[[#This Row],[Tax]])</f>
        <v>265.65499999999997</v>
      </c>
      <c r="R70" s="10" t="str">
        <f>IF(Tbl_Transactions[[#This Row],[Category]]="Income","Income","Expense")</f>
        <v>Expense</v>
      </c>
    </row>
    <row r="71" spans="1:18" x14ac:dyDescent="0.25">
      <c r="A71" s="10">
        <v>70</v>
      </c>
      <c r="B71" s="15">
        <v>40401</v>
      </c>
      <c r="C71" s="16">
        <v>0.98654409263775078</v>
      </c>
      <c r="D71" s="10">
        <f>IF(Tbl_Transactions[[#This Row],[Date]]="","",YEAR(Tbl_Transactions[[#This Row],[Date]]))</f>
        <v>2010</v>
      </c>
      <c r="E71" s="10">
        <f>MONTH(Tbl_Transactions[[#This Row],[Date]])</f>
        <v>8</v>
      </c>
      <c r="F71" s="10" t="str">
        <f>VLOOKUP(Tbl_Transactions[[#This Row],[Month Num]],Tbl_Lookup_Month[],2)</f>
        <v>Aug</v>
      </c>
      <c r="G71" s="10">
        <f>DAY(Tbl_Transactions[[#This Row],[Date]])</f>
        <v>11</v>
      </c>
      <c r="H71" s="10">
        <f>WEEKDAY(Tbl_Transactions[[#This Row],[Date]])</f>
        <v>4</v>
      </c>
      <c r="I71" s="10" t="str">
        <f>VLOOKUP(Tbl_Transactions[[#This Row],[Weekday Num]],Tbl_Lookup_Weekday[], 2)</f>
        <v>Wed</v>
      </c>
      <c r="J71" s="10" t="str">
        <f>VLOOKUP(Tbl_Transactions[[#This Row],[Time]],Tbl_Lookup_Time[],4,TRUE)</f>
        <v>Evening</v>
      </c>
      <c r="K71" s="10" t="s">
        <v>24</v>
      </c>
      <c r="L71" s="10" t="s">
        <v>23</v>
      </c>
      <c r="M71" s="10" t="s">
        <v>25</v>
      </c>
      <c r="N71" s="10" t="s">
        <v>26</v>
      </c>
      <c r="O71" s="14">
        <v>147</v>
      </c>
      <c r="P71" s="14">
        <f>IF(Tbl_Transactions[[#This Row],[Type]]="Income",Tbl_Transactions[[#This Row],[Amount]]*Rng_Lookup_IncomeTax,Tbl_Transactions[[#This Row],[Amount]]*Rng_Lookup_SalesTax)</f>
        <v>13.046249999999999</v>
      </c>
      <c r="Q71" s="14">
        <f>IF(Tbl_Transactions[[#This Row],[Type]]="Expense",Tbl_Transactions[[#This Row],[Amount]]+Tbl_Transactions[[#This Row],[Tax]],Tbl_Transactions[[#This Row],[Amount]]-Tbl_Transactions[[#This Row],[Tax]])</f>
        <v>160.04624999999999</v>
      </c>
      <c r="R71" s="10" t="str">
        <f>IF(Tbl_Transactions[[#This Row],[Category]]="Income","Income","Expense")</f>
        <v>Expense</v>
      </c>
    </row>
    <row r="72" spans="1:18" x14ac:dyDescent="0.25">
      <c r="A72" s="10">
        <v>71</v>
      </c>
      <c r="B72" s="15">
        <v>40403</v>
      </c>
      <c r="C72" s="16">
        <v>0.79308226606535992</v>
      </c>
      <c r="D72" s="10">
        <f>IF(Tbl_Transactions[[#This Row],[Date]]="","",YEAR(Tbl_Transactions[[#This Row],[Date]]))</f>
        <v>2010</v>
      </c>
      <c r="E72" s="10">
        <f>MONTH(Tbl_Transactions[[#This Row],[Date]])</f>
        <v>8</v>
      </c>
      <c r="F72" s="10" t="str">
        <f>VLOOKUP(Tbl_Transactions[[#This Row],[Month Num]],Tbl_Lookup_Month[],2)</f>
        <v>Aug</v>
      </c>
      <c r="G72" s="10">
        <f>DAY(Tbl_Transactions[[#This Row],[Date]])</f>
        <v>13</v>
      </c>
      <c r="H72" s="10">
        <f>WEEKDAY(Tbl_Transactions[[#This Row],[Date]])</f>
        <v>6</v>
      </c>
      <c r="I72" s="10" t="str">
        <f>VLOOKUP(Tbl_Transactions[[#This Row],[Weekday Num]],Tbl_Lookup_Weekday[], 2)</f>
        <v>Fri</v>
      </c>
      <c r="J72" s="10" t="str">
        <f>VLOOKUP(Tbl_Transactions[[#This Row],[Time]],Tbl_Lookup_Time[],4,TRUE)</f>
        <v>Evening</v>
      </c>
      <c r="K72" s="10" t="s">
        <v>28</v>
      </c>
      <c r="L72" s="10" t="s">
        <v>32</v>
      </c>
      <c r="M72" s="10" t="s">
        <v>33</v>
      </c>
      <c r="N72" s="10" t="s">
        <v>26</v>
      </c>
      <c r="O72" s="14">
        <v>499</v>
      </c>
      <c r="P72" s="14">
        <f>IF(Tbl_Transactions[[#This Row],[Type]]="Income",Tbl_Transactions[[#This Row],[Amount]]*Rng_Lookup_IncomeTax,Tbl_Transactions[[#This Row],[Amount]]*Rng_Lookup_SalesTax)</f>
        <v>44.286249999999995</v>
      </c>
      <c r="Q72" s="14">
        <f>IF(Tbl_Transactions[[#This Row],[Type]]="Expense",Tbl_Transactions[[#This Row],[Amount]]+Tbl_Transactions[[#This Row],[Tax]],Tbl_Transactions[[#This Row],[Amount]]-Tbl_Transactions[[#This Row],[Tax]])</f>
        <v>543.28625</v>
      </c>
      <c r="R72" s="10" t="str">
        <f>IF(Tbl_Transactions[[#This Row],[Category]]="Income","Income","Expense")</f>
        <v>Expense</v>
      </c>
    </row>
    <row r="73" spans="1:18" x14ac:dyDescent="0.25">
      <c r="A73" s="10">
        <v>72</v>
      </c>
      <c r="B73" s="15">
        <v>40414</v>
      </c>
      <c r="C73" s="16">
        <v>0.8052758167681987</v>
      </c>
      <c r="D73" s="10">
        <f>IF(Tbl_Transactions[[#This Row],[Date]]="","",YEAR(Tbl_Transactions[[#This Row],[Date]]))</f>
        <v>2010</v>
      </c>
      <c r="E73" s="10">
        <f>MONTH(Tbl_Transactions[[#This Row],[Date]])</f>
        <v>8</v>
      </c>
      <c r="F73" s="10" t="str">
        <f>VLOOKUP(Tbl_Transactions[[#This Row],[Month Num]],Tbl_Lookup_Month[],2)</f>
        <v>Aug</v>
      </c>
      <c r="G73" s="10">
        <f>DAY(Tbl_Transactions[[#This Row],[Date]])</f>
        <v>24</v>
      </c>
      <c r="H73" s="10">
        <f>WEEKDAY(Tbl_Transactions[[#This Row],[Date]])</f>
        <v>3</v>
      </c>
      <c r="I73" s="10" t="str">
        <f>VLOOKUP(Tbl_Transactions[[#This Row],[Weekday Num]],Tbl_Lookup_Weekday[], 2)</f>
        <v>Tue</v>
      </c>
      <c r="J73" s="10" t="str">
        <f>VLOOKUP(Tbl_Transactions[[#This Row],[Time]],Tbl_Lookup_Time[],4,TRUE)</f>
        <v>Evening</v>
      </c>
      <c r="K73" s="10" t="s">
        <v>24</v>
      </c>
      <c r="L73" s="10" t="s">
        <v>30</v>
      </c>
      <c r="M73" s="10" t="s">
        <v>31</v>
      </c>
      <c r="N73" s="10" t="s">
        <v>26</v>
      </c>
      <c r="O73" s="14">
        <v>350</v>
      </c>
      <c r="P73" s="14">
        <f>IF(Tbl_Transactions[[#This Row],[Type]]="Income",Tbl_Transactions[[#This Row],[Amount]]*Rng_Lookup_IncomeTax,Tbl_Transactions[[#This Row],[Amount]]*Rng_Lookup_SalesTax)</f>
        <v>31.0625</v>
      </c>
      <c r="Q73" s="14">
        <f>IF(Tbl_Transactions[[#This Row],[Type]]="Expense",Tbl_Transactions[[#This Row],[Amount]]+Tbl_Transactions[[#This Row],[Tax]],Tbl_Transactions[[#This Row],[Amount]]-Tbl_Transactions[[#This Row],[Tax]])</f>
        <v>381.0625</v>
      </c>
      <c r="R73" s="10" t="str">
        <f>IF(Tbl_Transactions[[#This Row],[Category]]="Income","Income","Expense")</f>
        <v>Expense</v>
      </c>
    </row>
    <row r="74" spans="1:18" x14ac:dyDescent="0.25">
      <c r="A74" s="10">
        <v>73</v>
      </c>
      <c r="B74" s="15">
        <v>40422</v>
      </c>
      <c r="C74" s="16">
        <v>0.43701275153946217</v>
      </c>
      <c r="D74" s="10">
        <f>IF(Tbl_Transactions[[#This Row],[Date]]="","",YEAR(Tbl_Transactions[[#This Row],[Date]]))</f>
        <v>2010</v>
      </c>
      <c r="E74" s="10">
        <f>MONTH(Tbl_Transactions[[#This Row],[Date]])</f>
        <v>9</v>
      </c>
      <c r="F74" s="10" t="str">
        <f>VLOOKUP(Tbl_Transactions[[#This Row],[Month Num]],Tbl_Lookup_Month[],2)</f>
        <v>Sep</v>
      </c>
      <c r="G74" s="10">
        <f>DAY(Tbl_Transactions[[#This Row],[Date]])</f>
        <v>1</v>
      </c>
      <c r="H74" s="10">
        <f>WEEKDAY(Tbl_Transactions[[#This Row],[Date]])</f>
        <v>4</v>
      </c>
      <c r="I74" s="10" t="str">
        <f>VLOOKUP(Tbl_Transactions[[#This Row],[Weekday Num]],Tbl_Lookup_Weekday[], 2)</f>
        <v>Wed</v>
      </c>
      <c r="J74" s="10" t="str">
        <f>VLOOKUP(Tbl_Transactions[[#This Row],[Time]],Tbl_Lookup_Time[],4,TRUE)</f>
        <v>Late Morning</v>
      </c>
      <c r="K74" s="10" t="s">
        <v>40</v>
      </c>
      <c r="L74" s="10" t="s">
        <v>39</v>
      </c>
      <c r="M74" s="10" t="s">
        <v>41</v>
      </c>
      <c r="N74" s="10" t="s">
        <v>26</v>
      </c>
      <c r="O74" s="14">
        <v>29</v>
      </c>
      <c r="P74" s="14">
        <f>IF(Tbl_Transactions[[#This Row],[Type]]="Income",Tbl_Transactions[[#This Row],[Amount]]*Rng_Lookup_IncomeTax,Tbl_Transactions[[#This Row],[Amount]]*Rng_Lookup_SalesTax)</f>
        <v>2.57375</v>
      </c>
      <c r="Q74" s="14">
        <f>IF(Tbl_Transactions[[#This Row],[Type]]="Expense",Tbl_Transactions[[#This Row],[Amount]]+Tbl_Transactions[[#This Row],[Tax]],Tbl_Transactions[[#This Row],[Amount]]-Tbl_Transactions[[#This Row],[Tax]])</f>
        <v>31.57375</v>
      </c>
      <c r="R74" s="10" t="str">
        <f>IF(Tbl_Transactions[[#This Row],[Category]]="Income","Income","Expense")</f>
        <v>Expense</v>
      </c>
    </row>
    <row r="75" spans="1:18" x14ac:dyDescent="0.25">
      <c r="A75" s="10">
        <v>74</v>
      </c>
      <c r="B75" s="15">
        <v>40428</v>
      </c>
      <c r="C75" s="16">
        <v>0.45149589738414342</v>
      </c>
      <c r="D75" s="10">
        <f>IF(Tbl_Transactions[[#This Row],[Date]]="","",YEAR(Tbl_Transactions[[#This Row],[Date]]))</f>
        <v>2010</v>
      </c>
      <c r="E75" s="10">
        <f>MONTH(Tbl_Transactions[[#This Row],[Date]])</f>
        <v>9</v>
      </c>
      <c r="F75" s="10" t="str">
        <f>VLOOKUP(Tbl_Transactions[[#This Row],[Month Num]],Tbl_Lookup_Month[],2)</f>
        <v>Sep</v>
      </c>
      <c r="G75" s="10">
        <f>DAY(Tbl_Transactions[[#This Row],[Date]])</f>
        <v>7</v>
      </c>
      <c r="H75" s="10">
        <f>WEEKDAY(Tbl_Transactions[[#This Row],[Date]])</f>
        <v>3</v>
      </c>
      <c r="I75" s="10" t="str">
        <f>VLOOKUP(Tbl_Transactions[[#This Row],[Weekday Num]],Tbl_Lookup_Weekday[], 2)</f>
        <v>Tue</v>
      </c>
      <c r="J75" s="10" t="str">
        <f>VLOOKUP(Tbl_Transactions[[#This Row],[Time]],Tbl_Lookup_Time[],4,TRUE)</f>
        <v>Late Morning</v>
      </c>
      <c r="K75" s="10" t="s">
        <v>55</v>
      </c>
      <c r="L75" s="10" t="s">
        <v>57</v>
      </c>
      <c r="M75" s="10" t="s">
        <v>58</v>
      </c>
      <c r="N75" s="10" t="s">
        <v>26</v>
      </c>
      <c r="O75" s="14">
        <v>111</v>
      </c>
      <c r="P75" s="14">
        <f>IF(Tbl_Transactions[[#This Row],[Type]]="Income",Tbl_Transactions[[#This Row],[Amount]]*Rng_Lookup_IncomeTax,Tbl_Transactions[[#This Row],[Amount]]*Rng_Lookup_SalesTax)</f>
        <v>9.8512500000000003</v>
      </c>
      <c r="Q75" s="14">
        <f>IF(Tbl_Transactions[[#This Row],[Type]]="Expense",Tbl_Transactions[[#This Row],[Amount]]+Tbl_Transactions[[#This Row],[Tax]],Tbl_Transactions[[#This Row],[Amount]]-Tbl_Transactions[[#This Row],[Tax]])</f>
        <v>120.85124999999999</v>
      </c>
      <c r="R75" s="10" t="str">
        <f>IF(Tbl_Transactions[[#This Row],[Category]]="Income","Income","Expense")</f>
        <v>Expense</v>
      </c>
    </row>
    <row r="76" spans="1:18" x14ac:dyDescent="0.25">
      <c r="A76" s="10">
        <v>75</v>
      </c>
      <c r="B76" s="15">
        <v>40430</v>
      </c>
      <c r="C76" s="16">
        <v>0.81904931254900037</v>
      </c>
      <c r="D76" s="10">
        <f>IF(Tbl_Transactions[[#This Row],[Date]]="","",YEAR(Tbl_Transactions[[#This Row],[Date]]))</f>
        <v>2010</v>
      </c>
      <c r="E76" s="10">
        <f>MONTH(Tbl_Transactions[[#This Row],[Date]])</f>
        <v>9</v>
      </c>
      <c r="F76" s="10" t="str">
        <f>VLOOKUP(Tbl_Transactions[[#This Row],[Month Num]],Tbl_Lookup_Month[],2)</f>
        <v>Sep</v>
      </c>
      <c r="G76" s="10">
        <f>DAY(Tbl_Transactions[[#This Row],[Date]])</f>
        <v>9</v>
      </c>
      <c r="H76" s="10">
        <f>WEEKDAY(Tbl_Transactions[[#This Row],[Date]])</f>
        <v>5</v>
      </c>
      <c r="I76" s="10" t="str">
        <f>VLOOKUP(Tbl_Transactions[[#This Row],[Weekday Num]],Tbl_Lookup_Weekday[], 2)</f>
        <v>Thu</v>
      </c>
      <c r="J76" s="10" t="str">
        <f>VLOOKUP(Tbl_Transactions[[#This Row],[Time]],Tbl_Lookup_Time[],4,TRUE)</f>
        <v>Evening</v>
      </c>
      <c r="K76" s="10" t="s">
        <v>37</v>
      </c>
      <c r="L76" s="10" t="s">
        <v>47</v>
      </c>
      <c r="M76" s="10" t="s">
        <v>48</v>
      </c>
      <c r="N76" s="10" t="s">
        <v>35</v>
      </c>
      <c r="O76" s="14">
        <v>41</v>
      </c>
      <c r="P76" s="14">
        <f>IF(Tbl_Transactions[[#This Row],[Type]]="Income",Tbl_Transactions[[#This Row],[Amount]]*Rng_Lookup_IncomeTax,Tbl_Transactions[[#This Row],[Amount]]*Rng_Lookup_SalesTax)</f>
        <v>3.6387499999999999</v>
      </c>
      <c r="Q76" s="14">
        <f>IF(Tbl_Transactions[[#This Row],[Type]]="Expense",Tbl_Transactions[[#This Row],[Amount]]+Tbl_Transactions[[#This Row],[Tax]],Tbl_Transactions[[#This Row],[Amount]]-Tbl_Transactions[[#This Row],[Tax]])</f>
        <v>44.638750000000002</v>
      </c>
      <c r="R76" s="10" t="str">
        <f>IF(Tbl_Transactions[[#This Row],[Category]]="Income","Income","Expense")</f>
        <v>Expense</v>
      </c>
    </row>
    <row r="77" spans="1:18" x14ac:dyDescent="0.25">
      <c r="A77" s="10">
        <v>76</v>
      </c>
      <c r="B77" s="15">
        <v>40431</v>
      </c>
      <c r="C77" s="16">
        <v>0.6093195170802771</v>
      </c>
      <c r="D77" s="10">
        <f>IF(Tbl_Transactions[[#This Row],[Date]]="","",YEAR(Tbl_Transactions[[#This Row],[Date]]))</f>
        <v>2010</v>
      </c>
      <c r="E77" s="10">
        <f>MONTH(Tbl_Transactions[[#This Row],[Date]])</f>
        <v>9</v>
      </c>
      <c r="F77" s="10" t="str">
        <f>VLOOKUP(Tbl_Transactions[[#This Row],[Month Num]],Tbl_Lookup_Month[],2)</f>
        <v>Sep</v>
      </c>
      <c r="G77" s="10">
        <f>DAY(Tbl_Transactions[[#This Row],[Date]])</f>
        <v>10</v>
      </c>
      <c r="H77" s="10">
        <f>WEEKDAY(Tbl_Transactions[[#This Row],[Date]])</f>
        <v>6</v>
      </c>
      <c r="I77" s="10" t="str">
        <f>VLOOKUP(Tbl_Transactions[[#This Row],[Weekday Num]],Tbl_Lookup_Weekday[], 2)</f>
        <v>Fri</v>
      </c>
      <c r="J77" s="10" t="str">
        <f>VLOOKUP(Tbl_Transactions[[#This Row],[Time]],Tbl_Lookup_Time[],4,TRUE)</f>
        <v>Afternoon</v>
      </c>
      <c r="K77" s="10" t="s">
        <v>24</v>
      </c>
      <c r="L77" s="10" t="s">
        <v>30</v>
      </c>
      <c r="M77" s="10" t="s">
        <v>31</v>
      </c>
      <c r="N77" s="10" t="s">
        <v>35</v>
      </c>
      <c r="O77" s="14">
        <v>246</v>
      </c>
      <c r="P77" s="14">
        <f>IF(Tbl_Transactions[[#This Row],[Type]]="Income",Tbl_Transactions[[#This Row],[Amount]]*Rng_Lookup_IncomeTax,Tbl_Transactions[[#This Row],[Amount]]*Rng_Lookup_SalesTax)</f>
        <v>21.8325</v>
      </c>
      <c r="Q77" s="14">
        <f>IF(Tbl_Transactions[[#This Row],[Type]]="Expense",Tbl_Transactions[[#This Row],[Amount]]+Tbl_Transactions[[#This Row],[Tax]],Tbl_Transactions[[#This Row],[Amount]]-Tbl_Transactions[[#This Row],[Tax]])</f>
        <v>267.83249999999998</v>
      </c>
      <c r="R77" s="10" t="str">
        <f>IF(Tbl_Transactions[[#This Row],[Category]]="Income","Income","Expense")</f>
        <v>Expense</v>
      </c>
    </row>
    <row r="78" spans="1:18" x14ac:dyDescent="0.25">
      <c r="A78" s="10">
        <v>77</v>
      </c>
      <c r="B78" s="15">
        <v>40433</v>
      </c>
      <c r="C78" s="16">
        <v>0.27443926878556868</v>
      </c>
      <c r="D78" s="10">
        <f>IF(Tbl_Transactions[[#This Row],[Date]]="","",YEAR(Tbl_Transactions[[#This Row],[Date]]))</f>
        <v>2010</v>
      </c>
      <c r="E78" s="10">
        <f>MONTH(Tbl_Transactions[[#This Row],[Date]])</f>
        <v>9</v>
      </c>
      <c r="F78" s="10" t="str">
        <f>VLOOKUP(Tbl_Transactions[[#This Row],[Month Num]],Tbl_Lookup_Month[],2)</f>
        <v>Sep</v>
      </c>
      <c r="G78" s="10">
        <f>DAY(Tbl_Transactions[[#This Row],[Date]])</f>
        <v>12</v>
      </c>
      <c r="H78" s="10">
        <f>WEEKDAY(Tbl_Transactions[[#This Row],[Date]])</f>
        <v>1</v>
      </c>
      <c r="I78" s="10" t="str">
        <f>VLOOKUP(Tbl_Transactions[[#This Row],[Weekday Num]],Tbl_Lookup_Weekday[], 2)</f>
        <v>Sun</v>
      </c>
      <c r="J78" s="10" t="str">
        <f>VLOOKUP(Tbl_Transactions[[#This Row],[Time]],Tbl_Lookup_Time[],4,TRUE)</f>
        <v>Early Morning</v>
      </c>
      <c r="K78" s="10" t="s">
        <v>55</v>
      </c>
      <c r="L78" s="10" t="s">
        <v>54</v>
      </c>
      <c r="M78" s="10" t="s">
        <v>56</v>
      </c>
      <c r="N78" s="10" t="s">
        <v>26</v>
      </c>
      <c r="O78" s="14">
        <v>285</v>
      </c>
      <c r="P78" s="14">
        <f>IF(Tbl_Transactions[[#This Row],[Type]]="Income",Tbl_Transactions[[#This Row],[Amount]]*Rng_Lookup_IncomeTax,Tbl_Transactions[[#This Row],[Amount]]*Rng_Lookup_SalesTax)</f>
        <v>25.293749999999999</v>
      </c>
      <c r="Q78" s="14">
        <f>IF(Tbl_Transactions[[#This Row],[Type]]="Expense",Tbl_Transactions[[#This Row],[Amount]]+Tbl_Transactions[[#This Row],[Tax]],Tbl_Transactions[[#This Row],[Amount]]-Tbl_Transactions[[#This Row],[Tax]])</f>
        <v>310.29374999999999</v>
      </c>
      <c r="R78" s="10" t="str">
        <f>IF(Tbl_Transactions[[#This Row],[Category]]="Income","Income","Expense")</f>
        <v>Expense</v>
      </c>
    </row>
    <row r="79" spans="1:18" x14ac:dyDescent="0.25">
      <c r="A79" s="10">
        <v>78</v>
      </c>
      <c r="B79" s="15">
        <v>40437</v>
      </c>
      <c r="C79" s="16">
        <v>0.97757438421103238</v>
      </c>
      <c r="D79" s="10">
        <f>IF(Tbl_Transactions[[#This Row],[Date]]="","",YEAR(Tbl_Transactions[[#This Row],[Date]]))</f>
        <v>2010</v>
      </c>
      <c r="E79" s="10">
        <f>MONTH(Tbl_Transactions[[#This Row],[Date]])</f>
        <v>9</v>
      </c>
      <c r="F79" s="10" t="str">
        <f>VLOOKUP(Tbl_Transactions[[#This Row],[Month Num]],Tbl_Lookup_Month[],2)</f>
        <v>Sep</v>
      </c>
      <c r="G79" s="10">
        <f>DAY(Tbl_Transactions[[#This Row],[Date]])</f>
        <v>16</v>
      </c>
      <c r="H79" s="10">
        <f>WEEKDAY(Tbl_Transactions[[#This Row],[Date]])</f>
        <v>5</v>
      </c>
      <c r="I79" s="10" t="str">
        <f>VLOOKUP(Tbl_Transactions[[#This Row],[Weekday Num]],Tbl_Lookup_Weekday[], 2)</f>
        <v>Thu</v>
      </c>
      <c r="J79" s="10" t="str">
        <f>VLOOKUP(Tbl_Transactions[[#This Row],[Time]],Tbl_Lookup_Time[],4,TRUE)</f>
        <v>Evening</v>
      </c>
      <c r="K79" s="10" t="s">
        <v>60</v>
      </c>
      <c r="L79" s="10" t="s">
        <v>59</v>
      </c>
      <c r="M79" s="10" t="s">
        <v>61</v>
      </c>
      <c r="N79" s="10" t="s">
        <v>26</v>
      </c>
      <c r="O79" s="14">
        <v>346</v>
      </c>
      <c r="P79" s="14">
        <f>IF(Tbl_Transactions[[#This Row],[Type]]="Income",Tbl_Transactions[[#This Row],[Amount]]*Rng_Lookup_IncomeTax,Tbl_Transactions[[#This Row],[Amount]]*Rng_Lookup_SalesTax)</f>
        <v>30.7075</v>
      </c>
      <c r="Q79" s="14">
        <f>IF(Tbl_Transactions[[#This Row],[Type]]="Expense",Tbl_Transactions[[#This Row],[Amount]]+Tbl_Transactions[[#This Row],[Tax]],Tbl_Transactions[[#This Row],[Amount]]-Tbl_Transactions[[#This Row],[Tax]])</f>
        <v>376.70749999999998</v>
      </c>
      <c r="R79" s="10" t="str">
        <f>IF(Tbl_Transactions[[#This Row],[Category]]="Income","Income","Expense")</f>
        <v>Expense</v>
      </c>
    </row>
    <row r="80" spans="1:18" x14ac:dyDescent="0.25">
      <c r="A80" s="10">
        <v>79</v>
      </c>
      <c r="B80" s="15">
        <v>40437</v>
      </c>
      <c r="C80" s="16">
        <v>0.79563775667716952</v>
      </c>
      <c r="D80" s="10">
        <f>IF(Tbl_Transactions[[#This Row],[Date]]="","",YEAR(Tbl_Transactions[[#This Row],[Date]]))</f>
        <v>2010</v>
      </c>
      <c r="E80" s="10">
        <f>MONTH(Tbl_Transactions[[#This Row],[Date]])</f>
        <v>9</v>
      </c>
      <c r="F80" s="10" t="str">
        <f>VLOOKUP(Tbl_Transactions[[#This Row],[Month Num]],Tbl_Lookup_Month[],2)</f>
        <v>Sep</v>
      </c>
      <c r="G80" s="10">
        <f>DAY(Tbl_Transactions[[#This Row],[Date]])</f>
        <v>16</v>
      </c>
      <c r="H80" s="10">
        <f>WEEKDAY(Tbl_Transactions[[#This Row],[Date]])</f>
        <v>5</v>
      </c>
      <c r="I80" s="10" t="str">
        <f>VLOOKUP(Tbl_Transactions[[#This Row],[Weekday Num]],Tbl_Lookup_Weekday[], 2)</f>
        <v>Thu</v>
      </c>
      <c r="J80" s="10" t="str">
        <f>VLOOKUP(Tbl_Transactions[[#This Row],[Time]],Tbl_Lookup_Time[],4,TRUE)</f>
        <v>Evening</v>
      </c>
      <c r="K80" s="10" t="s">
        <v>63</v>
      </c>
      <c r="L80" s="10" t="s">
        <v>62</v>
      </c>
      <c r="M80" s="10" t="s">
        <v>64</v>
      </c>
      <c r="N80" s="10" t="s">
        <v>35</v>
      </c>
      <c r="O80" s="14">
        <v>26</v>
      </c>
      <c r="P80" s="14">
        <f>IF(Tbl_Transactions[[#This Row],[Type]]="Income",Tbl_Transactions[[#This Row],[Amount]]*Rng_Lookup_IncomeTax,Tbl_Transactions[[#This Row],[Amount]]*Rng_Lookup_SalesTax)</f>
        <v>2.3075000000000001</v>
      </c>
      <c r="Q80" s="14">
        <f>IF(Tbl_Transactions[[#This Row],[Type]]="Expense",Tbl_Transactions[[#This Row],[Amount]]+Tbl_Transactions[[#This Row],[Tax]],Tbl_Transactions[[#This Row],[Amount]]-Tbl_Transactions[[#This Row],[Tax]])</f>
        <v>28.307500000000001</v>
      </c>
      <c r="R80" s="10" t="str">
        <f>IF(Tbl_Transactions[[#This Row],[Category]]="Income","Income","Expense")</f>
        <v>Expense</v>
      </c>
    </row>
    <row r="81" spans="1:18" x14ac:dyDescent="0.25">
      <c r="A81" s="10">
        <v>80</v>
      </c>
      <c r="B81" s="15">
        <v>40447</v>
      </c>
      <c r="C81" s="16">
        <v>0.37215457150483533</v>
      </c>
      <c r="D81" s="10">
        <f>IF(Tbl_Transactions[[#This Row],[Date]]="","",YEAR(Tbl_Transactions[[#This Row],[Date]]))</f>
        <v>2010</v>
      </c>
      <c r="E81" s="10">
        <f>MONTH(Tbl_Transactions[[#This Row],[Date]])</f>
        <v>9</v>
      </c>
      <c r="F81" s="10" t="str">
        <f>VLOOKUP(Tbl_Transactions[[#This Row],[Month Num]],Tbl_Lookup_Month[],2)</f>
        <v>Sep</v>
      </c>
      <c r="G81" s="10">
        <f>DAY(Tbl_Transactions[[#This Row],[Date]])</f>
        <v>26</v>
      </c>
      <c r="H81" s="10">
        <f>WEEKDAY(Tbl_Transactions[[#This Row],[Date]])</f>
        <v>1</v>
      </c>
      <c r="I81" s="10" t="str">
        <f>VLOOKUP(Tbl_Transactions[[#This Row],[Weekday Num]],Tbl_Lookup_Weekday[], 2)</f>
        <v>Sun</v>
      </c>
      <c r="J81" s="10" t="str">
        <f>VLOOKUP(Tbl_Transactions[[#This Row],[Time]],Tbl_Lookup_Time[],4,TRUE)</f>
        <v>Morning</v>
      </c>
      <c r="K81" s="10" t="s">
        <v>17</v>
      </c>
      <c r="L81" s="10" t="s">
        <v>20</v>
      </c>
      <c r="M81" s="10" t="s">
        <v>21</v>
      </c>
      <c r="N81" s="10" t="s">
        <v>26</v>
      </c>
      <c r="O81" s="14">
        <v>361</v>
      </c>
      <c r="P81" s="14">
        <f>IF(Tbl_Transactions[[#This Row],[Type]]="Income",Tbl_Transactions[[#This Row],[Amount]]*Rng_Lookup_IncomeTax,Tbl_Transactions[[#This Row],[Amount]]*Rng_Lookup_SalesTax)</f>
        <v>137.18</v>
      </c>
      <c r="Q81" s="14">
        <f>IF(Tbl_Transactions[[#This Row],[Type]]="Expense",Tbl_Transactions[[#This Row],[Amount]]+Tbl_Transactions[[#This Row],[Tax]],Tbl_Transactions[[#This Row],[Amount]]-Tbl_Transactions[[#This Row],[Tax]])</f>
        <v>223.82</v>
      </c>
      <c r="R81" s="10" t="str">
        <f>IF(Tbl_Transactions[[#This Row],[Category]]="Income","Income","Expense")</f>
        <v>Income</v>
      </c>
    </row>
    <row r="82" spans="1:18" x14ac:dyDescent="0.25">
      <c r="A82" s="10">
        <v>81</v>
      </c>
      <c r="B82" s="15">
        <v>40449</v>
      </c>
      <c r="C82" s="16">
        <v>0.51465928848496645</v>
      </c>
      <c r="D82" s="10">
        <f>IF(Tbl_Transactions[[#This Row],[Date]]="","",YEAR(Tbl_Transactions[[#This Row],[Date]]))</f>
        <v>2010</v>
      </c>
      <c r="E82" s="10">
        <f>MONTH(Tbl_Transactions[[#This Row],[Date]])</f>
        <v>9</v>
      </c>
      <c r="F82" s="10" t="str">
        <f>VLOOKUP(Tbl_Transactions[[#This Row],[Month Num]],Tbl_Lookup_Month[],2)</f>
        <v>Sep</v>
      </c>
      <c r="G82" s="10">
        <f>DAY(Tbl_Transactions[[#This Row],[Date]])</f>
        <v>28</v>
      </c>
      <c r="H82" s="10">
        <f>WEEKDAY(Tbl_Transactions[[#This Row],[Date]])</f>
        <v>3</v>
      </c>
      <c r="I82" s="10" t="str">
        <f>VLOOKUP(Tbl_Transactions[[#This Row],[Weekday Num]],Tbl_Lookup_Weekday[], 2)</f>
        <v>Tue</v>
      </c>
      <c r="J82" s="10" t="str">
        <f>VLOOKUP(Tbl_Transactions[[#This Row],[Time]],Tbl_Lookup_Time[],4,TRUE)</f>
        <v>Afternoon</v>
      </c>
      <c r="K82" s="10" t="s">
        <v>55</v>
      </c>
      <c r="L82" s="10" t="s">
        <v>57</v>
      </c>
      <c r="M82" s="10" t="s">
        <v>58</v>
      </c>
      <c r="N82" s="10" t="s">
        <v>26</v>
      </c>
      <c r="O82" s="14">
        <v>372</v>
      </c>
      <c r="P82" s="14">
        <f>IF(Tbl_Transactions[[#This Row],[Type]]="Income",Tbl_Transactions[[#This Row],[Amount]]*Rng_Lookup_IncomeTax,Tbl_Transactions[[#This Row],[Amount]]*Rng_Lookup_SalesTax)</f>
        <v>33.015000000000001</v>
      </c>
      <c r="Q82" s="14">
        <f>IF(Tbl_Transactions[[#This Row],[Type]]="Expense",Tbl_Transactions[[#This Row],[Amount]]+Tbl_Transactions[[#This Row],[Tax]],Tbl_Transactions[[#This Row],[Amount]]-Tbl_Transactions[[#This Row],[Tax]])</f>
        <v>405.01499999999999</v>
      </c>
      <c r="R82" s="10" t="str">
        <f>IF(Tbl_Transactions[[#This Row],[Category]]="Income","Income","Expense")</f>
        <v>Expense</v>
      </c>
    </row>
    <row r="83" spans="1:18" x14ac:dyDescent="0.25">
      <c r="A83" s="10">
        <v>82</v>
      </c>
      <c r="B83" s="15">
        <v>40449</v>
      </c>
      <c r="C83" s="16">
        <v>0.1786124383573795</v>
      </c>
      <c r="D83" s="10">
        <f>IF(Tbl_Transactions[[#This Row],[Date]]="","",YEAR(Tbl_Transactions[[#This Row],[Date]]))</f>
        <v>2010</v>
      </c>
      <c r="E83" s="10">
        <f>MONTH(Tbl_Transactions[[#This Row],[Date]])</f>
        <v>9</v>
      </c>
      <c r="F83" s="10" t="str">
        <f>VLOOKUP(Tbl_Transactions[[#This Row],[Month Num]],Tbl_Lookup_Month[],2)</f>
        <v>Sep</v>
      </c>
      <c r="G83" s="10">
        <f>DAY(Tbl_Transactions[[#This Row],[Date]])</f>
        <v>28</v>
      </c>
      <c r="H83" s="10">
        <f>WEEKDAY(Tbl_Transactions[[#This Row],[Date]])</f>
        <v>3</v>
      </c>
      <c r="I83" s="10" t="str">
        <f>VLOOKUP(Tbl_Transactions[[#This Row],[Weekday Num]],Tbl_Lookup_Weekday[], 2)</f>
        <v>Tue</v>
      </c>
      <c r="J83" s="10" t="str">
        <f>VLOOKUP(Tbl_Transactions[[#This Row],[Time]],Tbl_Lookup_Time[],4,TRUE)</f>
        <v>Early Morning</v>
      </c>
      <c r="K83" s="10" t="s">
        <v>55</v>
      </c>
      <c r="L83" s="10" t="s">
        <v>54</v>
      </c>
      <c r="M83" s="10" t="s">
        <v>56</v>
      </c>
      <c r="N83" s="10" t="s">
        <v>19</v>
      </c>
      <c r="O83" s="14">
        <v>193</v>
      </c>
      <c r="P83" s="14">
        <f>IF(Tbl_Transactions[[#This Row],[Type]]="Income",Tbl_Transactions[[#This Row],[Amount]]*Rng_Lookup_IncomeTax,Tbl_Transactions[[#This Row],[Amount]]*Rng_Lookup_SalesTax)</f>
        <v>17.12875</v>
      </c>
      <c r="Q83" s="14">
        <f>IF(Tbl_Transactions[[#This Row],[Type]]="Expense",Tbl_Transactions[[#This Row],[Amount]]+Tbl_Transactions[[#This Row],[Tax]],Tbl_Transactions[[#This Row],[Amount]]-Tbl_Transactions[[#This Row],[Tax]])</f>
        <v>210.12875</v>
      </c>
      <c r="R83" s="10" t="str">
        <f>IF(Tbl_Transactions[[#This Row],[Category]]="Income","Income","Expense")</f>
        <v>Expense</v>
      </c>
    </row>
    <row r="84" spans="1:18" x14ac:dyDescent="0.25">
      <c r="A84" s="10">
        <v>83</v>
      </c>
      <c r="B84" s="15">
        <v>40450</v>
      </c>
      <c r="C84" s="16">
        <v>0.71531443285987639</v>
      </c>
      <c r="D84" s="10">
        <f>IF(Tbl_Transactions[[#This Row],[Date]]="","",YEAR(Tbl_Transactions[[#This Row],[Date]]))</f>
        <v>2010</v>
      </c>
      <c r="E84" s="10">
        <f>MONTH(Tbl_Transactions[[#This Row],[Date]])</f>
        <v>9</v>
      </c>
      <c r="F84" s="10" t="str">
        <f>VLOOKUP(Tbl_Transactions[[#This Row],[Month Num]],Tbl_Lookup_Month[],2)</f>
        <v>Sep</v>
      </c>
      <c r="G84" s="10">
        <f>DAY(Tbl_Transactions[[#This Row],[Date]])</f>
        <v>29</v>
      </c>
      <c r="H84" s="10">
        <f>WEEKDAY(Tbl_Transactions[[#This Row],[Date]])</f>
        <v>4</v>
      </c>
      <c r="I84" s="10" t="str">
        <f>VLOOKUP(Tbl_Transactions[[#This Row],[Weekday Num]],Tbl_Lookup_Weekday[], 2)</f>
        <v>Wed</v>
      </c>
      <c r="J84" s="10" t="str">
        <f>VLOOKUP(Tbl_Transactions[[#This Row],[Time]],Tbl_Lookup_Time[],4,TRUE)</f>
        <v>Evening</v>
      </c>
      <c r="K84" s="10" t="s">
        <v>28</v>
      </c>
      <c r="L84" s="10" t="s">
        <v>27</v>
      </c>
      <c r="M84" s="10" t="s">
        <v>29</v>
      </c>
      <c r="N84" s="10" t="s">
        <v>35</v>
      </c>
      <c r="O84" s="14">
        <v>290</v>
      </c>
      <c r="P84" s="14">
        <f>IF(Tbl_Transactions[[#This Row],[Type]]="Income",Tbl_Transactions[[#This Row],[Amount]]*Rng_Lookup_IncomeTax,Tbl_Transactions[[#This Row],[Amount]]*Rng_Lookup_SalesTax)</f>
        <v>25.737499999999997</v>
      </c>
      <c r="Q84" s="14">
        <f>IF(Tbl_Transactions[[#This Row],[Type]]="Expense",Tbl_Transactions[[#This Row],[Amount]]+Tbl_Transactions[[#This Row],[Tax]],Tbl_Transactions[[#This Row],[Amount]]-Tbl_Transactions[[#This Row],[Tax]])</f>
        <v>315.73750000000001</v>
      </c>
      <c r="R84" s="10" t="str">
        <f>IF(Tbl_Transactions[[#This Row],[Category]]="Income","Income","Expense")</f>
        <v>Expense</v>
      </c>
    </row>
    <row r="85" spans="1:18" x14ac:dyDescent="0.25">
      <c r="A85" s="10">
        <v>84</v>
      </c>
      <c r="B85" s="15">
        <v>40453</v>
      </c>
      <c r="C85" s="16">
        <v>0.90192813776936087</v>
      </c>
      <c r="D85" s="10">
        <f>IF(Tbl_Transactions[[#This Row],[Date]]="","",YEAR(Tbl_Transactions[[#This Row],[Date]]))</f>
        <v>2010</v>
      </c>
      <c r="E85" s="10">
        <f>MONTH(Tbl_Transactions[[#This Row],[Date]])</f>
        <v>10</v>
      </c>
      <c r="F85" s="10" t="str">
        <f>VLOOKUP(Tbl_Transactions[[#This Row],[Month Num]],Tbl_Lookup_Month[],2)</f>
        <v>Oct</v>
      </c>
      <c r="G85" s="10">
        <f>DAY(Tbl_Transactions[[#This Row],[Date]])</f>
        <v>2</v>
      </c>
      <c r="H85" s="10">
        <f>WEEKDAY(Tbl_Transactions[[#This Row],[Date]])</f>
        <v>7</v>
      </c>
      <c r="I85" s="10" t="str">
        <f>VLOOKUP(Tbl_Transactions[[#This Row],[Weekday Num]],Tbl_Lookup_Weekday[], 2)</f>
        <v>Sat</v>
      </c>
      <c r="J85" s="10" t="str">
        <f>VLOOKUP(Tbl_Transactions[[#This Row],[Time]],Tbl_Lookup_Time[],4,TRUE)</f>
        <v>Evening</v>
      </c>
      <c r="K85" s="10" t="s">
        <v>17</v>
      </c>
      <c r="L85" s="10" t="s">
        <v>44</v>
      </c>
      <c r="M85" s="10" t="s">
        <v>45</v>
      </c>
      <c r="N85" s="10" t="s">
        <v>19</v>
      </c>
      <c r="O85" s="14">
        <v>244</v>
      </c>
      <c r="P85" s="14">
        <f>IF(Tbl_Transactions[[#This Row],[Type]]="Income",Tbl_Transactions[[#This Row],[Amount]]*Rng_Lookup_IncomeTax,Tbl_Transactions[[#This Row],[Amount]]*Rng_Lookup_SalesTax)</f>
        <v>92.72</v>
      </c>
      <c r="Q85" s="14">
        <f>IF(Tbl_Transactions[[#This Row],[Type]]="Expense",Tbl_Transactions[[#This Row],[Amount]]+Tbl_Transactions[[#This Row],[Tax]],Tbl_Transactions[[#This Row],[Amount]]-Tbl_Transactions[[#This Row],[Tax]])</f>
        <v>151.28</v>
      </c>
      <c r="R85" s="10" t="str">
        <f>IF(Tbl_Transactions[[#This Row],[Category]]="Income","Income","Expense")</f>
        <v>Income</v>
      </c>
    </row>
    <row r="86" spans="1:18" x14ac:dyDescent="0.25">
      <c r="A86" s="10">
        <v>85</v>
      </c>
      <c r="B86" s="15">
        <v>40456</v>
      </c>
      <c r="C86" s="16">
        <v>0.48913068203033694</v>
      </c>
      <c r="D86" s="10">
        <f>IF(Tbl_Transactions[[#This Row],[Date]]="","",YEAR(Tbl_Transactions[[#This Row],[Date]]))</f>
        <v>2010</v>
      </c>
      <c r="E86" s="10">
        <f>MONTH(Tbl_Transactions[[#This Row],[Date]])</f>
        <v>10</v>
      </c>
      <c r="F86" s="10" t="str">
        <f>VLOOKUP(Tbl_Transactions[[#This Row],[Month Num]],Tbl_Lookup_Month[],2)</f>
        <v>Oct</v>
      </c>
      <c r="G86" s="10">
        <f>DAY(Tbl_Transactions[[#This Row],[Date]])</f>
        <v>5</v>
      </c>
      <c r="H86" s="10">
        <f>WEEKDAY(Tbl_Transactions[[#This Row],[Date]])</f>
        <v>3</v>
      </c>
      <c r="I86" s="10" t="str">
        <f>VLOOKUP(Tbl_Transactions[[#This Row],[Weekday Num]],Tbl_Lookup_Weekday[], 2)</f>
        <v>Tue</v>
      </c>
      <c r="J86" s="10" t="str">
        <f>VLOOKUP(Tbl_Transactions[[#This Row],[Time]],Tbl_Lookup_Time[],4,TRUE)</f>
        <v>Late Morning</v>
      </c>
      <c r="K86" s="10" t="s">
        <v>40</v>
      </c>
      <c r="L86" s="10" t="s">
        <v>39</v>
      </c>
      <c r="M86" s="10" t="s">
        <v>41</v>
      </c>
      <c r="N86" s="10" t="s">
        <v>26</v>
      </c>
      <c r="O86" s="14">
        <v>372</v>
      </c>
      <c r="P86" s="14">
        <f>IF(Tbl_Transactions[[#This Row],[Type]]="Income",Tbl_Transactions[[#This Row],[Amount]]*Rng_Lookup_IncomeTax,Tbl_Transactions[[#This Row],[Amount]]*Rng_Lookup_SalesTax)</f>
        <v>33.015000000000001</v>
      </c>
      <c r="Q86" s="14">
        <f>IF(Tbl_Transactions[[#This Row],[Type]]="Expense",Tbl_Transactions[[#This Row],[Amount]]+Tbl_Transactions[[#This Row],[Tax]],Tbl_Transactions[[#This Row],[Amount]]-Tbl_Transactions[[#This Row],[Tax]])</f>
        <v>405.01499999999999</v>
      </c>
      <c r="R86" s="10" t="str">
        <f>IF(Tbl_Transactions[[#This Row],[Category]]="Income","Income","Expense")</f>
        <v>Expense</v>
      </c>
    </row>
    <row r="87" spans="1:18" x14ac:dyDescent="0.25">
      <c r="A87" s="10">
        <v>86</v>
      </c>
      <c r="B87" s="15">
        <v>40456</v>
      </c>
      <c r="C87" s="16">
        <v>0.3857363028310874</v>
      </c>
      <c r="D87" s="10">
        <f>IF(Tbl_Transactions[[#This Row],[Date]]="","",YEAR(Tbl_Transactions[[#This Row],[Date]]))</f>
        <v>2010</v>
      </c>
      <c r="E87" s="10">
        <f>MONTH(Tbl_Transactions[[#This Row],[Date]])</f>
        <v>10</v>
      </c>
      <c r="F87" s="10" t="str">
        <f>VLOOKUP(Tbl_Transactions[[#This Row],[Month Num]],Tbl_Lookup_Month[],2)</f>
        <v>Oct</v>
      </c>
      <c r="G87" s="10">
        <f>DAY(Tbl_Transactions[[#This Row],[Date]])</f>
        <v>5</v>
      </c>
      <c r="H87" s="10">
        <f>WEEKDAY(Tbl_Transactions[[#This Row],[Date]])</f>
        <v>3</v>
      </c>
      <c r="I87" s="10" t="str">
        <f>VLOOKUP(Tbl_Transactions[[#This Row],[Weekday Num]],Tbl_Lookup_Weekday[], 2)</f>
        <v>Tue</v>
      </c>
      <c r="J87" s="10" t="str">
        <f>VLOOKUP(Tbl_Transactions[[#This Row],[Time]],Tbl_Lookup_Time[],4,TRUE)</f>
        <v>Morning</v>
      </c>
      <c r="K87" s="10" t="s">
        <v>28</v>
      </c>
      <c r="L87" s="10" t="s">
        <v>27</v>
      </c>
      <c r="M87" s="10" t="s">
        <v>29</v>
      </c>
      <c r="N87" s="10" t="s">
        <v>19</v>
      </c>
      <c r="O87" s="14">
        <v>107</v>
      </c>
      <c r="P87" s="14">
        <f>IF(Tbl_Transactions[[#This Row],[Type]]="Income",Tbl_Transactions[[#This Row],[Amount]]*Rng_Lookup_IncomeTax,Tbl_Transactions[[#This Row],[Amount]]*Rng_Lookup_SalesTax)</f>
        <v>9.4962499999999999</v>
      </c>
      <c r="Q87" s="14">
        <f>IF(Tbl_Transactions[[#This Row],[Type]]="Expense",Tbl_Transactions[[#This Row],[Amount]]+Tbl_Transactions[[#This Row],[Tax]],Tbl_Transactions[[#This Row],[Amount]]-Tbl_Transactions[[#This Row],[Tax]])</f>
        <v>116.49625</v>
      </c>
      <c r="R87" s="10" t="str">
        <f>IF(Tbl_Transactions[[#This Row],[Category]]="Income","Income","Expense")</f>
        <v>Expense</v>
      </c>
    </row>
    <row r="88" spans="1:18" x14ac:dyDescent="0.25">
      <c r="A88" s="10">
        <v>87</v>
      </c>
      <c r="B88" s="15">
        <v>40456</v>
      </c>
      <c r="C88" s="16">
        <v>0.43656909012727141</v>
      </c>
      <c r="D88" s="10">
        <f>IF(Tbl_Transactions[[#This Row],[Date]]="","",YEAR(Tbl_Transactions[[#This Row],[Date]]))</f>
        <v>2010</v>
      </c>
      <c r="E88" s="10">
        <f>MONTH(Tbl_Transactions[[#This Row],[Date]])</f>
        <v>10</v>
      </c>
      <c r="F88" s="10" t="str">
        <f>VLOOKUP(Tbl_Transactions[[#This Row],[Month Num]],Tbl_Lookup_Month[],2)</f>
        <v>Oct</v>
      </c>
      <c r="G88" s="10">
        <f>DAY(Tbl_Transactions[[#This Row],[Date]])</f>
        <v>5</v>
      </c>
      <c r="H88" s="10">
        <f>WEEKDAY(Tbl_Transactions[[#This Row],[Date]])</f>
        <v>3</v>
      </c>
      <c r="I88" s="10" t="str">
        <f>VLOOKUP(Tbl_Transactions[[#This Row],[Weekday Num]],Tbl_Lookup_Weekday[], 2)</f>
        <v>Tue</v>
      </c>
      <c r="J88" s="10" t="str">
        <f>VLOOKUP(Tbl_Transactions[[#This Row],[Time]],Tbl_Lookup_Time[],4,TRUE)</f>
        <v>Late Morning</v>
      </c>
      <c r="K88" s="10" t="s">
        <v>24</v>
      </c>
      <c r="L88" s="10" t="s">
        <v>30</v>
      </c>
      <c r="M88" s="10" t="s">
        <v>31</v>
      </c>
      <c r="N88" s="10" t="s">
        <v>26</v>
      </c>
      <c r="O88" s="14">
        <v>462</v>
      </c>
      <c r="P88" s="14">
        <f>IF(Tbl_Transactions[[#This Row],[Type]]="Income",Tbl_Transactions[[#This Row],[Amount]]*Rng_Lookup_IncomeTax,Tbl_Transactions[[#This Row],[Amount]]*Rng_Lookup_SalesTax)</f>
        <v>41.002499999999998</v>
      </c>
      <c r="Q88" s="14">
        <f>IF(Tbl_Transactions[[#This Row],[Type]]="Expense",Tbl_Transactions[[#This Row],[Amount]]+Tbl_Transactions[[#This Row],[Tax]],Tbl_Transactions[[#This Row],[Amount]]-Tbl_Transactions[[#This Row],[Tax]])</f>
        <v>503.0025</v>
      </c>
      <c r="R88" s="10" t="str">
        <f>IF(Tbl_Transactions[[#This Row],[Category]]="Income","Income","Expense")</f>
        <v>Expense</v>
      </c>
    </row>
    <row r="89" spans="1:18" x14ac:dyDescent="0.25">
      <c r="A89" s="10">
        <v>88</v>
      </c>
      <c r="B89" s="15">
        <v>40463</v>
      </c>
      <c r="C89" s="16">
        <v>0.54630630952562842</v>
      </c>
      <c r="D89" s="10">
        <f>IF(Tbl_Transactions[[#This Row],[Date]]="","",YEAR(Tbl_Transactions[[#This Row],[Date]]))</f>
        <v>2010</v>
      </c>
      <c r="E89" s="10">
        <f>MONTH(Tbl_Transactions[[#This Row],[Date]])</f>
        <v>10</v>
      </c>
      <c r="F89" s="10" t="str">
        <f>VLOOKUP(Tbl_Transactions[[#This Row],[Month Num]],Tbl_Lookup_Month[],2)</f>
        <v>Oct</v>
      </c>
      <c r="G89" s="10">
        <f>DAY(Tbl_Transactions[[#This Row],[Date]])</f>
        <v>12</v>
      </c>
      <c r="H89" s="10">
        <f>WEEKDAY(Tbl_Transactions[[#This Row],[Date]])</f>
        <v>3</v>
      </c>
      <c r="I89" s="10" t="str">
        <f>VLOOKUP(Tbl_Transactions[[#This Row],[Weekday Num]],Tbl_Lookup_Weekday[], 2)</f>
        <v>Tue</v>
      </c>
      <c r="J89" s="10" t="str">
        <f>VLOOKUP(Tbl_Transactions[[#This Row],[Time]],Tbl_Lookup_Time[],4,TRUE)</f>
        <v>Afternoon</v>
      </c>
      <c r="K89" s="10" t="s">
        <v>17</v>
      </c>
      <c r="L89" s="10" t="s">
        <v>20</v>
      </c>
      <c r="M89" s="10" t="s">
        <v>21</v>
      </c>
      <c r="N89" s="10" t="s">
        <v>19</v>
      </c>
      <c r="O89" s="14">
        <v>211</v>
      </c>
      <c r="P89" s="14">
        <f>IF(Tbl_Transactions[[#This Row],[Type]]="Income",Tbl_Transactions[[#This Row],[Amount]]*Rng_Lookup_IncomeTax,Tbl_Transactions[[#This Row],[Amount]]*Rng_Lookup_SalesTax)</f>
        <v>80.180000000000007</v>
      </c>
      <c r="Q89" s="14">
        <f>IF(Tbl_Transactions[[#This Row],[Type]]="Expense",Tbl_Transactions[[#This Row],[Amount]]+Tbl_Transactions[[#This Row],[Tax]],Tbl_Transactions[[#This Row],[Amount]]-Tbl_Transactions[[#This Row],[Tax]])</f>
        <v>130.82</v>
      </c>
      <c r="R89" s="10" t="str">
        <f>IF(Tbl_Transactions[[#This Row],[Category]]="Income","Income","Expense")</f>
        <v>Income</v>
      </c>
    </row>
    <row r="90" spans="1:18" x14ac:dyDescent="0.25">
      <c r="A90" s="10">
        <v>89</v>
      </c>
      <c r="B90" s="15">
        <v>40463</v>
      </c>
      <c r="C90" s="16">
        <v>4.1266969494355377E-2</v>
      </c>
      <c r="D90" s="10">
        <f>IF(Tbl_Transactions[[#This Row],[Date]]="","",YEAR(Tbl_Transactions[[#This Row],[Date]]))</f>
        <v>2010</v>
      </c>
      <c r="E90" s="10">
        <f>MONTH(Tbl_Transactions[[#This Row],[Date]])</f>
        <v>10</v>
      </c>
      <c r="F90" s="10" t="str">
        <f>VLOOKUP(Tbl_Transactions[[#This Row],[Month Num]],Tbl_Lookup_Month[],2)</f>
        <v>Oct</v>
      </c>
      <c r="G90" s="10">
        <f>DAY(Tbl_Transactions[[#This Row],[Date]])</f>
        <v>12</v>
      </c>
      <c r="H90" s="10">
        <f>WEEKDAY(Tbl_Transactions[[#This Row],[Date]])</f>
        <v>3</v>
      </c>
      <c r="I90" s="10" t="str">
        <f>VLOOKUP(Tbl_Transactions[[#This Row],[Weekday Num]],Tbl_Lookup_Weekday[], 2)</f>
        <v>Tue</v>
      </c>
      <c r="J90" s="10" t="str">
        <f>VLOOKUP(Tbl_Transactions[[#This Row],[Time]],Tbl_Lookup_Time[],4,TRUE)</f>
        <v>Night</v>
      </c>
      <c r="K90" s="10" t="s">
        <v>60</v>
      </c>
      <c r="L90" s="10" t="s">
        <v>59</v>
      </c>
      <c r="M90" s="10" t="s">
        <v>61</v>
      </c>
      <c r="N90" s="10" t="s">
        <v>26</v>
      </c>
      <c r="O90" s="14">
        <v>278</v>
      </c>
      <c r="P90" s="14">
        <f>IF(Tbl_Transactions[[#This Row],[Type]]="Income",Tbl_Transactions[[#This Row],[Amount]]*Rng_Lookup_IncomeTax,Tbl_Transactions[[#This Row],[Amount]]*Rng_Lookup_SalesTax)</f>
        <v>24.672499999999999</v>
      </c>
      <c r="Q90" s="14">
        <f>IF(Tbl_Transactions[[#This Row],[Type]]="Expense",Tbl_Transactions[[#This Row],[Amount]]+Tbl_Transactions[[#This Row],[Tax]],Tbl_Transactions[[#This Row],[Amount]]-Tbl_Transactions[[#This Row],[Tax]])</f>
        <v>302.67250000000001</v>
      </c>
      <c r="R90" s="10" t="str">
        <f>IF(Tbl_Transactions[[#This Row],[Category]]="Income","Income","Expense")</f>
        <v>Expense</v>
      </c>
    </row>
    <row r="91" spans="1:18" x14ac:dyDescent="0.25">
      <c r="A91" s="10">
        <v>90</v>
      </c>
      <c r="B91" s="15">
        <v>40466</v>
      </c>
      <c r="C91" s="16">
        <v>0.49902885371584582</v>
      </c>
      <c r="D91" s="10">
        <f>IF(Tbl_Transactions[[#This Row],[Date]]="","",YEAR(Tbl_Transactions[[#This Row],[Date]]))</f>
        <v>2010</v>
      </c>
      <c r="E91" s="10">
        <f>MONTH(Tbl_Transactions[[#This Row],[Date]])</f>
        <v>10</v>
      </c>
      <c r="F91" s="10" t="str">
        <f>VLOOKUP(Tbl_Transactions[[#This Row],[Month Num]],Tbl_Lookup_Month[],2)</f>
        <v>Oct</v>
      </c>
      <c r="G91" s="10">
        <f>DAY(Tbl_Transactions[[#This Row],[Date]])</f>
        <v>15</v>
      </c>
      <c r="H91" s="10">
        <f>WEEKDAY(Tbl_Transactions[[#This Row],[Date]])</f>
        <v>6</v>
      </c>
      <c r="I91" s="10" t="str">
        <f>VLOOKUP(Tbl_Transactions[[#This Row],[Weekday Num]],Tbl_Lookup_Weekday[], 2)</f>
        <v>Fri</v>
      </c>
      <c r="J91" s="10" t="str">
        <f>VLOOKUP(Tbl_Transactions[[#This Row],[Time]],Tbl_Lookup_Time[],4,TRUE)</f>
        <v>Late Morning</v>
      </c>
      <c r="K91" s="10" t="s">
        <v>37</v>
      </c>
      <c r="L91" s="10" t="s">
        <v>47</v>
      </c>
      <c r="M91" s="10" t="s">
        <v>48</v>
      </c>
      <c r="N91" s="10" t="s">
        <v>26</v>
      </c>
      <c r="O91" s="14">
        <v>23</v>
      </c>
      <c r="P91" s="14">
        <f>IF(Tbl_Transactions[[#This Row],[Type]]="Income",Tbl_Transactions[[#This Row],[Amount]]*Rng_Lookup_IncomeTax,Tbl_Transactions[[#This Row],[Amount]]*Rng_Lookup_SalesTax)</f>
        <v>2.0412499999999998</v>
      </c>
      <c r="Q91" s="14">
        <f>IF(Tbl_Transactions[[#This Row],[Type]]="Expense",Tbl_Transactions[[#This Row],[Amount]]+Tbl_Transactions[[#This Row],[Tax]],Tbl_Transactions[[#This Row],[Amount]]-Tbl_Transactions[[#This Row],[Tax]])</f>
        <v>25.041249999999998</v>
      </c>
      <c r="R91" s="10" t="str">
        <f>IF(Tbl_Transactions[[#This Row],[Category]]="Income","Income","Expense")</f>
        <v>Expense</v>
      </c>
    </row>
    <row r="92" spans="1:18" x14ac:dyDescent="0.25">
      <c r="A92" s="10">
        <v>91</v>
      </c>
      <c r="B92" s="15">
        <v>40466</v>
      </c>
      <c r="C92" s="16">
        <v>0.49682417047878757</v>
      </c>
      <c r="D92" s="10">
        <f>IF(Tbl_Transactions[[#This Row],[Date]]="","",YEAR(Tbl_Transactions[[#This Row],[Date]]))</f>
        <v>2010</v>
      </c>
      <c r="E92" s="10">
        <f>MONTH(Tbl_Transactions[[#This Row],[Date]])</f>
        <v>10</v>
      </c>
      <c r="F92" s="10" t="str">
        <f>VLOOKUP(Tbl_Transactions[[#This Row],[Month Num]],Tbl_Lookup_Month[],2)</f>
        <v>Oct</v>
      </c>
      <c r="G92" s="10">
        <f>DAY(Tbl_Transactions[[#This Row],[Date]])</f>
        <v>15</v>
      </c>
      <c r="H92" s="10">
        <f>WEEKDAY(Tbl_Transactions[[#This Row],[Date]])</f>
        <v>6</v>
      </c>
      <c r="I92" s="10" t="str">
        <f>VLOOKUP(Tbl_Transactions[[#This Row],[Weekday Num]],Tbl_Lookup_Weekday[], 2)</f>
        <v>Fri</v>
      </c>
      <c r="J92" s="10" t="str">
        <f>VLOOKUP(Tbl_Transactions[[#This Row],[Time]],Tbl_Lookup_Time[],4,TRUE)</f>
        <v>Late Morning</v>
      </c>
      <c r="K92" s="10" t="s">
        <v>51</v>
      </c>
      <c r="L92" s="10" t="s">
        <v>50</v>
      </c>
      <c r="M92" s="10" t="s">
        <v>52</v>
      </c>
      <c r="N92" s="10" t="s">
        <v>19</v>
      </c>
      <c r="O92" s="14">
        <v>351</v>
      </c>
      <c r="P92" s="14">
        <f>IF(Tbl_Transactions[[#This Row],[Type]]="Income",Tbl_Transactions[[#This Row],[Amount]]*Rng_Lookup_IncomeTax,Tbl_Transactions[[#This Row],[Amount]]*Rng_Lookup_SalesTax)</f>
        <v>31.151249999999997</v>
      </c>
      <c r="Q92" s="14">
        <f>IF(Tbl_Transactions[[#This Row],[Type]]="Expense",Tbl_Transactions[[#This Row],[Amount]]+Tbl_Transactions[[#This Row],[Tax]],Tbl_Transactions[[#This Row],[Amount]]-Tbl_Transactions[[#This Row],[Tax]])</f>
        <v>382.15125</v>
      </c>
      <c r="R92" s="10" t="str">
        <f>IF(Tbl_Transactions[[#This Row],[Category]]="Income","Income","Expense")</f>
        <v>Expense</v>
      </c>
    </row>
    <row r="93" spans="1:18" x14ac:dyDescent="0.25">
      <c r="A93" s="10">
        <v>92</v>
      </c>
      <c r="B93" s="15">
        <v>40472</v>
      </c>
      <c r="C93" s="16">
        <v>0.35761100960749659</v>
      </c>
      <c r="D93" s="10">
        <f>IF(Tbl_Transactions[[#This Row],[Date]]="","",YEAR(Tbl_Transactions[[#This Row],[Date]]))</f>
        <v>2010</v>
      </c>
      <c r="E93" s="10">
        <f>MONTH(Tbl_Transactions[[#This Row],[Date]])</f>
        <v>10</v>
      </c>
      <c r="F93" s="10" t="str">
        <f>VLOOKUP(Tbl_Transactions[[#This Row],[Month Num]],Tbl_Lookup_Month[],2)</f>
        <v>Oct</v>
      </c>
      <c r="G93" s="10">
        <f>DAY(Tbl_Transactions[[#This Row],[Date]])</f>
        <v>21</v>
      </c>
      <c r="H93" s="10">
        <f>WEEKDAY(Tbl_Transactions[[#This Row],[Date]])</f>
        <v>5</v>
      </c>
      <c r="I93" s="10" t="str">
        <f>VLOOKUP(Tbl_Transactions[[#This Row],[Weekday Num]],Tbl_Lookup_Weekday[], 2)</f>
        <v>Thu</v>
      </c>
      <c r="J93" s="10" t="str">
        <f>VLOOKUP(Tbl_Transactions[[#This Row],[Time]],Tbl_Lookup_Time[],4,TRUE)</f>
        <v>Morning</v>
      </c>
      <c r="K93" s="10" t="s">
        <v>60</v>
      </c>
      <c r="L93" s="10" t="s">
        <v>59</v>
      </c>
      <c r="M93" s="10" t="s">
        <v>61</v>
      </c>
      <c r="N93" s="10" t="s">
        <v>19</v>
      </c>
      <c r="O93" s="14">
        <v>166</v>
      </c>
      <c r="P93" s="14">
        <f>IF(Tbl_Transactions[[#This Row],[Type]]="Income",Tbl_Transactions[[#This Row],[Amount]]*Rng_Lookup_IncomeTax,Tbl_Transactions[[#This Row],[Amount]]*Rng_Lookup_SalesTax)</f>
        <v>14.7325</v>
      </c>
      <c r="Q93" s="14">
        <f>IF(Tbl_Transactions[[#This Row],[Type]]="Expense",Tbl_Transactions[[#This Row],[Amount]]+Tbl_Transactions[[#This Row],[Tax]],Tbl_Transactions[[#This Row],[Amount]]-Tbl_Transactions[[#This Row],[Tax]])</f>
        <v>180.73249999999999</v>
      </c>
      <c r="R93" s="10" t="str">
        <f>IF(Tbl_Transactions[[#This Row],[Category]]="Income","Income","Expense")</f>
        <v>Expense</v>
      </c>
    </row>
    <row r="94" spans="1:18" x14ac:dyDescent="0.25">
      <c r="A94" s="10">
        <v>93</v>
      </c>
      <c r="B94" s="15">
        <v>40476</v>
      </c>
      <c r="C94" s="16">
        <v>0.25011909659985931</v>
      </c>
      <c r="D94" s="10">
        <f>IF(Tbl_Transactions[[#This Row],[Date]]="","",YEAR(Tbl_Transactions[[#This Row],[Date]]))</f>
        <v>2010</v>
      </c>
      <c r="E94" s="10">
        <f>MONTH(Tbl_Transactions[[#This Row],[Date]])</f>
        <v>10</v>
      </c>
      <c r="F94" s="10" t="str">
        <f>VLOOKUP(Tbl_Transactions[[#This Row],[Month Num]],Tbl_Lookup_Month[],2)</f>
        <v>Oct</v>
      </c>
      <c r="G94" s="10">
        <f>DAY(Tbl_Transactions[[#This Row],[Date]])</f>
        <v>25</v>
      </c>
      <c r="H94" s="10">
        <f>WEEKDAY(Tbl_Transactions[[#This Row],[Date]])</f>
        <v>2</v>
      </c>
      <c r="I94" s="10" t="str">
        <f>VLOOKUP(Tbl_Transactions[[#This Row],[Weekday Num]],Tbl_Lookup_Weekday[], 2)</f>
        <v>Mon</v>
      </c>
      <c r="J94" s="10" t="str">
        <f>VLOOKUP(Tbl_Transactions[[#This Row],[Time]],Tbl_Lookup_Time[],4,TRUE)</f>
        <v>Early Morning</v>
      </c>
      <c r="K94" s="10" t="s">
        <v>17</v>
      </c>
      <c r="L94" s="10" t="s">
        <v>44</v>
      </c>
      <c r="M94" s="10" t="s">
        <v>45</v>
      </c>
      <c r="N94" s="10" t="s">
        <v>19</v>
      </c>
      <c r="O94" s="14">
        <v>306</v>
      </c>
      <c r="P94" s="14">
        <f>IF(Tbl_Transactions[[#This Row],[Type]]="Income",Tbl_Transactions[[#This Row],[Amount]]*Rng_Lookup_IncomeTax,Tbl_Transactions[[#This Row],[Amount]]*Rng_Lookup_SalesTax)</f>
        <v>116.28</v>
      </c>
      <c r="Q94" s="14">
        <f>IF(Tbl_Transactions[[#This Row],[Type]]="Expense",Tbl_Transactions[[#This Row],[Amount]]+Tbl_Transactions[[#This Row],[Tax]],Tbl_Transactions[[#This Row],[Amount]]-Tbl_Transactions[[#This Row],[Tax]])</f>
        <v>189.72</v>
      </c>
      <c r="R94" s="10" t="str">
        <f>IF(Tbl_Transactions[[#This Row],[Category]]="Income","Income","Expense")</f>
        <v>Income</v>
      </c>
    </row>
    <row r="95" spans="1:18" x14ac:dyDescent="0.25">
      <c r="A95" s="10">
        <v>94</v>
      </c>
      <c r="B95" s="15">
        <v>40478</v>
      </c>
      <c r="C95" s="16">
        <v>0.55367023653344427</v>
      </c>
      <c r="D95" s="10">
        <f>IF(Tbl_Transactions[[#This Row],[Date]]="","",YEAR(Tbl_Transactions[[#This Row],[Date]]))</f>
        <v>2010</v>
      </c>
      <c r="E95" s="10">
        <f>MONTH(Tbl_Transactions[[#This Row],[Date]])</f>
        <v>10</v>
      </c>
      <c r="F95" s="10" t="str">
        <f>VLOOKUP(Tbl_Transactions[[#This Row],[Month Num]],Tbl_Lookup_Month[],2)</f>
        <v>Oct</v>
      </c>
      <c r="G95" s="10">
        <f>DAY(Tbl_Transactions[[#This Row],[Date]])</f>
        <v>27</v>
      </c>
      <c r="H95" s="10">
        <f>WEEKDAY(Tbl_Transactions[[#This Row],[Date]])</f>
        <v>4</v>
      </c>
      <c r="I95" s="10" t="str">
        <f>VLOOKUP(Tbl_Transactions[[#This Row],[Weekday Num]],Tbl_Lookup_Weekday[], 2)</f>
        <v>Wed</v>
      </c>
      <c r="J95" s="10" t="str">
        <f>VLOOKUP(Tbl_Transactions[[#This Row],[Time]],Tbl_Lookup_Time[],4,TRUE)</f>
        <v>Afternoon</v>
      </c>
      <c r="K95" s="10" t="s">
        <v>63</v>
      </c>
      <c r="L95" s="10" t="s">
        <v>62</v>
      </c>
      <c r="M95" s="10" t="s">
        <v>64</v>
      </c>
      <c r="N95" s="10" t="s">
        <v>26</v>
      </c>
      <c r="O95" s="14">
        <v>99</v>
      </c>
      <c r="P95" s="14">
        <f>IF(Tbl_Transactions[[#This Row],[Type]]="Income",Tbl_Transactions[[#This Row],[Amount]]*Rng_Lookup_IncomeTax,Tbl_Transactions[[#This Row],[Amount]]*Rng_Lookup_SalesTax)</f>
        <v>8.786249999999999</v>
      </c>
      <c r="Q95" s="14">
        <f>IF(Tbl_Transactions[[#This Row],[Type]]="Expense",Tbl_Transactions[[#This Row],[Amount]]+Tbl_Transactions[[#This Row],[Tax]],Tbl_Transactions[[#This Row],[Amount]]-Tbl_Transactions[[#This Row],[Tax]])</f>
        <v>107.78625</v>
      </c>
      <c r="R95" s="10" t="str">
        <f>IF(Tbl_Transactions[[#This Row],[Category]]="Income","Income","Expense")</f>
        <v>Expense</v>
      </c>
    </row>
    <row r="96" spans="1:18" x14ac:dyDescent="0.25">
      <c r="A96" s="10">
        <v>95</v>
      </c>
      <c r="B96" s="15">
        <v>40479</v>
      </c>
      <c r="C96" s="16">
        <v>0.54590691817322368</v>
      </c>
      <c r="D96" s="10">
        <f>IF(Tbl_Transactions[[#This Row],[Date]]="","",YEAR(Tbl_Transactions[[#This Row],[Date]]))</f>
        <v>2010</v>
      </c>
      <c r="E96" s="10">
        <f>MONTH(Tbl_Transactions[[#This Row],[Date]])</f>
        <v>10</v>
      </c>
      <c r="F96" s="10" t="str">
        <f>VLOOKUP(Tbl_Transactions[[#This Row],[Month Num]],Tbl_Lookup_Month[],2)</f>
        <v>Oct</v>
      </c>
      <c r="G96" s="10">
        <f>DAY(Tbl_Transactions[[#This Row],[Date]])</f>
        <v>28</v>
      </c>
      <c r="H96" s="10">
        <f>WEEKDAY(Tbl_Transactions[[#This Row],[Date]])</f>
        <v>5</v>
      </c>
      <c r="I96" s="10" t="str">
        <f>VLOOKUP(Tbl_Transactions[[#This Row],[Weekday Num]],Tbl_Lookup_Weekday[], 2)</f>
        <v>Thu</v>
      </c>
      <c r="J96" s="10" t="str">
        <f>VLOOKUP(Tbl_Transactions[[#This Row],[Time]],Tbl_Lookup_Time[],4,TRUE)</f>
        <v>Afternoon</v>
      </c>
      <c r="K96" s="10" t="s">
        <v>40</v>
      </c>
      <c r="L96" s="10" t="s">
        <v>39</v>
      </c>
      <c r="M96" s="10" t="s">
        <v>41</v>
      </c>
      <c r="N96" s="10" t="s">
        <v>26</v>
      </c>
      <c r="O96" s="14">
        <v>404</v>
      </c>
      <c r="P96" s="14">
        <f>IF(Tbl_Transactions[[#This Row],[Type]]="Income",Tbl_Transactions[[#This Row],[Amount]]*Rng_Lookup_IncomeTax,Tbl_Transactions[[#This Row],[Amount]]*Rng_Lookup_SalesTax)</f>
        <v>35.854999999999997</v>
      </c>
      <c r="Q96" s="14">
        <f>IF(Tbl_Transactions[[#This Row],[Type]]="Expense",Tbl_Transactions[[#This Row],[Amount]]+Tbl_Transactions[[#This Row],[Tax]],Tbl_Transactions[[#This Row],[Amount]]-Tbl_Transactions[[#This Row],[Tax]])</f>
        <v>439.85500000000002</v>
      </c>
      <c r="R96" s="10" t="str">
        <f>IF(Tbl_Transactions[[#This Row],[Category]]="Income","Income","Expense")</f>
        <v>Expense</v>
      </c>
    </row>
    <row r="97" spans="1:18" x14ac:dyDescent="0.25">
      <c r="A97" s="10">
        <v>96</v>
      </c>
      <c r="B97" s="15">
        <v>40479</v>
      </c>
      <c r="C97" s="16">
        <v>7.8185565777123656E-2</v>
      </c>
      <c r="D97" s="10">
        <f>IF(Tbl_Transactions[[#This Row],[Date]]="","",YEAR(Tbl_Transactions[[#This Row],[Date]]))</f>
        <v>2010</v>
      </c>
      <c r="E97" s="10">
        <f>MONTH(Tbl_Transactions[[#This Row],[Date]])</f>
        <v>10</v>
      </c>
      <c r="F97" s="10" t="str">
        <f>VLOOKUP(Tbl_Transactions[[#This Row],[Month Num]],Tbl_Lookup_Month[],2)</f>
        <v>Oct</v>
      </c>
      <c r="G97" s="10">
        <f>DAY(Tbl_Transactions[[#This Row],[Date]])</f>
        <v>28</v>
      </c>
      <c r="H97" s="10">
        <f>WEEKDAY(Tbl_Transactions[[#This Row],[Date]])</f>
        <v>5</v>
      </c>
      <c r="I97" s="10" t="str">
        <f>VLOOKUP(Tbl_Transactions[[#This Row],[Weekday Num]],Tbl_Lookup_Weekday[], 2)</f>
        <v>Thu</v>
      </c>
      <c r="J97" s="10" t="str">
        <f>VLOOKUP(Tbl_Transactions[[#This Row],[Time]],Tbl_Lookup_Time[],4,TRUE)</f>
        <v>Night</v>
      </c>
      <c r="K97" s="10" t="s">
        <v>28</v>
      </c>
      <c r="L97" s="10" t="s">
        <v>27</v>
      </c>
      <c r="M97" s="10" t="s">
        <v>29</v>
      </c>
      <c r="N97" s="10" t="s">
        <v>35</v>
      </c>
      <c r="O97" s="14">
        <v>398</v>
      </c>
      <c r="P97" s="14">
        <f>IF(Tbl_Transactions[[#This Row],[Type]]="Income",Tbl_Transactions[[#This Row],[Amount]]*Rng_Lookup_IncomeTax,Tbl_Transactions[[#This Row],[Amount]]*Rng_Lookup_SalesTax)</f>
        <v>35.322499999999998</v>
      </c>
      <c r="Q97" s="14">
        <f>IF(Tbl_Transactions[[#This Row],[Type]]="Expense",Tbl_Transactions[[#This Row],[Amount]]+Tbl_Transactions[[#This Row],[Tax]],Tbl_Transactions[[#This Row],[Amount]]-Tbl_Transactions[[#This Row],[Tax]])</f>
        <v>433.32249999999999</v>
      </c>
      <c r="R97" s="10" t="str">
        <f>IF(Tbl_Transactions[[#This Row],[Category]]="Income","Income","Expense")</f>
        <v>Expense</v>
      </c>
    </row>
    <row r="98" spans="1:18" x14ac:dyDescent="0.25">
      <c r="A98" s="10">
        <v>97</v>
      </c>
      <c r="B98" s="15">
        <v>40482</v>
      </c>
      <c r="C98" s="16">
        <v>0.83927256618172219</v>
      </c>
      <c r="D98" s="10">
        <f>IF(Tbl_Transactions[[#This Row],[Date]]="","",YEAR(Tbl_Transactions[[#This Row],[Date]]))</f>
        <v>2010</v>
      </c>
      <c r="E98" s="10">
        <f>MONTH(Tbl_Transactions[[#This Row],[Date]])</f>
        <v>10</v>
      </c>
      <c r="F98" s="10" t="str">
        <f>VLOOKUP(Tbl_Transactions[[#This Row],[Month Num]],Tbl_Lookup_Month[],2)</f>
        <v>Oct</v>
      </c>
      <c r="G98" s="10">
        <f>DAY(Tbl_Transactions[[#This Row],[Date]])</f>
        <v>31</v>
      </c>
      <c r="H98" s="10">
        <f>WEEKDAY(Tbl_Transactions[[#This Row],[Date]])</f>
        <v>1</v>
      </c>
      <c r="I98" s="10" t="str">
        <f>VLOOKUP(Tbl_Transactions[[#This Row],[Weekday Num]],Tbl_Lookup_Weekday[], 2)</f>
        <v>Sun</v>
      </c>
      <c r="J98" s="10" t="str">
        <f>VLOOKUP(Tbl_Transactions[[#This Row],[Time]],Tbl_Lookup_Time[],4,TRUE)</f>
        <v>Evening</v>
      </c>
      <c r="K98" s="10" t="s">
        <v>55</v>
      </c>
      <c r="L98" s="10" t="s">
        <v>54</v>
      </c>
      <c r="M98" s="10" t="s">
        <v>56</v>
      </c>
      <c r="N98" s="10" t="s">
        <v>26</v>
      </c>
      <c r="O98" s="14">
        <v>46</v>
      </c>
      <c r="P98" s="14">
        <f>IF(Tbl_Transactions[[#This Row],[Type]]="Income",Tbl_Transactions[[#This Row],[Amount]]*Rng_Lookup_IncomeTax,Tbl_Transactions[[#This Row],[Amount]]*Rng_Lookup_SalesTax)</f>
        <v>4.0824999999999996</v>
      </c>
      <c r="Q98" s="14">
        <f>IF(Tbl_Transactions[[#This Row],[Type]]="Expense",Tbl_Transactions[[#This Row],[Amount]]+Tbl_Transactions[[#This Row],[Tax]],Tbl_Transactions[[#This Row],[Amount]]-Tbl_Transactions[[#This Row],[Tax]])</f>
        <v>50.082499999999996</v>
      </c>
      <c r="R98" s="10" t="str">
        <f>IF(Tbl_Transactions[[#This Row],[Category]]="Income","Income","Expense")</f>
        <v>Expense</v>
      </c>
    </row>
    <row r="99" spans="1:18" x14ac:dyDescent="0.25">
      <c r="A99" s="10">
        <v>98</v>
      </c>
      <c r="B99" s="15">
        <v>40483</v>
      </c>
      <c r="C99" s="16">
        <v>0.89770045608569982</v>
      </c>
      <c r="D99" s="10">
        <f>IF(Tbl_Transactions[[#This Row],[Date]]="","",YEAR(Tbl_Transactions[[#This Row],[Date]]))</f>
        <v>2010</v>
      </c>
      <c r="E99" s="10">
        <f>MONTH(Tbl_Transactions[[#This Row],[Date]])</f>
        <v>11</v>
      </c>
      <c r="F99" s="10" t="str">
        <f>VLOOKUP(Tbl_Transactions[[#This Row],[Month Num]],Tbl_Lookup_Month[],2)</f>
        <v>Nov</v>
      </c>
      <c r="G99" s="10">
        <f>DAY(Tbl_Transactions[[#This Row],[Date]])</f>
        <v>1</v>
      </c>
      <c r="H99" s="10">
        <f>WEEKDAY(Tbl_Transactions[[#This Row],[Date]])</f>
        <v>2</v>
      </c>
      <c r="I99" s="10" t="str">
        <f>VLOOKUP(Tbl_Transactions[[#This Row],[Weekday Num]],Tbl_Lookup_Weekday[], 2)</f>
        <v>Mon</v>
      </c>
      <c r="J99" s="10" t="str">
        <f>VLOOKUP(Tbl_Transactions[[#This Row],[Time]],Tbl_Lookup_Time[],4,TRUE)</f>
        <v>Evening</v>
      </c>
      <c r="K99" s="10" t="s">
        <v>60</v>
      </c>
      <c r="L99" s="10" t="s">
        <v>59</v>
      </c>
      <c r="M99" s="10" t="s">
        <v>61</v>
      </c>
      <c r="N99" s="10" t="s">
        <v>19</v>
      </c>
      <c r="O99" s="14">
        <v>415</v>
      </c>
      <c r="P99" s="14">
        <f>IF(Tbl_Transactions[[#This Row],[Type]]="Income",Tbl_Transactions[[#This Row],[Amount]]*Rng_Lookup_IncomeTax,Tbl_Transactions[[#This Row],[Amount]]*Rng_Lookup_SalesTax)</f>
        <v>36.831249999999997</v>
      </c>
      <c r="Q99" s="14">
        <f>IF(Tbl_Transactions[[#This Row],[Type]]="Expense",Tbl_Transactions[[#This Row],[Amount]]+Tbl_Transactions[[#This Row],[Tax]],Tbl_Transactions[[#This Row],[Amount]]-Tbl_Transactions[[#This Row],[Tax]])</f>
        <v>451.83125000000001</v>
      </c>
      <c r="R99" s="10" t="str">
        <f>IF(Tbl_Transactions[[#This Row],[Category]]="Income","Income","Expense")</f>
        <v>Expense</v>
      </c>
    </row>
    <row r="100" spans="1:18" x14ac:dyDescent="0.25">
      <c r="A100" s="10">
        <v>99</v>
      </c>
      <c r="B100" s="15">
        <v>40483</v>
      </c>
      <c r="C100" s="16">
        <v>0.13501133688680145</v>
      </c>
      <c r="D100" s="10">
        <f>IF(Tbl_Transactions[[#This Row],[Date]]="","",YEAR(Tbl_Transactions[[#This Row],[Date]]))</f>
        <v>2010</v>
      </c>
      <c r="E100" s="10">
        <f>MONTH(Tbl_Transactions[[#This Row],[Date]])</f>
        <v>11</v>
      </c>
      <c r="F100" s="10" t="str">
        <f>VLOOKUP(Tbl_Transactions[[#This Row],[Month Num]],Tbl_Lookup_Month[],2)</f>
        <v>Nov</v>
      </c>
      <c r="G100" s="10">
        <f>DAY(Tbl_Transactions[[#This Row],[Date]])</f>
        <v>1</v>
      </c>
      <c r="H100" s="10">
        <f>WEEKDAY(Tbl_Transactions[[#This Row],[Date]])</f>
        <v>2</v>
      </c>
      <c r="I100" s="10" t="str">
        <f>VLOOKUP(Tbl_Transactions[[#This Row],[Weekday Num]],Tbl_Lookup_Weekday[], 2)</f>
        <v>Mon</v>
      </c>
      <c r="J100" s="10" t="str">
        <f>VLOOKUP(Tbl_Transactions[[#This Row],[Time]],Tbl_Lookup_Time[],4,TRUE)</f>
        <v>Night</v>
      </c>
      <c r="K100" s="10" t="s">
        <v>28</v>
      </c>
      <c r="L100" s="10" t="s">
        <v>32</v>
      </c>
      <c r="M100" s="10" t="s">
        <v>33</v>
      </c>
      <c r="N100" s="10" t="s">
        <v>26</v>
      </c>
      <c r="O100" s="14">
        <v>133</v>
      </c>
      <c r="P100" s="14">
        <f>IF(Tbl_Transactions[[#This Row],[Type]]="Income",Tbl_Transactions[[#This Row],[Amount]]*Rng_Lookup_IncomeTax,Tbl_Transactions[[#This Row],[Amount]]*Rng_Lookup_SalesTax)</f>
        <v>11.803749999999999</v>
      </c>
      <c r="Q100" s="14">
        <f>IF(Tbl_Transactions[[#This Row],[Type]]="Expense",Tbl_Transactions[[#This Row],[Amount]]+Tbl_Transactions[[#This Row],[Tax]],Tbl_Transactions[[#This Row],[Amount]]-Tbl_Transactions[[#This Row],[Tax]])</f>
        <v>144.80375000000001</v>
      </c>
      <c r="R100" s="10" t="str">
        <f>IF(Tbl_Transactions[[#This Row],[Category]]="Income","Income","Expense")</f>
        <v>Expense</v>
      </c>
    </row>
    <row r="101" spans="1:18" x14ac:dyDescent="0.25">
      <c r="A101" s="10">
        <v>100</v>
      </c>
      <c r="B101" s="15">
        <v>40484</v>
      </c>
      <c r="C101" s="16">
        <v>0.14790288827015596</v>
      </c>
      <c r="D101" s="10">
        <f>IF(Tbl_Transactions[[#This Row],[Date]]="","",YEAR(Tbl_Transactions[[#This Row],[Date]]))</f>
        <v>2010</v>
      </c>
      <c r="E101" s="10">
        <f>MONTH(Tbl_Transactions[[#This Row],[Date]])</f>
        <v>11</v>
      </c>
      <c r="F101" s="10" t="str">
        <f>VLOOKUP(Tbl_Transactions[[#This Row],[Month Num]],Tbl_Lookup_Month[],2)</f>
        <v>Nov</v>
      </c>
      <c r="G101" s="10">
        <f>DAY(Tbl_Transactions[[#This Row],[Date]])</f>
        <v>2</v>
      </c>
      <c r="H101" s="10">
        <f>WEEKDAY(Tbl_Transactions[[#This Row],[Date]])</f>
        <v>3</v>
      </c>
      <c r="I101" s="10" t="str">
        <f>VLOOKUP(Tbl_Transactions[[#This Row],[Weekday Num]],Tbl_Lookup_Weekday[], 2)</f>
        <v>Tue</v>
      </c>
      <c r="J101" s="10" t="str">
        <f>VLOOKUP(Tbl_Transactions[[#This Row],[Time]],Tbl_Lookup_Time[],4,TRUE)</f>
        <v>Night</v>
      </c>
      <c r="K101" s="10" t="s">
        <v>17</v>
      </c>
      <c r="L101" s="10" t="s">
        <v>16</v>
      </c>
      <c r="M101" s="10" t="s">
        <v>18</v>
      </c>
      <c r="N101" s="10" t="s">
        <v>26</v>
      </c>
      <c r="O101" s="14">
        <v>395</v>
      </c>
      <c r="P101" s="14">
        <f>IF(Tbl_Transactions[[#This Row],[Type]]="Income",Tbl_Transactions[[#This Row],[Amount]]*Rng_Lookup_IncomeTax,Tbl_Transactions[[#This Row],[Amount]]*Rng_Lookup_SalesTax)</f>
        <v>150.1</v>
      </c>
      <c r="Q101" s="14">
        <f>IF(Tbl_Transactions[[#This Row],[Type]]="Expense",Tbl_Transactions[[#This Row],[Amount]]+Tbl_Transactions[[#This Row],[Tax]],Tbl_Transactions[[#This Row],[Amount]]-Tbl_Transactions[[#This Row],[Tax]])</f>
        <v>244.9</v>
      </c>
      <c r="R101" s="10" t="str">
        <f>IF(Tbl_Transactions[[#This Row],[Category]]="Income","Income","Expense")</f>
        <v>Income</v>
      </c>
    </row>
    <row r="102" spans="1:18" x14ac:dyDescent="0.25">
      <c r="A102" s="10">
        <v>101</v>
      </c>
      <c r="B102" s="15">
        <v>40485</v>
      </c>
      <c r="C102" s="16">
        <v>0.61655853911096525</v>
      </c>
      <c r="D102" s="10">
        <f>IF(Tbl_Transactions[[#This Row],[Date]]="","",YEAR(Tbl_Transactions[[#This Row],[Date]]))</f>
        <v>2010</v>
      </c>
      <c r="E102" s="10">
        <f>MONTH(Tbl_Transactions[[#This Row],[Date]])</f>
        <v>11</v>
      </c>
      <c r="F102" s="10" t="str">
        <f>VLOOKUP(Tbl_Transactions[[#This Row],[Month Num]],Tbl_Lookup_Month[],2)</f>
        <v>Nov</v>
      </c>
      <c r="G102" s="10">
        <f>DAY(Tbl_Transactions[[#This Row],[Date]])</f>
        <v>3</v>
      </c>
      <c r="H102" s="10">
        <f>WEEKDAY(Tbl_Transactions[[#This Row],[Date]])</f>
        <v>4</v>
      </c>
      <c r="I102" s="10" t="str">
        <f>VLOOKUP(Tbl_Transactions[[#This Row],[Weekday Num]],Tbl_Lookup_Weekday[], 2)</f>
        <v>Wed</v>
      </c>
      <c r="J102" s="10" t="str">
        <f>VLOOKUP(Tbl_Transactions[[#This Row],[Time]],Tbl_Lookup_Time[],4,TRUE)</f>
        <v>Afternoon</v>
      </c>
      <c r="K102" s="10" t="s">
        <v>24</v>
      </c>
      <c r="L102" s="10" t="s">
        <v>30</v>
      </c>
      <c r="M102" s="10" t="s">
        <v>31</v>
      </c>
      <c r="N102" s="10" t="s">
        <v>19</v>
      </c>
      <c r="O102" s="14">
        <v>189</v>
      </c>
      <c r="P102" s="14">
        <f>IF(Tbl_Transactions[[#This Row],[Type]]="Income",Tbl_Transactions[[#This Row],[Amount]]*Rng_Lookup_IncomeTax,Tbl_Transactions[[#This Row],[Amount]]*Rng_Lookup_SalesTax)</f>
        <v>16.77375</v>
      </c>
      <c r="Q102" s="14">
        <f>IF(Tbl_Transactions[[#This Row],[Type]]="Expense",Tbl_Transactions[[#This Row],[Amount]]+Tbl_Transactions[[#This Row],[Tax]],Tbl_Transactions[[#This Row],[Amount]]-Tbl_Transactions[[#This Row],[Tax]])</f>
        <v>205.77375000000001</v>
      </c>
      <c r="R102" s="10" t="str">
        <f>IF(Tbl_Transactions[[#This Row],[Category]]="Income","Income","Expense")</f>
        <v>Expense</v>
      </c>
    </row>
    <row r="103" spans="1:18" x14ac:dyDescent="0.25">
      <c r="A103" s="10">
        <v>102</v>
      </c>
      <c r="B103" s="15">
        <v>40485</v>
      </c>
      <c r="C103" s="16">
        <v>0.32531271538684869</v>
      </c>
      <c r="D103" s="10">
        <f>IF(Tbl_Transactions[[#This Row],[Date]]="","",YEAR(Tbl_Transactions[[#This Row],[Date]]))</f>
        <v>2010</v>
      </c>
      <c r="E103" s="10">
        <f>MONTH(Tbl_Transactions[[#This Row],[Date]])</f>
        <v>11</v>
      </c>
      <c r="F103" s="10" t="str">
        <f>VLOOKUP(Tbl_Transactions[[#This Row],[Month Num]],Tbl_Lookup_Month[],2)</f>
        <v>Nov</v>
      </c>
      <c r="G103" s="10">
        <f>DAY(Tbl_Transactions[[#This Row],[Date]])</f>
        <v>3</v>
      </c>
      <c r="H103" s="10">
        <f>WEEKDAY(Tbl_Transactions[[#This Row],[Date]])</f>
        <v>4</v>
      </c>
      <c r="I103" s="10" t="str">
        <f>VLOOKUP(Tbl_Transactions[[#This Row],[Weekday Num]],Tbl_Lookup_Weekday[], 2)</f>
        <v>Wed</v>
      </c>
      <c r="J103" s="10" t="str">
        <f>VLOOKUP(Tbl_Transactions[[#This Row],[Time]],Tbl_Lookup_Time[],4,TRUE)</f>
        <v>Morning</v>
      </c>
      <c r="K103" s="10" t="s">
        <v>17</v>
      </c>
      <c r="L103" s="10" t="s">
        <v>16</v>
      </c>
      <c r="M103" s="10" t="s">
        <v>18</v>
      </c>
      <c r="N103" s="10" t="s">
        <v>19</v>
      </c>
      <c r="O103" s="14">
        <v>397</v>
      </c>
      <c r="P103" s="14">
        <f>IF(Tbl_Transactions[[#This Row],[Type]]="Income",Tbl_Transactions[[#This Row],[Amount]]*Rng_Lookup_IncomeTax,Tbl_Transactions[[#This Row],[Amount]]*Rng_Lookup_SalesTax)</f>
        <v>150.86000000000001</v>
      </c>
      <c r="Q103" s="14">
        <f>IF(Tbl_Transactions[[#This Row],[Type]]="Expense",Tbl_Transactions[[#This Row],[Amount]]+Tbl_Transactions[[#This Row],[Tax]],Tbl_Transactions[[#This Row],[Amount]]-Tbl_Transactions[[#This Row],[Tax]])</f>
        <v>246.14</v>
      </c>
      <c r="R103" s="10" t="str">
        <f>IF(Tbl_Transactions[[#This Row],[Category]]="Income","Income","Expense")</f>
        <v>Income</v>
      </c>
    </row>
    <row r="104" spans="1:18" x14ac:dyDescent="0.25">
      <c r="A104" s="10">
        <v>103</v>
      </c>
      <c r="B104" s="15">
        <v>40490</v>
      </c>
      <c r="C104" s="16">
        <v>0.51060181241819247</v>
      </c>
      <c r="D104" s="10">
        <f>IF(Tbl_Transactions[[#This Row],[Date]]="","",YEAR(Tbl_Transactions[[#This Row],[Date]]))</f>
        <v>2010</v>
      </c>
      <c r="E104" s="10">
        <f>MONTH(Tbl_Transactions[[#This Row],[Date]])</f>
        <v>11</v>
      </c>
      <c r="F104" s="10" t="str">
        <f>VLOOKUP(Tbl_Transactions[[#This Row],[Month Num]],Tbl_Lookup_Month[],2)</f>
        <v>Nov</v>
      </c>
      <c r="G104" s="10">
        <f>DAY(Tbl_Transactions[[#This Row],[Date]])</f>
        <v>8</v>
      </c>
      <c r="H104" s="10">
        <f>WEEKDAY(Tbl_Transactions[[#This Row],[Date]])</f>
        <v>2</v>
      </c>
      <c r="I104" s="10" t="str">
        <f>VLOOKUP(Tbl_Transactions[[#This Row],[Weekday Num]],Tbl_Lookup_Weekday[], 2)</f>
        <v>Mon</v>
      </c>
      <c r="J104" s="10" t="str">
        <f>VLOOKUP(Tbl_Transactions[[#This Row],[Time]],Tbl_Lookup_Time[],4,TRUE)</f>
        <v>Afternoon</v>
      </c>
      <c r="K104" s="10" t="s">
        <v>60</v>
      </c>
      <c r="L104" s="10" t="s">
        <v>59</v>
      </c>
      <c r="M104" s="10" t="s">
        <v>61</v>
      </c>
      <c r="N104" s="10" t="s">
        <v>19</v>
      </c>
      <c r="O104" s="14">
        <v>372</v>
      </c>
      <c r="P104" s="14">
        <f>IF(Tbl_Transactions[[#This Row],[Type]]="Income",Tbl_Transactions[[#This Row],[Amount]]*Rng_Lookup_IncomeTax,Tbl_Transactions[[#This Row],[Amount]]*Rng_Lookup_SalesTax)</f>
        <v>33.015000000000001</v>
      </c>
      <c r="Q104" s="14">
        <f>IF(Tbl_Transactions[[#This Row],[Type]]="Expense",Tbl_Transactions[[#This Row],[Amount]]+Tbl_Transactions[[#This Row],[Tax]],Tbl_Transactions[[#This Row],[Amount]]-Tbl_Transactions[[#This Row],[Tax]])</f>
        <v>405.01499999999999</v>
      </c>
      <c r="R104" s="10" t="str">
        <f>IF(Tbl_Transactions[[#This Row],[Category]]="Income","Income","Expense")</f>
        <v>Expense</v>
      </c>
    </row>
    <row r="105" spans="1:18" x14ac:dyDescent="0.25">
      <c r="A105" s="10">
        <v>104</v>
      </c>
      <c r="B105" s="15">
        <v>40490</v>
      </c>
      <c r="C105" s="16">
        <v>0.2772853562151566</v>
      </c>
      <c r="D105" s="10">
        <f>IF(Tbl_Transactions[[#This Row],[Date]]="","",YEAR(Tbl_Transactions[[#This Row],[Date]]))</f>
        <v>2010</v>
      </c>
      <c r="E105" s="10">
        <f>MONTH(Tbl_Transactions[[#This Row],[Date]])</f>
        <v>11</v>
      </c>
      <c r="F105" s="10" t="str">
        <f>VLOOKUP(Tbl_Transactions[[#This Row],[Month Num]],Tbl_Lookup_Month[],2)</f>
        <v>Nov</v>
      </c>
      <c r="G105" s="10">
        <f>DAY(Tbl_Transactions[[#This Row],[Date]])</f>
        <v>8</v>
      </c>
      <c r="H105" s="10">
        <f>WEEKDAY(Tbl_Transactions[[#This Row],[Date]])</f>
        <v>2</v>
      </c>
      <c r="I105" s="10" t="str">
        <f>VLOOKUP(Tbl_Transactions[[#This Row],[Weekday Num]],Tbl_Lookup_Weekday[], 2)</f>
        <v>Mon</v>
      </c>
      <c r="J105" s="10" t="str">
        <f>VLOOKUP(Tbl_Transactions[[#This Row],[Time]],Tbl_Lookup_Time[],4,TRUE)</f>
        <v>Early Morning</v>
      </c>
      <c r="K105" s="10" t="s">
        <v>17</v>
      </c>
      <c r="L105" s="10" t="s">
        <v>44</v>
      </c>
      <c r="M105" s="10" t="s">
        <v>45</v>
      </c>
      <c r="N105" s="10" t="s">
        <v>26</v>
      </c>
      <c r="O105" s="14">
        <v>45</v>
      </c>
      <c r="P105" s="14">
        <f>IF(Tbl_Transactions[[#This Row],[Type]]="Income",Tbl_Transactions[[#This Row],[Amount]]*Rng_Lookup_IncomeTax,Tbl_Transactions[[#This Row],[Amount]]*Rng_Lookup_SalesTax)</f>
        <v>17.100000000000001</v>
      </c>
      <c r="Q105" s="14">
        <f>IF(Tbl_Transactions[[#This Row],[Type]]="Expense",Tbl_Transactions[[#This Row],[Amount]]+Tbl_Transactions[[#This Row],[Tax]],Tbl_Transactions[[#This Row],[Amount]]-Tbl_Transactions[[#This Row],[Tax]])</f>
        <v>27.9</v>
      </c>
      <c r="R105" s="10" t="str">
        <f>IF(Tbl_Transactions[[#This Row],[Category]]="Income","Income","Expense")</f>
        <v>Income</v>
      </c>
    </row>
    <row r="106" spans="1:18" x14ac:dyDescent="0.25">
      <c r="A106" s="10">
        <v>105</v>
      </c>
      <c r="B106" s="15">
        <v>40491</v>
      </c>
      <c r="C106" s="16">
        <v>0.71349760401750595</v>
      </c>
      <c r="D106" s="10">
        <f>IF(Tbl_Transactions[[#This Row],[Date]]="","",YEAR(Tbl_Transactions[[#This Row],[Date]]))</f>
        <v>2010</v>
      </c>
      <c r="E106" s="10">
        <f>MONTH(Tbl_Transactions[[#This Row],[Date]])</f>
        <v>11</v>
      </c>
      <c r="F106" s="10" t="str">
        <f>VLOOKUP(Tbl_Transactions[[#This Row],[Month Num]],Tbl_Lookup_Month[],2)</f>
        <v>Nov</v>
      </c>
      <c r="G106" s="10">
        <f>DAY(Tbl_Transactions[[#This Row],[Date]])</f>
        <v>9</v>
      </c>
      <c r="H106" s="10">
        <f>WEEKDAY(Tbl_Transactions[[#This Row],[Date]])</f>
        <v>3</v>
      </c>
      <c r="I106" s="10" t="str">
        <f>VLOOKUP(Tbl_Transactions[[#This Row],[Weekday Num]],Tbl_Lookup_Weekday[], 2)</f>
        <v>Tue</v>
      </c>
      <c r="J106" s="10" t="str">
        <f>VLOOKUP(Tbl_Transactions[[#This Row],[Time]],Tbl_Lookup_Time[],4,TRUE)</f>
        <v>Evening</v>
      </c>
      <c r="K106" s="10" t="s">
        <v>63</v>
      </c>
      <c r="L106" s="10" t="s">
        <v>62</v>
      </c>
      <c r="M106" s="10" t="s">
        <v>64</v>
      </c>
      <c r="N106" s="10" t="s">
        <v>26</v>
      </c>
      <c r="O106" s="14">
        <v>141</v>
      </c>
      <c r="P106" s="14">
        <f>IF(Tbl_Transactions[[#This Row],[Type]]="Income",Tbl_Transactions[[#This Row],[Amount]]*Rng_Lookup_IncomeTax,Tbl_Transactions[[#This Row],[Amount]]*Rng_Lookup_SalesTax)</f>
        <v>12.51375</v>
      </c>
      <c r="Q106" s="14">
        <f>IF(Tbl_Transactions[[#This Row],[Type]]="Expense",Tbl_Transactions[[#This Row],[Amount]]+Tbl_Transactions[[#This Row],[Tax]],Tbl_Transactions[[#This Row],[Amount]]-Tbl_Transactions[[#This Row],[Tax]])</f>
        <v>153.51374999999999</v>
      </c>
      <c r="R106" s="10" t="str">
        <f>IF(Tbl_Transactions[[#This Row],[Category]]="Income","Income","Expense")</f>
        <v>Expense</v>
      </c>
    </row>
    <row r="107" spans="1:18" x14ac:dyDescent="0.25">
      <c r="A107" s="10">
        <v>106</v>
      </c>
      <c r="B107" s="15">
        <v>40491</v>
      </c>
      <c r="C107" s="16">
        <v>0.43977131177730466</v>
      </c>
      <c r="D107" s="10">
        <f>IF(Tbl_Transactions[[#This Row],[Date]]="","",YEAR(Tbl_Transactions[[#This Row],[Date]]))</f>
        <v>2010</v>
      </c>
      <c r="E107" s="10">
        <f>MONTH(Tbl_Transactions[[#This Row],[Date]])</f>
        <v>11</v>
      </c>
      <c r="F107" s="10" t="str">
        <f>VLOOKUP(Tbl_Transactions[[#This Row],[Month Num]],Tbl_Lookup_Month[],2)</f>
        <v>Nov</v>
      </c>
      <c r="G107" s="10">
        <f>DAY(Tbl_Transactions[[#This Row],[Date]])</f>
        <v>9</v>
      </c>
      <c r="H107" s="10">
        <f>WEEKDAY(Tbl_Transactions[[#This Row],[Date]])</f>
        <v>3</v>
      </c>
      <c r="I107" s="10" t="str">
        <f>VLOOKUP(Tbl_Transactions[[#This Row],[Weekday Num]],Tbl_Lookup_Weekday[], 2)</f>
        <v>Tue</v>
      </c>
      <c r="J107" s="10" t="str">
        <f>VLOOKUP(Tbl_Transactions[[#This Row],[Time]],Tbl_Lookup_Time[],4,TRUE)</f>
        <v>Late Morning</v>
      </c>
      <c r="K107" s="10" t="s">
        <v>60</v>
      </c>
      <c r="L107" s="10" t="s">
        <v>59</v>
      </c>
      <c r="M107" s="10" t="s">
        <v>61</v>
      </c>
      <c r="N107" s="10" t="s">
        <v>26</v>
      </c>
      <c r="O107" s="14">
        <v>424</v>
      </c>
      <c r="P107" s="14">
        <f>IF(Tbl_Transactions[[#This Row],[Type]]="Income",Tbl_Transactions[[#This Row],[Amount]]*Rng_Lookup_IncomeTax,Tbl_Transactions[[#This Row],[Amount]]*Rng_Lookup_SalesTax)</f>
        <v>37.629999999999995</v>
      </c>
      <c r="Q107" s="14">
        <f>IF(Tbl_Transactions[[#This Row],[Type]]="Expense",Tbl_Transactions[[#This Row],[Amount]]+Tbl_Transactions[[#This Row],[Tax]],Tbl_Transactions[[#This Row],[Amount]]-Tbl_Transactions[[#This Row],[Tax]])</f>
        <v>461.63</v>
      </c>
      <c r="R107" s="10" t="str">
        <f>IF(Tbl_Transactions[[#This Row],[Category]]="Income","Income","Expense")</f>
        <v>Expense</v>
      </c>
    </row>
    <row r="108" spans="1:18" x14ac:dyDescent="0.25">
      <c r="A108" s="10">
        <v>107</v>
      </c>
      <c r="B108" s="15">
        <v>40491</v>
      </c>
      <c r="C108" s="16">
        <v>0.36072282053459093</v>
      </c>
      <c r="D108" s="10">
        <f>IF(Tbl_Transactions[[#This Row],[Date]]="","",YEAR(Tbl_Transactions[[#This Row],[Date]]))</f>
        <v>2010</v>
      </c>
      <c r="E108" s="10">
        <f>MONTH(Tbl_Transactions[[#This Row],[Date]])</f>
        <v>11</v>
      </c>
      <c r="F108" s="10" t="str">
        <f>VLOOKUP(Tbl_Transactions[[#This Row],[Month Num]],Tbl_Lookup_Month[],2)</f>
        <v>Nov</v>
      </c>
      <c r="G108" s="10">
        <f>DAY(Tbl_Transactions[[#This Row],[Date]])</f>
        <v>9</v>
      </c>
      <c r="H108" s="10">
        <f>WEEKDAY(Tbl_Transactions[[#This Row],[Date]])</f>
        <v>3</v>
      </c>
      <c r="I108" s="10" t="str">
        <f>VLOOKUP(Tbl_Transactions[[#This Row],[Weekday Num]],Tbl_Lookup_Weekday[], 2)</f>
        <v>Tue</v>
      </c>
      <c r="J108" s="10" t="str">
        <f>VLOOKUP(Tbl_Transactions[[#This Row],[Time]],Tbl_Lookup_Time[],4,TRUE)</f>
        <v>Morning</v>
      </c>
      <c r="K108" s="10" t="s">
        <v>55</v>
      </c>
      <c r="L108" s="10" t="s">
        <v>57</v>
      </c>
      <c r="M108" s="10" t="s">
        <v>58</v>
      </c>
      <c r="N108" s="10" t="s">
        <v>35</v>
      </c>
      <c r="O108" s="14">
        <v>441</v>
      </c>
      <c r="P108" s="14">
        <f>IF(Tbl_Transactions[[#This Row],[Type]]="Income",Tbl_Transactions[[#This Row],[Amount]]*Rng_Lookup_IncomeTax,Tbl_Transactions[[#This Row],[Amount]]*Rng_Lookup_SalesTax)</f>
        <v>39.138749999999995</v>
      </c>
      <c r="Q108" s="14">
        <f>IF(Tbl_Transactions[[#This Row],[Type]]="Expense",Tbl_Transactions[[#This Row],[Amount]]+Tbl_Transactions[[#This Row],[Tax]],Tbl_Transactions[[#This Row],[Amount]]-Tbl_Transactions[[#This Row],[Tax]])</f>
        <v>480.13875000000002</v>
      </c>
      <c r="R108" s="10" t="str">
        <f>IF(Tbl_Transactions[[#This Row],[Category]]="Income","Income","Expense")</f>
        <v>Expense</v>
      </c>
    </row>
    <row r="109" spans="1:18" x14ac:dyDescent="0.25">
      <c r="A109" s="10">
        <v>108</v>
      </c>
      <c r="B109" s="15">
        <v>40492</v>
      </c>
      <c r="C109" s="16">
        <v>0.13530397528251004</v>
      </c>
      <c r="D109" s="10">
        <f>IF(Tbl_Transactions[[#This Row],[Date]]="","",YEAR(Tbl_Transactions[[#This Row],[Date]]))</f>
        <v>2010</v>
      </c>
      <c r="E109" s="10">
        <f>MONTH(Tbl_Transactions[[#This Row],[Date]])</f>
        <v>11</v>
      </c>
      <c r="F109" s="10" t="str">
        <f>VLOOKUP(Tbl_Transactions[[#This Row],[Month Num]],Tbl_Lookup_Month[],2)</f>
        <v>Nov</v>
      </c>
      <c r="G109" s="10">
        <f>DAY(Tbl_Transactions[[#This Row],[Date]])</f>
        <v>10</v>
      </c>
      <c r="H109" s="10">
        <f>WEEKDAY(Tbl_Transactions[[#This Row],[Date]])</f>
        <v>4</v>
      </c>
      <c r="I109" s="10" t="str">
        <f>VLOOKUP(Tbl_Transactions[[#This Row],[Weekday Num]],Tbl_Lookup_Weekday[], 2)</f>
        <v>Wed</v>
      </c>
      <c r="J109" s="10" t="str">
        <f>VLOOKUP(Tbl_Transactions[[#This Row],[Time]],Tbl_Lookup_Time[],4,TRUE)</f>
        <v>Night</v>
      </c>
      <c r="K109" s="10" t="s">
        <v>51</v>
      </c>
      <c r="L109" s="10" t="s">
        <v>50</v>
      </c>
      <c r="M109" s="10" t="s">
        <v>52</v>
      </c>
      <c r="N109" s="10" t="s">
        <v>26</v>
      </c>
      <c r="O109" s="14">
        <v>203</v>
      </c>
      <c r="P109" s="14">
        <f>IF(Tbl_Transactions[[#This Row],[Type]]="Income",Tbl_Transactions[[#This Row],[Amount]]*Rng_Lookup_IncomeTax,Tbl_Transactions[[#This Row],[Amount]]*Rng_Lookup_SalesTax)</f>
        <v>18.016249999999999</v>
      </c>
      <c r="Q109" s="14">
        <f>IF(Tbl_Transactions[[#This Row],[Type]]="Expense",Tbl_Transactions[[#This Row],[Amount]]+Tbl_Transactions[[#This Row],[Tax]],Tbl_Transactions[[#This Row],[Amount]]-Tbl_Transactions[[#This Row],[Tax]])</f>
        <v>221.01625000000001</v>
      </c>
      <c r="R109" s="10" t="str">
        <f>IF(Tbl_Transactions[[#This Row],[Category]]="Income","Income","Expense")</f>
        <v>Expense</v>
      </c>
    </row>
    <row r="110" spans="1:18" x14ac:dyDescent="0.25">
      <c r="A110" s="10">
        <v>109</v>
      </c>
      <c r="B110" s="15">
        <v>40492</v>
      </c>
      <c r="C110" s="16">
        <v>0.27339629327456494</v>
      </c>
      <c r="D110" s="10">
        <f>IF(Tbl_Transactions[[#This Row],[Date]]="","",YEAR(Tbl_Transactions[[#This Row],[Date]]))</f>
        <v>2010</v>
      </c>
      <c r="E110" s="10">
        <f>MONTH(Tbl_Transactions[[#This Row],[Date]])</f>
        <v>11</v>
      </c>
      <c r="F110" s="10" t="str">
        <f>VLOOKUP(Tbl_Transactions[[#This Row],[Month Num]],Tbl_Lookup_Month[],2)</f>
        <v>Nov</v>
      </c>
      <c r="G110" s="10">
        <f>DAY(Tbl_Transactions[[#This Row],[Date]])</f>
        <v>10</v>
      </c>
      <c r="H110" s="10">
        <f>WEEKDAY(Tbl_Transactions[[#This Row],[Date]])</f>
        <v>4</v>
      </c>
      <c r="I110" s="10" t="str">
        <f>VLOOKUP(Tbl_Transactions[[#This Row],[Weekday Num]],Tbl_Lookup_Weekday[], 2)</f>
        <v>Wed</v>
      </c>
      <c r="J110" s="10" t="str">
        <f>VLOOKUP(Tbl_Transactions[[#This Row],[Time]],Tbl_Lookup_Time[],4,TRUE)</f>
        <v>Early Morning</v>
      </c>
      <c r="K110" s="10" t="s">
        <v>28</v>
      </c>
      <c r="L110" s="10" t="s">
        <v>42</v>
      </c>
      <c r="M110" s="10" t="s">
        <v>43</v>
      </c>
      <c r="N110" s="10" t="s">
        <v>35</v>
      </c>
      <c r="O110" s="14">
        <v>390</v>
      </c>
      <c r="P110" s="14">
        <f>IF(Tbl_Transactions[[#This Row],[Type]]="Income",Tbl_Transactions[[#This Row],[Amount]]*Rng_Lookup_IncomeTax,Tbl_Transactions[[#This Row],[Amount]]*Rng_Lookup_SalesTax)</f>
        <v>34.612499999999997</v>
      </c>
      <c r="Q110" s="14">
        <f>IF(Tbl_Transactions[[#This Row],[Type]]="Expense",Tbl_Transactions[[#This Row],[Amount]]+Tbl_Transactions[[#This Row],[Tax]],Tbl_Transactions[[#This Row],[Amount]]-Tbl_Transactions[[#This Row],[Tax]])</f>
        <v>424.61250000000001</v>
      </c>
      <c r="R110" s="10" t="str">
        <f>IF(Tbl_Transactions[[#This Row],[Category]]="Income","Income","Expense")</f>
        <v>Expense</v>
      </c>
    </row>
    <row r="111" spans="1:18" x14ac:dyDescent="0.25">
      <c r="A111" s="10">
        <v>110</v>
      </c>
      <c r="B111" s="15">
        <v>40493</v>
      </c>
      <c r="C111" s="16">
        <v>0.75862995209251149</v>
      </c>
      <c r="D111" s="10">
        <f>IF(Tbl_Transactions[[#This Row],[Date]]="","",YEAR(Tbl_Transactions[[#This Row],[Date]]))</f>
        <v>2010</v>
      </c>
      <c r="E111" s="10">
        <f>MONTH(Tbl_Transactions[[#This Row],[Date]])</f>
        <v>11</v>
      </c>
      <c r="F111" s="10" t="str">
        <f>VLOOKUP(Tbl_Transactions[[#This Row],[Month Num]],Tbl_Lookup_Month[],2)</f>
        <v>Nov</v>
      </c>
      <c r="G111" s="10">
        <f>DAY(Tbl_Transactions[[#This Row],[Date]])</f>
        <v>11</v>
      </c>
      <c r="H111" s="10">
        <f>WEEKDAY(Tbl_Transactions[[#This Row],[Date]])</f>
        <v>5</v>
      </c>
      <c r="I111" s="10" t="str">
        <f>VLOOKUP(Tbl_Transactions[[#This Row],[Weekday Num]],Tbl_Lookup_Weekday[], 2)</f>
        <v>Thu</v>
      </c>
      <c r="J111" s="10" t="str">
        <f>VLOOKUP(Tbl_Transactions[[#This Row],[Time]],Tbl_Lookup_Time[],4,TRUE)</f>
        <v>Evening</v>
      </c>
      <c r="K111" s="10" t="s">
        <v>37</v>
      </c>
      <c r="L111" s="10" t="s">
        <v>36</v>
      </c>
      <c r="M111" s="10" t="s">
        <v>38</v>
      </c>
      <c r="N111" s="10" t="s">
        <v>19</v>
      </c>
      <c r="O111" s="14">
        <v>86</v>
      </c>
      <c r="P111" s="14">
        <f>IF(Tbl_Transactions[[#This Row],[Type]]="Income",Tbl_Transactions[[#This Row],[Amount]]*Rng_Lookup_IncomeTax,Tbl_Transactions[[#This Row],[Amount]]*Rng_Lookup_SalesTax)</f>
        <v>7.6324999999999994</v>
      </c>
      <c r="Q111" s="14">
        <f>IF(Tbl_Transactions[[#This Row],[Type]]="Expense",Tbl_Transactions[[#This Row],[Amount]]+Tbl_Transactions[[#This Row],[Tax]],Tbl_Transactions[[#This Row],[Amount]]-Tbl_Transactions[[#This Row],[Tax]])</f>
        <v>93.632499999999993</v>
      </c>
      <c r="R111" s="10" t="str">
        <f>IF(Tbl_Transactions[[#This Row],[Category]]="Income","Income","Expense")</f>
        <v>Expense</v>
      </c>
    </row>
    <row r="112" spans="1:18" x14ac:dyDescent="0.25">
      <c r="A112" s="10">
        <v>111</v>
      </c>
      <c r="B112" s="15">
        <v>40495</v>
      </c>
      <c r="C112" s="16">
        <v>0.62551306776457694</v>
      </c>
      <c r="D112" s="10">
        <f>IF(Tbl_Transactions[[#This Row],[Date]]="","",YEAR(Tbl_Transactions[[#This Row],[Date]]))</f>
        <v>2010</v>
      </c>
      <c r="E112" s="10">
        <f>MONTH(Tbl_Transactions[[#This Row],[Date]])</f>
        <v>11</v>
      </c>
      <c r="F112" s="10" t="str">
        <f>VLOOKUP(Tbl_Transactions[[#This Row],[Month Num]],Tbl_Lookup_Month[],2)</f>
        <v>Nov</v>
      </c>
      <c r="G112" s="10">
        <f>DAY(Tbl_Transactions[[#This Row],[Date]])</f>
        <v>13</v>
      </c>
      <c r="H112" s="10">
        <f>WEEKDAY(Tbl_Transactions[[#This Row],[Date]])</f>
        <v>7</v>
      </c>
      <c r="I112" s="10" t="str">
        <f>VLOOKUP(Tbl_Transactions[[#This Row],[Weekday Num]],Tbl_Lookup_Weekday[], 2)</f>
        <v>Sat</v>
      </c>
      <c r="J112" s="10" t="str">
        <f>VLOOKUP(Tbl_Transactions[[#This Row],[Time]],Tbl_Lookup_Time[],4,TRUE)</f>
        <v>Afternoon</v>
      </c>
      <c r="K112" s="10" t="s">
        <v>24</v>
      </c>
      <c r="L112" s="10" t="s">
        <v>23</v>
      </c>
      <c r="M112" s="10" t="s">
        <v>25</v>
      </c>
      <c r="N112" s="10" t="s">
        <v>35</v>
      </c>
      <c r="O112" s="14">
        <v>35</v>
      </c>
      <c r="P112" s="14">
        <f>IF(Tbl_Transactions[[#This Row],[Type]]="Income",Tbl_Transactions[[#This Row],[Amount]]*Rng_Lookup_IncomeTax,Tbl_Transactions[[#This Row],[Amount]]*Rng_Lookup_SalesTax)</f>
        <v>3.1062499999999997</v>
      </c>
      <c r="Q112" s="14">
        <f>IF(Tbl_Transactions[[#This Row],[Type]]="Expense",Tbl_Transactions[[#This Row],[Amount]]+Tbl_Transactions[[#This Row],[Tax]],Tbl_Transactions[[#This Row],[Amount]]-Tbl_Transactions[[#This Row],[Tax]])</f>
        <v>38.106250000000003</v>
      </c>
      <c r="R112" s="10" t="str">
        <f>IF(Tbl_Transactions[[#This Row],[Category]]="Income","Income","Expense")</f>
        <v>Expense</v>
      </c>
    </row>
    <row r="113" spans="1:18" x14ac:dyDescent="0.25">
      <c r="A113" s="10">
        <v>112</v>
      </c>
      <c r="B113" s="15">
        <v>40495</v>
      </c>
      <c r="C113" s="16">
        <v>0.70416976116848773</v>
      </c>
      <c r="D113" s="10">
        <f>IF(Tbl_Transactions[[#This Row],[Date]]="","",YEAR(Tbl_Transactions[[#This Row],[Date]]))</f>
        <v>2010</v>
      </c>
      <c r="E113" s="10">
        <f>MONTH(Tbl_Transactions[[#This Row],[Date]])</f>
        <v>11</v>
      </c>
      <c r="F113" s="10" t="str">
        <f>VLOOKUP(Tbl_Transactions[[#This Row],[Month Num]],Tbl_Lookup_Month[],2)</f>
        <v>Nov</v>
      </c>
      <c r="G113" s="10">
        <f>DAY(Tbl_Transactions[[#This Row],[Date]])</f>
        <v>13</v>
      </c>
      <c r="H113" s="10">
        <f>WEEKDAY(Tbl_Transactions[[#This Row],[Date]])</f>
        <v>7</v>
      </c>
      <c r="I113" s="10" t="str">
        <f>VLOOKUP(Tbl_Transactions[[#This Row],[Weekday Num]],Tbl_Lookup_Weekday[], 2)</f>
        <v>Sat</v>
      </c>
      <c r="J113" s="10" t="str">
        <f>VLOOKUP(Tbl_Transactions[[#This Row],[Time]],Tbl_Lookup_Time[],4,TRUE)</f>
        <v>Afternoon</v>
      </c>
      <c r="K113" s="10" t="s">
        <v>60</v>
      </c>
      <c r="L113" s="10" t="s">
        <v>59</v>
      </c>
      <c r="M113" s="10" t="s">
        <v>61</v>
      </c>
      <c r="N113" s="10" t="s">
        <v>26</v>
      </c>
      <c r="O113" s="14">
        <v>296</v>
      </c>
      <c r="P113" s="14">
        <f>IF(Tbl_Transactions[[#This Row],[Type]]="Income",Tbl_Transactions[[#This Row],[Amount]]*Rng_Lookup_IncomeTax,Tbl_Transactions[[#This Row],[Amount]]*Rng_Lookup_SalesTax)</f>
        <v>26.27</v>
      </c>
      <c r="Q113" s="14">
        <f>IF(Tbl_Transactions[[#This Row],[Type]]="Expense",Tbl_Transactions[[#This Row],[Amount]]+Tbl_Transactions[[#This Row],[Tax]],Tbl_Transactions[[#This Row],[Amount]]-Tbl_Transactions[[#This Row],[Tax]])</f>
        <v>322.27</v>
      </c>
      <c r="R113" s="10" t="str">
        <f>IF(Tbl_Transactions[[#This Row],[Category]]="Income","Income","Expense")</f>
        <v>Expense</v>
      </c>
    </row>
    <row r="114" spans="1:18" x14ac:dyDescent="0.25">
      <c r="A114" s="10">
        <v>113</v>
      </c>
      <c r="B114" s="15">
        <v>40496</v>
      </c>
      <c r="C114" s="16">
        <v>0.44180964788565924</v>
      </c>
      <c r="D114" s="10">
        <f>IF(Tbl_Transactions[[#This Row],[Date]]="","",YEAR(Tbl_Transactions[[#This Row],[Date]]))</f>
        <v>2010</v>
      </c>
      <c r="E114" s="10">
        <f>MONTH(Tbl_Transactions[[#This Row],[Date]])</f>
        <v>11</v>
      </c>
      <c r="F114" s="10" t="str">
        <f>VLOOKUP(Tbl_Transactions[[#This Row],[Month Num]],Tbl_Lookup_Month[],2)</f>
        <v>Nov</v>
      </c>
      <c r="G114" s="10">
        <f>DAY(Tbl_Transactions[[#This Row],[Date]])</f>
        <v>14</v>
      </c>
      <c r="H114" s="10">
        <f>WEEKDAY(Tbl_Transactions[[#This Row],[Date]])</f>
        <v>1</v>
      </c>
      <c r="I114" s="10" t="str">
        <f>VLOOKUP(Tbl_Transactions[[#This Row],[Weekday Num]],Tbl_Lookup_Weekday[], 2)</f>
        <v>Sun</v>
      </c>
      <c r="J114" s="10" t="str">
        <f>VLOOKUP(Tbl_Transactions[[#This Row],[Time]],Tbl_Lookup_Time[],4,TRUE)</f>
        <v>Late Morning</v>
      </c>
      <c r="K114" s="10" t="s">
        <v>24</v>
      </c>
      <c r="L114" s="10" t="s">
        <v>23</v>
      </c>
      <c r="M114" s="10" t="s">
        <v>25</v>
      </c>
      <c r="N114" s="10" t="s">
        <v>19</v>
      </c>
      <c r="O114" s="14">
        <v>87</v>
      </c>
      <c r="P114" s="14">
        <f>IF(Tbl_Transactions[[#This Row],[Type]]="Income",Tbl_Transactions[[#This Row],[Amount]]*Rng_Lookup_IncomeTax,Tbl_Transactions[[#This Row],[Amount]]*Rng_Lookup_SalesTax)</f>
        <v>7.7212499999999995</v>
      </c>
      <c r="Q114" s="14">
        <f>IF(Tbl_Transactions[[#This Row],[Type]]="Expense",Tbl_Transactions[[#This Row],[Amount]]+Tbl_Transactions[[#This Row],[Tax]],Tbl_Transactions[[#This Row],[Amount]]-Tbl_Transactions[[#This Row],[Tax]])</f>
        <v>94.721249999999998</v>
      </c>
      <c r="R114" s="10" t="str">
        <f>IF(Tbl_Transactions[[#This Row],[Category]]="Income","Income","Expense")</f>
        <v>Expense</v>
      </c>
    </row>
    <row r="115" spans="1:18" x14ac:dyDescent="0.25">
      <c r="A115" s="10">
        <v>114</v>
      </c>
      <c r="B115" s="15">
        <v>40497</v>
      </c>
      <c r="C115" s="16">
        <v>0.15538792939408574</v>
      </c>
      <c r="D115" s="10">
        <f>IF(Tbl_Transactions[[#This Row],[Date]]="","",YEAR(Tbl_Transactions[[#This Row],[Date]]))</f>
        <v>2010</v>
      </c>
      <c r="E115" s="10">
        <f>MONTH(Tbl_Transactions[[#This Row],[Date]])</f>
        <v>11</v>
      </c>
      <c r="F115" s="10" t="str">
        <f>VLOOKUP(Tbl_Transactions[[#This Row],[Month Num]],Tbl_Lookup_Month[],2)</f>
        <v>Nov</v>
      </c>
      <c r="G115" s="10">
        <f>DAY(Tbl_Transactions[[#This Row],[Date]])</f>
        <v>15</v>
      </c>
      <c r="H115" s="10">
        <f>WEEKDAY(Tbl_Transactions[[#This Row],[Date]])</f>
        <v>2</v>
      </c>
      <c r="I115" s="10" t="str">
        <f>VLOOKUP(Tbl_Transactions[[#This Row],[Weekday Num]],Tbl_Lookup_Weekday[], 2)</f>
        <v>Mon</v>
      </c>
      <c r="J115" s="10" t="str">
        <f>VLOOKUP(Tbl_Transactions[[#This Row],[Time]],Tbl_Lookup_Time[],4,TRUE)</f>
        <v>Night</v>
      </c>
      <c r="K115" s="10" t="s">
        <v>37</v>
      </c>
      <c r="L115" s="10" t="s">
        <v>36</v>
      </c>
      <c r="M115" s="10" t="s">
        <v>38</v>
      </c>
      <c r="N115" s="10" t="s">
        <v>19</v>
      </c>
      <c r="O115" s="14">
        <v>351</v>
      </c>
      <c r="P115" s="14">
        <f>IF(Tbl_Transactions[[#This Row],[Type]]="Income",Tbl_Transactions[[#This Row],[Amount]]*Rng_Lookup_IncomeTax,Tbl_Transactions[[#This Row],[Amount]]*Rng_Lookup_SalesTax)</f>
        <v>31.151249999999997</v>
      </c>
      <c r="Q115" s="14">
        <f>IF(Tbl_Transactions[[#This Row],[Type]]="Expense",Tbl_Transactions[[#This Row],[Amount]]+Tbl_Transactions[[#This Row],[Tax]],Tbl_Transactions[[#This Row],[Amount]]-Tbl_Transactions[[#This Row],[Tax]])</f>
        <v>382.15125</v>
      </c>
      <c r="R115" s="10" t="str">
        <f>IF(Tbl_Transactions[[#This Row],[Category]]="Income","Income","Expense")</f>
        <v>Expense</v>
      </c>
    </row>
    <row r="116" spans="1:18" x14ac:dyDescent="0.25">
      <c r="A116" s="10">
        <v>115</v>
      </c>
      <c r="B116" s="15">
        <v>40497</v>
      </c>
      <c r="C116" s="16">
        <v>6.8767430758752135E-2</v>
      </c>
      <c r="D116" s="10">
        <f>IF(Tbl_Transactions[[#This Row],[Date]]="","",YEAR(Tbl_Transactions[[#This Row],[Date]]))</f>
        <v>2010</v>
      </c>
      <c r="E116" s="10">
        <f>MONTH(Tbl_Transactions[[#This Row],[Date]])</f>
        <v>11</v>
      </c>
      <c r="F116" s="10" t="str">
        <f>VLOOKUP(Tbl_Transactions[[#This Row],[Month Num]],Tbl_Lookup_Month[],2)</f>
        <v>Nov</v>
      </c>
      <c r="G116" s="10">
        <f>DAY(Tbl_Transactions[[#This Row],[Date]])</f>
        <v>15</v>
      </c>
      <c r="H116" s="10">
        <f>WEEKDAY(Tbl_Transactions[[#This Row],[Date]])</f>
        <v>2</v>
      </c>
      <c r="I116" s="10" t="str">
        <f>VLOOKUP(Tbl_Transactions[[#This Row],[Weekday Num]],Tbl_Lookup_Weekday[], 2)</f>
        <v>Mon</v>
      </c>
      <c r="J116" s="10" t="str">
        <f>VLOOKUP(Tbl_Transactions[[#This Row],[Time]],Tbl_Lookup_Time[],4,TRUE)</f>
        <v>Night</v>
      </c>
      <c r="K116" s="10" t="s">
        <v>24</v>
      </c>
      <c r="L116" s="10" t="s">
        <v>23</v>
      </c>
      <c r="M116" s="10" t="s">
        <v>25</v>
      </c>
      <c r="N116" s="10" t="s">
        <v>35</v>
      </c>
      <c r="O116" s="14">
        <v>200</v>
      </c>
      <c r="P116" s="14">
        <f>IF(Tbl_Transactions[[#This Row],[Type]]="Income",Tbl_Transactions[[#This Row],[Amount]]*Rng_Lookup_IncomeTax,Tbl_Transactions[[#This Row],[Amount]]*Rng_Lookup_SalesTax)</f>
        <v>17.75</v>
      </c>
      <c r="Q116" s="14">
        <f>IF(Tbl_Transactions[[#This Row],[Type]]="Expense",Tbl_Transactions[[#This Row],[Amount]]+Tbl_Transactions[[#This Row],[Tax]],Tbl_Transactions[[#This Row],[Amount]]-Tbl_Transactions[[#This Row],[Tax]])</f>
        <v>217.75</v>
      </c>
      <c r="R116" s="10" t="str">
        <f>IF(Tbl_Transactions[[#This Row],[Category]]="Income","Income","Expense")</f>
        <v>Expense</v>
      </c>
    </row>
    <row r="117" spans="1:18" x14ac:dyDescent="0.25">
      <c r="A117" s="10">
        <v>116</v>
      </c>
      <c r="B117" s="15">
        <v>40504</v>
      </c>
      <c r="C117" s="16">
        <v>0.41806581067504567</v>
      </c>
      <c r="D117" s="10">
        <f>IF(Tbl_Transactions[[#This Row],[Date]]="","",YEAR(Tbl_Transactions[[#This Row],[Date]]))</f>
        <v>2010</v>
      </c>
      <c r="E117" s="10">
        <f>MONTH(Tbl_Transactions[[#This Row],[Date]])</f>
        <v>11</v>
      </c>
      <c r="F117" s="10" t="str">
        <f>VLOOKUP(Tbl_Transactions[[#This Row],[Month Num]],Tbl_Lookup_Month[],2)</f>
        <v>Nov</v>
      </c>
      <c r="G117" s="10">
        <f>DAY(Tbl_Transactions[[#This Row],[Date]])</f>
        <v>22</v>
      </c>
      <c r="H117" s="10">
        <f>WEEKDAY(Tbl_Transactions[[#This Row],[Date]])</f>
        <v>2</v>
      </c>
      <c r="I117" s="10" t="str">
        <f>VLOOKUP(Tbl_Transactions[[#This Row],[Weekday Num]],Tbl_Lookup_Weekday[], 2)</f>
        <v>Mon</v>
      </c>
      <c r="J117" s="10" t="str">
        <f>VLOOKUP(Tbl_Transactions[[#This Row],[Time]],Tbl_Lookup_Time[],4,TRUE)</f>
        <v>Late Morning</v>
      </c>
      <c r="K117" s="10" t="s">
        <v>24</v>
      </c>
      <c r="L117" s="10" t="s">
        <v>30</v>
      </c>
      <c r="M117" s="10" t="s">
        <v>31</v>
      </c>
      <c r="N117" s="10" t="s">
        <v>19</v>
      </c>
      <c r="O117" s="14">
        <v>262</v>
      </c>
      <c r="P117" s="14">
        <f>IF(Tbl_Transactions[[#This Row],[Type]]="Income",Tbl_Transactions[[#This Row],[Amount]]*Rng_Lookup_IncomeTax,Tbl_Transactions[[#This Row],[Amount]]*Rng_Lookup_SalesTax)</f>
        <v>23.252499999999998</v>
      </c>
      <c r="Q117" s="14">
        <f>IF(Tbl_Transactions[[#This Row],[Type]]="Expense",Tbl_Transactions[[#This Row],[Amount]]+Tbl_Transactions[[#This Row],[Tax]],Tbl_Transactions[[#This Row],[Amount]]-Tbl_Transactions[[#This Row],[Tax]])</f>
        <v>285.2525</v>
      </c>
      <c r="R117" s="10" t="str">
        <f>IF(Tbl_Transactions[[#This Row],[Category]]="Income","Income","Expense")</f>
        <v>Expense</v>
      </c>
    </row>
    <row r="118" spans="1:18" x14ac:dyDescent="0.25">
      <c r="A118" s="10">
        <v>117</v>
      </c>
      <c r="B118" s="15">
        <v>40508</v>
      </c>
      <c r="C118" s="16">
        <v>0.89638118065204264</v>
      </c>
      <c r="D118" s="10">
        <f>IF(Tbl_Transactions[[#This Row],[Date]]="","",YEAR(Tbl_Transactions[[#This Row],[Date]]))</f>
        <v>2010</v>
      </c>
      <c r="E118" s="10">
        <f>MONTH(Tbl_Transactions[[#This Row],[Date]])</f>
        <v>11</v>
      </c>
      <c r="F118" s="10" t="str">
        <f>VLOOKUP(Tbl_Transactions[[#This Row],[Month Num]],Tbl_Lookup_Month[],2)</f>
        <v>Nov</v>
      </c>
      <c r="G118" s="10">
        <f>DAY(Tbl_Transactions[[#This Row],[Date]])</f>
        <v>26</v>
      </c>
      <c r="H118" s="10">
        <f>WEEKDAY(Tbl_Transactions[[#This Row],[Date]])</f>
        <v>6</v>
      </c>
      <c r="I118" s="10" t="str">
        <f>VLOOKUP(Tbl_Transactions[[#This Row],[Weekday Num]],Tbl_Lookup_Weekday[], 2)</f>
        <v>Fri</v>
      </c>
      <c r="J118" s="10" t="str">
        <f>VLOOKUP(Tbl_Transactions[[#This Row],[Time]],Tbl_Lookup_Time[],4,TRUE)</f>
        <v>Evening</v>
      </c>
      <c r="K118" s="10" t="s">
        <v>17</v>
      </c>
      <c r="L118" s="10" t="s">
        <v>16</v>
      </c>
      <c r="M118" s="10" t="s">
        <v>18</v>
      </c>
      <c r="N118" s="10" t="s">
        <v>35</v>
      </c>
      <c r="O118" s="14">
        <v>152</v>
      </c>
      <c r="P118" s="14">
        <f>IF(Tbl_Transactions[[#This Row],[Type]]="Income",Tbl_Transactions[[#This Row],[Amount]]*Rng_Lookup_IncomeTax,Tbl_Transactions[[#This Row],[Amount]]*Rng_Lookup_SalesTax)</f>
        <v>57.76</v>
      </c>
      <c r="Q118" s="14">
        <f>IF(Tbl_Transactions[[#This Row],[Type]]="Expense",Tbl_Transactions[[#This Row],[Amount]]+Tbl_Transactions[[#This Row],[Tax]],Tbl_Transactions[[#This Row],[Amount]]-Tbl_Transactions[[#This Row],[Tax]])</f>
        <v>94.240000000000009</v>
      </c>
      <c r="R118" s="10" t="str">
        <f>IF(Tbl_Transactions[[#This Row],[Category]]="Income","Income","Expense")</f>
        <v>Income</v>
      </c>
    </row>
    <row r="119" spans="1:18" x14ac:dyDescent="0.25">
      <c r="A119" s="10">
        <v>118</v>
      </c>
      <c r="B119" s="15">
        <v>40509</v>
      </c>
      <c r="C119" s="16">
        <v>0.19176773561702765</v>
      </c>
      <c r="D119" s="10">
        <f>IF(Tbl_Transactions[[#This Row],[Date]]="","",YEAR(Tbl_Transactions[[#This Row],[Date]]))</f>
        <v>2010</v>
      </c>
      <c r="E119" s="10">
        <f>MONTH(Tbl_Transactions[[#This Row],[Date]])</f>
        <v>11</v>
      </c>
      <c r="F119" s="10" t="str">
        <f>VLOOKUP(Tbl_Transactions[[#This Row],[Month Num]],Tbl_Lookup_Month[],2)</f>
        <v>Nov</v>
      </c>
      <c r="G119" s="10">
        <f>DAY(Tbl_Transactions[[#This Row],[Date]])</f>
        <v>27</v>
      </c>
      <c r="H119" s="10">
        <f>WEEKDAY(Tbl_Transactions[[#This Row],[Date]])</f>
        <v>7</v>
      </c>
      <c r="I119" s="10" t="str">
        <f>VLOOKUP(Tbl_Transactions[[#This Row],[Weekday Num]],Tbl_Lookup_Weekday[], 2)</f>
        <v>Sat</v>
      </c>
      <c r="J119" s="10" t="str">
        <f>VLOOKUP(Tbl_Transactions[[#This Row],[Time]],Tbl_Lookup_Time[],4,TRUE)</f>
        <v>Early Morning</v>
      </c>
      <c r="K119" s="10" t="s">
        <v>40</v>
      </c>
      <c r="L119" s="10" t="s">
        <v>39</v>
      </c>
      <c r="M119" s="10" t="s">
        <v>41</v>
      </c>
      <c r="N119" s="10" t="s">
        <v>19</v>
      </c>
      <c r="O119" s="14">
        <v>17</v>
      </c>
      <c r="P119" s="14">
        <f>IF(Tbl_Transactions[[#This Row],[Type]]="Income",Tbl_Transactions[[#This Row],[Amount]]*Rng_Lookup_IncomeTax,Tbl_Transactions[[#This Row],[Amount]]*Rng_Lookup_SalesTax)</f>
        <v>1.50875</v>
      </c>
      <c r="Q119" s="14">
        <f>IF(Tbl_Transactions[[#This Row],[Type]]="Expense",Tbl_Transactions[[#This Row],[Amount]]+Tbl_Transactions[[#This Row],[Tax]],Tbl_Transactions[[#This Row],[Amount]]-Tbl_Transactions[[#This Row],[Tax]])</f>
        <v>18.508749999999999</v>
      </c>
      <c r="R119" s="10" t="str">
        <f>IF(Tbl_Transactions[[#This Row],[Category]]="Income","Income","Expense")</f>
        <v>Expense</v>
      </c>
    </row>
    <row r="120" spans="1:18" x14ac:dyDescent="0.25">
      <c r="A120" s="10">
        <v>119</v>
      </c>
      <c r="B120" s="15">
        <v>40509</v>
      </c>
      <c r="C120" s="16">
        <v>2.4326436382234751E-2</v>
      </c>
      <c r="D120" s="10">
        <f>IF(Tbl_Transactions[[#This Row],[Date]]="","",YEAR(Tbl_Transactions[[#This Row],[Date]]))</f>
        <v>2010</v>
      </c>
      <c r="E120" s="10">
        <f>MONTH(Tbl_Transactions[[#This Row],[Date]])</f>
        <v>11</v>
      </c>
      <c r="F120" s="10" t="str">
        <f>VLOOKUP(Tbl_Transactions[[#This Row],[Month Num]],Tbl_Lookup_Month[],2)</f>
        <v>Nov</v>
      </c>
      <c r="G120" s="10">
        <f>DAY(Tbl_Transactions[[#This Row],[Date]])</f>
        <v>27</v>
      </c>
      <c r="H120" s="10">
        <f>WEEKDAY(Tbl_Transactions[[#This Row],[Date]])</f>
        <v>7</v>
      </c>
      <c r="I120" s="10" t="str">
        <f>VLOOKUP(Tbl_Transactions[[#This Row],[Weekday Num]],Tbl_Lookup_Weekday[], 2)</f>
        <v>Sat</v>
      </c>
      <c r="J120" s="10" t="str">
        <f>VLOOKUP(Tbl_Transactions[[#This Row],[Time]],Tbl_Lookup_Time[],4,TRUE)</f>
        <v>Night</v>
      </c>
      <c r="K120" s="10" t="s">
        <v>51</v>
      </c>
      <c r="L120" s="10" t="s">
        <v>50</v>
      </c>
      <c r="M120" s="10" t="s">
        <v>52</v>
      </c>
      <c r="N120" s="10" t="s">
        <v>26</v>
      </c>
      <c r="O120" s="14">
        <v>353</v>
      </c>
      <c r="P120" s="14">
        <f>IF(Tbl_Transactions[[#This Row],[Type]]="Income",Tbl_Transactions[[#This Row],[Amount]]*Rng_Lookup_IncomeTax,Tbl_Transactions[[#This Row],[Amount]]*Rng_Lookup_SalesTax)</f>
        <v>31.328749999999999</v>
      </c>
      <c r="Q120" s="14">
        <f>IF(Tbl_Transactions[[#This Row],[Type]]="Expense",Tbl_Transactions[[#This Row],[Amount]]+Tbl_Transactions[[#This Row],[Tax]],Tbl_Transactions[[#This Row],[Amount]]-Tbl_Transactions[[#This Row],[Tax]])</f>
        <v>384.32875000000001</v>
      </c>
      <c r="R120" s="10" t="str">
        <f>IF(Tbl_Transactions[[#This Row],[Category]]="Income","Income","Expense")</f>
        <v>Expense</v>
      </c>
    </row>
    <row r="121" spans="1:18" x14ac:dyDescent="0.25">
      <c r="A121" s="10">
        <v>120</v>
      </c>
      <c r="B121" s="15">
        <v>40510</v>
      </c>
      <c r="C121" s="16">
        <v>0.86294783399341424</v>
      </c>
      <c r="D121" s="10">
        <f>IF(Tbl_Transactions[[#This Row],[Date]]="","",YEAR(Tbl_Transactions[[#This Row],[Date]]))</f>
        <v>2010</v>
      </c>
      <c r="E121" s="10">
        <f>MONTH(Tbl_Transactions[[#This Row],[Date]])</f>
        <v>11</v>
      </c>
      <c r="F121" s="10" t="str">
        <f>VLOOKUP(Tbl_Transactions[[#This Row],[Month Num]],Tbl_Lookup_Month[],2)</f>
        <v>Nov</v>
      </c>
      <c r="G121" s="10">
        <f>DAY(Tbl_Transactions[[#This Row],[Date]])</f>
        <v>28</v>
      </c>
      <c r="H121" s="10">
        <f>WEEKDAY(Tbl_Transactions[[#This Row],[Date]])</f>
        <v>1</v>
      </c>
      <c r="I121" s="10" t="str">
        <f>VLOOKUP(Tbl_Transactions[[#This Row],[Weekday Num]],Tbl_Lookup_Weekday[], 2)</f>
        <v>Sun</v>
      </c>
      <c r="J121" s="10" t="str">
        <f>VLOOKUP(Tbl_Transactions[[#This Row],[Time]],Tbl_Lookup_Time[],4,TRUE)</f>
        <v>Evening</v>
      </c>
      <c r="K121" s="10" t="s">
        <v>28</v>
      </c>
      <c r="L121" s="10" t="s">
        <v>27</v>
      </c>
      <c r="M121" s="10" t="s">
        <v>29</v>
      </c>
      <c r="N121" s="10" t="s">
        <v>19</v>
      </c>
      <c r="O121" s="14">
        <v>439</v>
      </c>
      <c r="P121" s="14">
        <f>IF(Tbl_Transactions[[#This Row],[Type]]="Income",Tbl_Transactions[[#This Row],[Amount]]*Rng_Lookup_IncomeTax,Tbl_Transactions[[#This Row],[Amount]]*Rng_Lookup_SalesTax)</f>
        <v>38.96125</v>
      </c>
      <c r="Q121" s="14">
        <f>IF(Tbl_Transactions[[#This Row],[Type]]="Expense",Tbl_Transactions[[#This Row],[Amount]]+Tbl_Transactions[[#This Row],[Tax]],Tbl_Transactions[[#This Row],[Amount]]-Tbl_Transactions[[#This Row],[Tax]])</f>
        <v>477.96125000000001</v>
      </c>
      <c r="R121" s="10" t="str">
        <f>IF(Tbl_Transactions[[#This Row],[Category]]="Income","Income","Expense")</f>
        <v>Expense</v>
      </c>
    </row>
    <row r="122" spans="1:18" x14ac:dyDescent="0.25">
      <c r="A122" s="10">
        <v>121</v>
      </c>
      <c r="B122" s="15">
        <v>40512</v>
      </c>
      <c r="C122" s="16">
        <v>0.84251931597178376</v>
      </c>
      <c r="D122" s="10">
        <f>IF(Tbl_Transactions[[#This Row],[Date]]="","",YEAR(Tbl_Transactions[[#This Row],[Date]]))</f>
        <v>2010</v>
      </c>
      <c r="E122" s="10">
        <f>MONTH(Tbl_Transactions[[#This Row],[Date]])</f>
        <v>11</v>
      </c>
      <c r="F122" s="10" t="str">
        <f>VLOOKUP(Tbl_Transactions[[#This Row],[Month Num]],Tbl_Lookup_Month[],2)</f>
        <v>Nov</v>
      </c>
      <c r="G122" s="10">
        <f>DAY(Tbl_Transactions[[#This Row],[Date]])</f>
        <v>30</v>
      </c>
      <c r="H122" s="10">
        <f>WEEKDAY(Tbl_Transactions[[#This Row],[Date]])</f>
        <v>3</v>
      </c>
      <c r="I122" s="10" t="str">
        <f>VLOOKUP(Tbl_Transactions[[#This Row],[Weekday Num]],Tbl_Lookup_Weekday[], 2)</f>
        <v>Tue</v>
      </c>
      <c r="J122" s="10" t="str">
        <f>VLOOKUP(Tbl_Transactions[[#This Row],[Time]],Tbl_Lookup_Time[],4,TRUE)</f>
        <v>Evening</v>
      </c>
      <c r="K122" s="10" t="s">
        <v>28</v>
      </c>
      <c r="L122" s="10" t="s">
        <v>27</v>
      </c>
      <c r="M122" s="10" t="s">
        <v>29</v>
      </c>
      <c r="N122" s="10" t="s">
        <v>35</v>
      </c>
      <c r="O122" s="14">
        <v>263</v>
      </c>
      <c r="P122" s="14">
        <f>IF(Tbl_Transactions[[#This Row],[Type]]="Income",Tbl_Transactions[[#This Row],[Amount]]*Rng_Lookup_IncomeTax,Tbl_Transactions[[#This Row],[Amount]]*Rng_Lookup_SalesTax)</f>
        <v>23.341249999999999</v>
      </c>
      <c r="Q122" s="14">
        <f>IF(Tbl_Transactions[[#This Row],[Type]]="Expense",Tbl_Transactions[[#This Row],[Amount]]+Tbl_Transactions[[#This Row],[Tax]],Tbl_Transactions[[#This Row],[Amount]]-Tbl_Transactions[[#This Row],[Tax]])</f>
        <v>286.34125</v>
      </c>
      <c r="R122" s="10" t="str">
        <f>IF(Tbl_Transactions[[#This Row],[Category]]="Income","Income","Expense")</f>
        <v>Expense</v>
      </c>
    </row>
    <row r="123" spans="1:18" x14ac:dyDescent="0.25">
      <c r="A123" s="10">
        <v>122</v>
      </c>
      <c r="B123" s="15">
        <v>40514</v>
      </c>
      <c r="C123" s="16">
        <v>0.64031684661977606</v>
      </c>
      <c r="D123" s="10">
        <f>IF(Tbl_Transactions[[#This Row],[Date]]="","",YEAR(Tbl_Transactions[[#This Row],[Date]]))</f>
        <v>2010</v>
      </c>
      <c r="E123" s="10">
        <f>MONTH(Tbl_Transactions[[#This Row],[Date]])</f>
        <v>12</v>
      </c>
      <c r="F123" s="10" t="str">
        <f>VLOOKUP(Tbl_Transactions[[#This Row],[Month Num]],Tbl_Lookup_Month[],2)</f>
        <v>Dec</v>
      </c>
      <c r="G123" s="10">
        <f>DAY(Tbl_Transactions[[#This Row],[Date]])</f>
        <v>2</v>
      </c>
      <c r="H123" s="10">
        <f>WEEKDAY(Tbl_Transactions[[#This Row],[Date]])</f>
        <v>5</v>
      </c>
      <c r="I123" s="10" t="str">
        <f>VLOOKUP(Tbl_Transactions[[#This Row],[Weekday Num]],Tbl_Lookup_Weekday[], 2)</f>
        <v>Thu</v>
      </c>
      <c r="J123" s="10" t="str">
        <f>VLOOKUP(Tbl_Transactions[[#This Row],[Time]],Tbl_Lookup_Time[],4,TRUE)</f>
        <v>Afternoon</v>
      </c>
      <c r="K123" s="10" t="s">
        <v>28</v>
      </c>
      <c r="L123" s="10" t="s">
        <v>27</v>
      </c>
      <c r="M123" s="10" t="s">
        <v>29</v>
      </c>
      <c r="N123" s="10" t="s">
        <v>19</v>
      </c>
      <c r="O123" s="14">
        <v>431</v>
      </c>
      <c r="P123" s="14">
        <f>IF(Tbl_Transactions[[#This Row],[Type]]="Income",Tbl_Transactions[[#This Row],[Amount]]*Rng_Lookup_IncomeTax,Tbl_Transactions[[#This Row],[Amount]]*Rng_Lookup_SalesTax)</f>
        <v>38.251249999999999</v>
      </c>
      <c r="Q123" s="14">
        <f>IF(Tbl_Transactions[[#This Row],[Type]]="Expense",Tbl_Transactions[[#This Row],[Amount]]+Tbl_Transactions[[#This Row],[Tax]],Tbl_Transactions[[#This Row],[Amount]]-Tbl_Transactions[[#This Row],[Tax]])</f>
        <v>469.25125000000003</v>
      </c>
      <c r="R123" s="10" t="str">
        <f>IF(Tbl_Transactions[[#This Row],[Category]]="Income","Income","Expense")</f>
        <v>Expense</v>
      </c>
    </row>
    <row r="124" spans="1:18" x14ac:dyDescent="0.25">
      <c r="A124" s="10">
        <v>123</v>
      </c>
      <c r="B124" s="15">
        <v>40516</v>
      </c>
      <c r="C124" s="16">
        <v>0.36056657032139439</v>
      </c>
      <c r="D124" s="10">
        <f>IF(Tbl_Transactions[[#This Row],[Date]]="","",YEAR(Tbl_Transactions[[#This Row],[Date]]))</f>
        <v>2010</v>
      </c>
      <c r="E124" s="10">
        <f>MONTH(Tbl_Transactions[[#This Row],[Date]])</f>
        <v>12</v>
      </c>
      <c r="F124" s="10" t="str">
        <f>VLOOKUP(Tbl_Transactions[[#This Row],[Month Num]],Tbl_Lookup_Month[],2)</f>
        <v>Dec</v>
      </c>
      <c r="G124" s="10">
        <f>DAY(Tbl_Transactions[[#This Row],[Date]])</f>
        <v>4</v>
      </c>
      <c r="H124" s="10">
        <f>WEEKDAY(Tbl_Transactions[[#This Row],[Date]])</f>
        <v>7</v>
      </c>
      <c r="I124" s="10" t="str">
        <f>VLOOKUP(Tbl_Transactions[[#This Row],[Weekday Num]],Tbl_Lookup_Weekday[], 2)</f>
        <v>Sat</v>
      </c>
      <c r="J124" s="10" t="str">
        <f>VLOOKUP(Tbl_Transactions[[#This Row],[Time]],Tbl_Lookup_Time[],4,TRUE)</f>
        <v>Morning</v>
      </c>
      <c r="K124" s="10" t="s">
        <v>63</v>
      </c>
      <c r="L124" s="10" t="s">
        <v>62</v>
      </c>
      <c r="M124" s="10" t="s">
        <v>64</v>
      </c>
      <c r="N124" s="10" t="s">
        <v>19</v>
      </c>
      <c r="O124" s="14">
        <v>6</v>
      </c>
      <c r="P124" s="14">
        <f>IF(Tbl_Transactions[[#This Row],[Type]]="Income",Tbl_Transactions[[#This Row],[Amount]]*Rng_Lookup_IncomeTax,Tbl_Transactions[[#This Row],[Amount]]*Rng_Lookup_SalesTax)</f>
        <v>0.53249999999999997</v>
      </c>
      <c r="Q124" s="14">
        <f>IF(Tbl_Transactions[[#This Row],[Type]]="Expense",Tbl_Transactions[[#This Row],[Amount]]+Tbl_Transactions[[#This Row],[Tax]],Tbl_Transactions[[#This Row],[Amount]]-Tbl_Transactions[[#This Row],[Tax]])</f>
        <v>6.5324999999999998</v>
      </c>
      <c r="R124" s="10" t="str">
        <f>IF(Tbl_Transactions[[#This Row],[Category]]="Income","Income","Expense")</f>
        <v>Expense</v>
      </c>
    </row>
    <row r="125" spans="1:18" x14ac:dyDescent="0.25">
      <c r="A125" s="10">
        <v>124</v>
      </c>
      <c r="B125" s="15">
        <v>40517</v>
      </c>
      <c r="C125" s="16">
        <v>0.37150534615276609</v>
      </c>
      <c r="D125" s="10">
        <f>IF(Tbl_Transactions[[#This Row],[Date]]="","",YEAR(Tbl_Transactions[[#This Row],[Date]]))</f>
        <v>2010</v>
      </c>
      <c r="E125" s="10">
        <f>MONTH(Tbl_Transactions[[#This Row],[Date]])</f>
        <v>12</v>
      </c>
      <c r="F125" s="10" t="str">
        <f>VLOOKUP(Tbl_Transactions[[#This Row],[Month Num]],Tbl_Lookup_Month[],2)</f>
        <v>Dec</v>
      </c>
      <c r="G125" s="10">
        <f>DAY(Tbl_Transactions[[#This Row],[Date]])</f>
        <v>5</v>
      </c>
      <c r="H125" s="10">
        <f>WEEKDAY(Tbl_Transactions[[#This Row],[Date]])</f>
        <v>1</v>
      </c>
      <c r="I125" s="10" t="str">
        <f>VLOOKUP(Tbl_Transactions[[#This Row],[Weekday Num]],Tbl_Lookup_Weekday[], 2)</f>
        <v>Sun</v>
      </c>
      <c r="J125" s="10" t="str">
        <f>VLOOKUP(Tbl_Transactions[[#This Row],[Time]],Tbl_Lookup_Time[],4,TRUE)</f>
        <v>Morning</v>
      </c>
      <c r="K125" s="10" t="s">
        <v>17</v>
      </c>
      <c r="L125" s="10" t="s">
        <v>16</v>
      </c>
      <c r="M125" s="10" t="s">
        <v>18</v>
      </c>
      <c r="N125" s="10" t="s">
        <v>35</v>
      </c>
      <c r="O125" s="14">
        <v>229</v>
      </c>
      <c r="P125" s="14">
        <f>IF(Tbl_Transactions[[#This Row],[Type]]="Income",Tbl_Transactions[[#This Row],[Amount]]*Rng_Lookup_IncomeTax,Tbl_Transactions[[#This Row],[Amount]]*Rng_Lookup_SalesTax)</f>
        <v>87.02</v>
      </c>
      <c r="Q125" s="14">
        <f>IF(Tbl_Transactions[[#This Row],[Type]]="Expense",Tbl_Transactions[[#This Row],[Amount]]+Tbl_Transactions[[#This Row],[Tax]],Tbl_Transactions[[#This Row],[Amount]]-Tbl_Transactions[[#This Row],[Tax]])</f>
        <v>141.98000000000002</v>
      </c>
      <c r="R125" s="10" t="str">
        <f>IF(Tbl_Transactions[[#This Row],[Category]]="Income","Income","Expense")</f>
        <v>Income</v>
      </c>
    </row>
    <row r="126" spans="1:18" x14ac:dyDescent="0.25">
      <c r="A126" s="10">
        <v>125</v>
      </c>
      <c r="B126" s="15">
        <v>40518</v>
      </c>
      <c r="C126" s="16">
        <v>5.2210463792060624E-3</v>
      </c>
      <c r="D126" s="10">
        <f>IF(Tbl_Transactions[[#This Row],[Date]]="","",YEAR(Tbl_Transactions[[#This Row],[Date]]))</f>
        <v>2010</v>
      </c>
      <c r="E126" s="10">
        <f>MONTH(Tbl_Transactions[[#This Row],[Date]])</f>
        <v>12</v>
      </c>
      <c r="F126" s="10" t="str">
        <f>VLOOKUP(Tbl_Transactions[[#This Row],[Month Num]],Tbl_Lookup_Month[],2)</f>
        <v>Dec</v>
      </c>
      <c r="G126" s="10">
        <f>DAY(Tbl_Transactions[[#This Row],[Date]])</f>
        <v>6</v>
      </c>
      <c r="H126" s="10">
        <f>WEEKDAY(Tbl_Transactions[[#This Row],[Date]])</f>
        <v>2</v>
      </c>
      <c r="I126" s="10" t="str">
        <f>VLOOKUP(Tbl_Transactions[[#This Row],[Weekday Num]],Tbl_Lookup_Weekday[], 2)</f>
        <v>Mon</v>
      </c>
      <c r="J126" s="10" t="str">
        <f>VLOOKUP(Tbl_Transactions[[#This Row],[Time]],Tbl_Lookup_Time[],4,TRUE)</f>
        <v>Night</v>
      </c>
      <c r="K126" s="10" t="s">
        <v>51</v>
      </c>
      <c r="L126" s="10" t="s">
        <v>50</v>
      </c>
      <c r="M126" s="10" t="s">
        <v>52</v>
      </c>
      <c r="N126" s="10" t="s">
        <v>26</v>
      </c>
      <c r="O126" s="14">
        <v>23</v>
      </c>
      <c r="P126" s="14">
        <f>IF(Tbl_Transactions[[#This Row],[Type]]="Income",Tbl_Transactions[[#This Row],[Amount]]*Rng_Lookup_IncomeTax,Tbl_Transactions[[#This Row],[Amount]]*Rng_Lookup_SalesTax)</f>
        <v>2.0412499999999998</v>
      </c>
      <c r="Q126" s="14">
        <f>IF(Tbl_Transactions[[#This Row],[Type]]="Expense",Tbl_Transactions[[#This Row],[Amount]]+Tbl_Transactions[[#This Row],[Tax]],Tbl_Transactions[[#This Row],[Amount]]-Tbl_Transactions[[#This Row],[Tax]])</f>
        <v>25.041249999999998</v>
      </c>
      <c r="R126" s="10" t="str">
        <f>IF(Tbl_Transactions[[#This Row],[Category]]="Income","Income","Expense")</f>
        <v>Expense</v>
      </c>
    </row>
    <row r="127" spans="1:18" x14ac:dyDescent="0.25">
      <c r="A127" s="10">
        <v>126</v>
      </c>
      <c r="B127" s="15">
        <v>40521</v>
      </c>
      <c r="C127" s="16">
        <v>9.6300713309196095E-2</v>
      </c>
      <c r="D127" s="10">
        <f>IF(Tbl_Transactions[[#This Row],[Date]]="","",YEAR(Tbl_Transactions[[#This Row],[Date]]))</f>
        <v>2010</v>
      </c>
      <c r="E127" s="10">
        <f>MONTH(Tbl_Transactions[[#This Row],[Date]])</f>
        <v>12</v>
      </c>
      <c r="F127" s="10" t="str">
        <f>VLOOKUP(Tbl_Transactions[[#This Row],[Month Num]],Tbl_Lookup_Month[],2)</f>
        <v>Dec</v>
      </c>
      <c r="G127" s="10">
        <f>DAY(Tbl_Transactions[[#This Row],[Date]])</f>
        <v>9</v>
      </c>
      <c r="H127" s="10">
        <f>WEEKDAY(Tbl_Transactions[[#This Row],[Date]])</f>
        <v>5</v>
      </c>
      <c r="I127" s="10" t="str">
        <f>VLOOKUP(Tbl_Transactions[[#This Row],[Weekday Num]],Tbl_Lookup_Weekday[], 2)</f>
        <v>Thu</v>
      </c>
      <c r="J127" s="10" t="str">
        <f>VLOOKUP(Tbl_Transactions[[#This Row],[Time]],Tbl_Lookup_Time[],4,TRUE)</f>
        <v>Night</v>
      </c>
      <c r="K127" s="10" t="s">
        <v>28</v>
      </c>
      <c r="L127" s="10" t="s">
        <v>32</v>
      </c>
      <c r="M127" s="10" t="s">
        <v>33</v>
      </c>
      <c r="N127" s="10" t="s">
        <v>26</v>
      </c>
      <c r="O127" s="14">
        <v>170</v>
      </c>
      <c r="P127" s="14">
        <f>IF(Tbl_Transactions[[#This Row],[Type]]="Income",Tbl_Transactions[[#This Row],[Amount]]*Rng_Lookup_IncomeTax,Tbl_Transactions[[#This Row],[Amount]]*Rng_Lookup_SalesTax)</f>
        <v>15.087499999999999</v>
      </c>
      <c r="Q127" s="14">
        <f>IF(Tbl_Transactions[[#This Row],[Type]]="Expense",Tbl_Transactions[[#This Row],[Amount]]+Tbl_Transactions[[#This Row],[Tax]],Tbl_Transactions[[#This Row],[Amount]]-Tbl_Transactions[[#This Row],[Tax]])</f>
        <v>185.08750000000001</v>
      </c>
      <c r="R127" s="10" t="str">
        <f>IF(Tbl_Transactions[[#This Row],[Category]]="Income","Income","Expense")</f>
        <v>Expense</v>
      </c>
    </row>
    <row r="128" spans="1:18" x14ac:dyDescent="0.25">
      <c r="A128" s="10">
        <v>127</v>
      </c>
      <c r="B128" s="15">
        <v>40522</v>
      </c>
      <c r="C128" s="16">
        <v>0.72656722576910382</v>
      </c>
      <c r="D128" s="10">
        <f>IF(Tbl_Transactions[[#This Row],[Date]]="","",YEAR(Tbl_Transactions[[#This Row],[Date]]))</f>
        <v>2010</v>
      </c>
      <c r="E128" s="10">
        <f>MONTH(Tbl_Transactions[[#This Row],[Date]])</f>
        <v>12</v>
      </c>
      <c r="F128" s="10" t="str">
        <f>VLOOKUP(Tbl_Transactions[[#This Row],[Month Num]],Tbl_Lookup_Month[],2)</f>
        <v>Dec</v>
      </c>
      <c r="G128" s="10">
        <f>DAY(Tbl_Transactions[[#This Row],[Date]])</f>
        <v>10</v>
      </c>
      <c r="H128" s="10">
        <f>WEEKDAY(Tbl_Transactions[[#This Row],[Date]])</f>
        <v>6</v>
      </c>
      <c r="I128" s="10" t="str">
        <f>VLOOKUP(Tbl_Transactions[[#This Row],[Weekday Num]],Tbl_Lookup_Weekday[], 2)</f>
        <v>Fri</v>
      </c>
      <c r="J128" s="10" t="str">
        <f>VLOOKUP(Tbl_Transactions[[#This Row],[Time]],Tbl_Lookup_Time[],4,TRUE)</f>
        <v>Evening</v>
      </c>
      <c r="K128" s="10" t="s">
        <v>63</v>
      </c>
      <c r="L128" s="10" t="s">
        <v>62</v>
      </c>
      <c r="M128" s="10" t="s">
        <v>64</v>
      </c>
      <c r="N128" s="10" t="s">
        <v>35</v>
      </c>
      <c r="O128" s="14">
        <v>69</v>
      </c>
      <c r="P128" s="14">
        <f>IF(Tbl_Transactions[[#This Row],[Type]]="Income",Tbl_Transactions[[#This Row],[Amount]]*Rng_Lookup_IncomeTax,Tbl_Transactions[[#This Row],[Amount]]*Rng_Lookup_SalesTax)</f>
        <v>6.1237499999999994</v>
      </c>
      <c r="Q128" s="14">
        <f>IF(Tbl_Transactions[[#This Row],[Type]]="Expense",Tbl_Transactions[[#This Row],[Amount]]+Tbl_Transactions[[#This Row],[Tax]],Tbl_Transactions[[#This Row],[Amount]]-Tbl_Transactions[[#This Row],[Tax]])</f>
        <v>75.123750000000001</v>
      </c>
      <c r="R128" s="10" t="str">
        <f>IF(Tbl_Transactions[[#This Row],[Category]]="Income","Income","Expense")</f>
        <v>Expense</v>
      </c>
    </row>
    <row r="129" spans="1:18" x14ac:dyDescent="0.25">
      <c r="A129" s="10">
        <v>128</v>
      </c>
      <c r="B129" s="15">
        <v>40522</v>
      </c>
      <c r="C129" s="16">
        <v>6.5932950136731283E-2</v>
      </c>
      <c r="D129" s="10">
        <f>IF(Tbl_Transactions[[#This Row],[Date]]="","",YEAR(Tbl_Transactions[[#This Row],[Date]]))</f>
        <v>2010</v>
      </c>
      <c r="E129" s="10">
        <f>MONTH(Tbl_Transactions[[#This Row],[Date]])</f>
        <v>12</v>
      </c>
      <c r="F129" s="10" t="str">
        <f>VLOOKUP(Tbl_Transactions[[#This Row],[Month Num]],Tbl_Lookup_Month[],2)</f>
        <v>Dec</v>
      </c>
      <c r="G129" s="10">
        <f>DAY(Tbl_Transactions[[#This Row],[Date]])</f>
        <v>10</v>
      </c>
      <c r="H129" s="10">
        <f>WEEKDAY(Tbl_Transactions[[#This Row],[Date]])</f>
        <v>6</v>
      </c>
      <c r="I129" s="10" t="str">
        <f>VLOOKUP(Tbl_Transactions[[#This Row],[Weekday Num]],Tbl_Lookup_Weekday[], 2)</f>
        <v>Fri</v>
      </c>
      <c r="J129" s="10" t="str">
        <f>VLOOKUP(Tbl_Transactions[[#This Row],[Time]],Tbl_Lookup_Time[],4,TRUE)</f>
        <v>Night</v>
      </c>
      <c r="K129" s="10" t="s">
        <v>51</v>
      </c>
      <c r="L129" s="10" t="s">
        <v>50</v>
      </c>
      <c r="M129" s="10" t="s">
        <v>52</v>
      </c>
      <c r="N129" s="10" t="s">
        <v>26</v>
      </c>
      <c r="O129" s="14">
        <v>416</v>
      </c>
      <c r="P129" s="14">
        <f>IF(Tbl_Transactions[[#This Row],[Type]]="Income",Tbl_Transactions[[#This Row],[Amount]]*Rng_Lookup_IncomeTax,Tbl_Transactions[[#This Row],[Amount]]*Rng_Lookup_SalesTax)</f>
        <v>36.92</v>
      </c>
      <c r="Q129" s="14">
        <f>IF(Tbl_Transactions[[#This Row],[Type]]="Expense",Tbl_Transactions[[#This Row],[Amount]]+Tbl_Transactions[[#This Row],[Tax]],Tbl_Transactions[[#This Row],[Amount]]-Tbl_Transactions[[#This Row],[Tax]])</f>
        <v>452.92</v>
      </c>
      <c r="R129" s="10" t="str">
        <f>IF(Tbl_Transactions[[#This Row],[Category]]="Income","Income","Expense")</f>
        <v>Expense</v>
      </c>
    </row>
    <row r="130" spans="1:18" x14ac:dyDescent="0.25">
      <c r="A130" s="10">
        <v>129</v>
      </c>
      <c r="B130" s="15">
        <v>40523</v>
      </c>
      <c r="C130" s="16">
        <v>0.14084637287704205</v>
      </c>
      <c r="D130" s="10">
        <f>IF(Tbl_Transactions[[#This Row],[Date]]="","",YEAR(Tbl_Transactions[[#This Row],[Date]]))</f>
        <v>2010</v>
      </c>
      <c r="E130" s="10">
        <f>MONTH(Tbl_Transactions[[#This Row],[Date]])</f>
        <v>12</v>
      </c>
      <c r="F130" s="10" t="str">
        <f>VLOOKUP(Tbl_Transactions[[#This Row],[Month Num]],Tbl_Lookup_Month[],2)</f>
        <v>Dec</v>
      </c>
      <c r="G130" s="10">
        <f>DAY(Tbl_Transactions[[#This Row],[Date]])</f>
        <v>11</v>
      </c>
      <c r="H130" s="10">
        <f>WEEKDAY(Tbl_Transactions[[#This Row],[Date]])</f>
        <v>7</v>
      </c>
      <c r="I130" s="10" t="str">
        <f>VLOOKUP(Tbl_Transactions[[#This Row],[Weekday Num]],Tbl_Lookup_Weekday[], 2)</f>
        <v>Sat</v>
      </c>
      <c r="J130" s="10" t="str">
        <f>VLOOKUP(Tbl_Transactions[[#This Row],[Time]],Tbl_Lookup_Time[],4,TRUE)</f>
        <v>Night</v>
      </c>
      <c r="K130" s="10" t="s">
        <v>55</v>
      </c>
      <c r="L130" s="10" t="s">
        <v>57</v>
      </c>
      <c r="M130" s="10" t="s">
        <v>58</v>
      </c>
      <c r="N130" s="10" t="s">
        <v>19</v>
      </c>
      <c r="O130" s="14">
        <v>197</v>
      </c>
      <c r="P130" s="14">
        <f>IF(Tbl_Transactions[[#This Row],[Type]]="Income",Tbl_Transactions[[#This Row],[Amount]]*Rng_Lookup_IncomeTax,Tbl_Transactions[[#This Row],[Amount]]*Rng_Lookup_SalesTax)</f>
        <v>17.483750000000001</v>
      </c>
      <c r="Q130" s="14">
        <f>IF(Tbl_Transactions[[#This Row],[Type]]="Expense",Tbl_Transactions[[#This Row],[Amount]]+Tbl_Transactions[[#This Row],[Tax]],Tbl_Transactions[[#This Row],[Amount]]-Tbl_Transactions[[#This Row],[Tax]])</f>
        <v>214.48374999999999</v>
      </c>
      <c r="R130" s="10" t="str">
        <f>IF(Tbl_Transactions[[#This Row],[Category]]="Income","Income","Expense")</f>
        <v>Expense</v>
      </c>
    </row>
    <row r="131" spans="1:18" x14ac:dyDescent="0.25">
      <c r="A131" s="10">
        <v>130</v>
      </c>
      <c r="B131" s="15">
        <v>40523</v>
      </c>
      <c r="C131" s="16">
        <v>0.20574826307608873</v>
      </c>
      <c r="D131" s="10">
        <f>IF(Tbl_Transactions[[#This Row],[Date]]="","",YEAR(Tbl_Transactions[[#This Row],[Date]]))</f>
        <v>2010</v>
      </c>
      <c r="E131" s="10">
        <f>MONTH(Tbl_Transactions[[#This Row],[Date]])</f>
        <v>12</v>
      </c>
      <c r="F131" s="10" t="str">
        <f>VLOOKUP(Tbl_Transactions[[#This Row],[Month Num]],Tbl_Lookup_Month[],2)</f>
        <v>Dec</v>
      </c>
      <c r="G131" s="10">
        <f>DAY(Tbl_Transactions[[#This Row],[Date]])</f>
        <v>11</v>
      </c>
      <c r="H131" s="10">
        <f>WEEKDAY(Tbl_Transactions[[#This Row],[Date]])</f>
        <v>7</v>
      </c>
      <c r="I131" s="10" t="str">
        <f>VLOOKUP(Tbl_Transactions[[#This Row],[Weekday Num]],Tbl_Lookup_Weekday[], 2)</f>
        <v>Sat</v>
      </c>
      <c r="J131" s="10" t="str">
        <f>VLOOKUP(Tbl_Transactions[[#This Row],[Time]],Tbl_Lookup_Time[],4,TRUE)</f>
        <v>Early Morning</v>
      </c>
      <c r="K131" s="10" t="s">
        <v>51</v>
      </c>
      <c r="L131" s="10" t="s">
        <v>50</v>
      </c>
      <c r="M131" s="10" t="s">
        <v>52</v>
      </c>
      <c r="N131" s="10" t="s">
        <v>35</v>
      </c>
      <c r="O131" s="14">
        <v>348</v>
      </c>
      <c r="P131" s="14">
        <f>IF(Tbl_Transactions[[#This Row],[Type]]="Income",Tbl_Transactions[[#This Row],[Amount]]*Rng_Lookup_IncomeTax,Tbl_Transactions[[#This Row],[Amount]]*Rng_Lookup_SalesTax)</f>
        <v>30.884999999999998</v>
      </c>
      <c r="Q131" s="14">
        <f>IF(Tbl_Transactions[[#This Row],[Type]]="Expense",Tbl_Transactions[[#This Row],[Amount]]+Tbl_Transactions[[#This Row],[Tax]],Tbl_Transactions[[#This Row],[Amount]]-Tbl_Transactions[[#This Row],[Tax]])</f>
        <v>378.88499999999999</v>
      </c>
      <c r="R131" s="10" t="str">
        <f>IF(Tbl_Transactions[[#This Row],[Category]]="Income","Income","Expense")</f>
        <v>Expense</v>
      </c>
    </row>
    <row r="132" spans="1:18" x14ac:dyDescent="0.25">
      <c r="A132" s="10">
        <v>131</v>
      </c>
      <c r="B132" s="15">
        <v>40530</v>
      </c>
      <c r="C132" s="16">
        <v>0.26613193345588737</v>
      </c>
      <c r="D132" s="10">
        <f>IF(Tbl_Transactions[[#This Row],[Date]]="","",YEAR(Tbl_Transactions[[#This Row],[Date]]))</f>
        <v>2010</v>
      </c>
      <c r="E132" s="10">
        <f>MONTH(Tbl_Transactions[[#This Row],[Date]])</f>
        <v>12</v>
      </c>
      <c r="F132" s="10" t="str">
        <f>VLOOKUP(Tbl_Transactions[[#This Row],[Month Num]],Tbl_Lookup_Month[],2)</f>
        <v>Dec</v>
      </c>
      <c r="G132" s="10">
        <f>DAY(Tbl_Transactions[[#This Row],[Date]])</f>
        <v>18</v>
      </c>
      <c r="H132" s="10">
        <f>WEEKDAY(Tbl_Transactions[[#This Row],[Date]])</f>
        <v>7</v>
      </c>
      <c r="I132" s="10" t="str">
        <f>VLOOKUP(Tbl_Transactions[[#This Row],[Weekday Num]],Tbl_Lookup_Weekday[], 2)</f>
        <v>Sat</v>
      </c>
      <c r="J132" s="10" t="str">
        <f>VLOOKUP(Tbl_Transactions[[#This Row],[Time]],Tbl_Lookup_Time[],4,TRUE)</f>
        <v>Early Morning</v>
      </c>
      <c r="K132" s="10" t="s">
        <v>37</v>
      </c>
      <c r="L132" s="10" t="s">
        <v>36</v>
      </c>
      <c r="M132" s="10" t="s">
        <v>38</v>
      </c>
      <c r="N132" s="10" t="s">
        <v>26</v>
      </c>
      <c r="O132" s="14">
        <v>129</v>
      </c>
      <c r="P132" s="14">
        <f>IF(Tbl_Transactions[[#This Row],[Type]]="Income",Tbl_Transactions[[#This Row],[Amount]]*Rng_Lookup_IncomeTax,Tbl_Transactions[[#This Row],[Amount]]*Rng_Lookup_SalesTax)</f>
        <v>11.448749999999999</v>
      </c>
      <c r="Q132" s="14">
        <f>IF(Tbl_Transactions[[#This Row],[Type]]="Expense",Tbl_Transactions[[#This Row],[Amount]]+Tbl_Transactions[[#This Row],[Tax]],Tbl_Transactions[[#This Row],[Amount]]-Tbl_Transactions[[#This Row],[Tax]])</f>
        <v>140.44874999999999</v>
      </c>
      <c r="R132" s="10" t="str">
        <f>IF(Tbl_Transactions[[#This Row],[Category]]="Income","Income","Expense")</f>
        <v>Expense</v>
      </c>
    </row>
    <row r="133" spans="1:18" x14ac:dyDescent="0.25">
      <c r="A133" s="10">
        <v>132</v>
      </c>
      <c r="B133" s="15">
        <v>40534</v>
      </c>
      <c r="C133" s="16">
        <v>0.20409026809279207</v>
      </c>
      <c r="D133" s="10">
        <f>IF(Tbl_Transactions[[#This Row],[Date]]="","",YEAR(Tbl_Transactions[[#This Row],[Date]]))</f>
        <v>2010</v>
      </c>
      <c r="E133" s="10">
        <f>MONTH(Tbl_Transactions[[#This Row],[Date]])</f>
        <v>12</v>
      </c>
      <c r="F133" s="10" t="str">
        <f>VLOOKUP(Tbl_Transactions[[#This Row],[Month Num]],Tbl_Lookup_Month[],2)</f>
        <v>Dec</v>
      </c>
      <c r="G133" s="10">
        <f>DAY(Tbl_Transactions[[#This Row],[Date]])</f>
        <v>22</v>
      </c>
      <c r="H133" s="10">
        <f>WEEKDAY(Tbl_Transactions[[#This Row],[Date]])</f>
        <v>4</v>
      </c>
      <c r="I133" s="10" t="str">
        <f>VLOOKUP(Tbl_Transactions[[#This Row],[Weekday Num]],Tbl_Lookup_Weekday[], 2)</f>
        <v>Wed</v>
      </c>
      <c r="J133" s="10" t="str">
        <f>VLOOKUP(Tbl_Transactions[[#This Row],[Time]],Tbl_Lookup_Time[],4,TRUE)</f>
        <v>Early Morning</v>
      </c>
      <c r="K133" s="10" t="s">
        <v>17</v>
      </c>
      <c r="L133" s="10" t="s">
        <v>44</v>
      </c>
      <c r="M133" s="10" t="s">
        <v>45</v>
      </c>
      <c r="N133" s="10" t="s">
        <v>26</v>
      </c>
      <c r="O133" s="14">
        <v>47</v>
      </c>
      <c r="P133" s="14">
        <f>IF(Tbl_Transactions[[#This Row],[Type]]="Income",Tbl_Transactions[[#This Row],[Amount]]*Rng_Lookup_IncomeTax,Tbl_Transactions[[#This Row],[Amount]]*Rng_Lookup_SalesTax)</f>
        <v>17.86</v>
      </c>
      <c r="Q133" s="14">
        <f>IF(Tbl_Transactions[[#This Row],[Type]]="Expense",Tbl_Transactions[[#This Row],[Amount]]+Tbl_Transactions[[#This Row],[Tax]],Tbl_Transactions[[#This Row],[Amount]]-Tbl_Transactions[[#This Row],[Tax]])</f>
        <v>29.14</v>
      </c>
      <c r="R133" s="10" t="str">
        <f>IF(Tbl_Transactions[[#This Row],[Category]]="Income","Income","Expense")</f>
        <v>Income</v>
      </c>
    </row>
    <row r="134" spans="1:18" x14ac:dyDescent="0.25">
      <c r="A134" s="10">
        <v>133</v>
      </c>
      <c r="B134" s="15">
        <v>40539</v>
      </c>
      <c r="C134" s="16">
        <v>3.8011954014830041E-2</v>
      </c>
      <c r="D134" s="10">
        <f>IF(Tbl_Transactions[[#This Row],[Date]]="","",YEAR(Tbl_Transactions[[#This Row],[Date]]))</f>
        <v>2010</v>
      </c>
      <c r="E134" s="10">
        <f>MONTH(Tbl_Transactions[[#This Row],[Date]])</f>
        <v>12</v>
      </c>
      <c r="F134" s="10" t="str">
        <f>VLOOKUP(Tbl_Transactions[[#This Row],[Month Num]],Tbl_Lookup_Month[],2)</f>
        <v>Dec</v>
      </c>
      <c r="G134" s="10">
        <f>DAY(Tbl_Transactions[[#This Row],[Date]])</f>
        <v>27</v>
      </c>
      <c r="H134" s="10">
        <f>WEEKDAY(Tbl_Transactions[[#This Row],[Date]])</f>
        <v>2</v>
      </c>
      <c r="I134" s="10" t="str">
        <f>VLOOKUP(Tbl_Transactions[[#This Row],[Weekday Num]],Tbl_Lookup_Weekday[], 2)</f>
        <v>Mon</v>
      </c>
      <c r="J134" s="10" t="str">
        <f>VLOOKUP(Tbl_Transactions[[#This Row],[Time]],Tbl_Lookup_Time[],4,TRUE)</f>
        <v>Night</v>
      </c>
      <c r="K134" s="10" t="s">
        <v>17</v>
      </c>
      <c r="L134" s="10" t="s">
        <v>16</v>
      </c>
      <c r="M134" s="10" t="s">
        <v>18</v>
      </c>
      <c r="N134" s="10" t="s">
        <v>19</v>
      </c>
      <c r="O134" s="14">
        <v>164</v>
      </c>
      <c r="P134" s="14">
        <f>IF(Tbl_Transactions[[#This Row],[Type]]="Income",Tbl_Transactions[[#This Row],[Amount]]*Rng_Lookup_IncomeTax,Tbl_Transactions[[#This Row],[Amount]]*Rng_Lookup_SalesTax)</f>
        <v>62.32</v>
      </c>
      <c r="Q134" s="14">
        <f>IF(Tbl_Transactions[[#This Row],[Type]]="Expense",Tbl_Transactions[[#This Row],[Amount]]+Tbl_Transactions[[#This Row],[Tax]],Tbl_Transactions[[#This Row],[Amount]]-Tbl_Transactions[[#This Row],[Tax]])</f>
        <v>101.68</v>
      </c>
      <c r="R134" s="10" t="str">
        <f>IF(Tbl_Transactions[[#This Row],[Category]]="Income","Income","Expense")</f>
        <v>Income</v>
      </c>
    </row>
    <row r="135" spans="1:18" x14ac:dyDescent="0.25">
      <c r="A135" s="10">
        <v>134</v>
      </c>
      <c r="B135" s="15">
        <v>40547</v>
      </c>
      <c r="C135" s="16">
        <v>0.91700322062207473</v>
      </c>
      <c r="D135" s="10">
        <f>IF(Tbl_Transactions[[#This Row],[Date]]="","",YEAR(Tbl_Transactions[[#This Row],[Date]]))</f>
        <v>2011</v>
      </c>
      <c r="E135" s="10">
        <f>MONTH(Tbl_Transactions[[#This Row],[Date]])</f>
        <v>1</v>
      </c>
      <c r="F135" s="10" t="str">
        <f>VLOOKUP(Tbl_Transactions[[#This Row],[Month Num]],Tbl_Lookup_Month[],2)</f>
        <v>Jan</v>
      </c>
      <c r="G135" s="10">
        <f>DAY(Tbl_Transactions[[#This Row],[Date]])</f>
        <v>4</v>
      </c>
      <c r="H135" s="10">
        <f>WEEKDAY(Tbl_Transactions[[#This Row],[Date]])</f>
        <v>3</v>
      </c>
      <c r="I135" s="10" t="str">
        <f>VLOOKUP(Tbl_Transactions[[#This Row],[Weekday Num]],Tbl_Lookup_Weekday[], 2)</f>
        <v>Tue</v>
      </c>
      <c r="J135" s="10" t="str">
        <f>VLOOKUP(Tbl_Transactions[[#This Row],[Time]],Tbl_Lookup_Time[],4,TRUE)</f>
        <v>Evening</v>
      </c>
      <c r="K135" s="10" t="s">
        <v>28</v>
      </c>
      <c r="L135" s="10" t="s">
        <v>42</v>
      </c>
      <c r="M135" s="10" t="s">
        <v>43</v>
      </c>
      <c r="N135" s="10" t="s">
        <v>26</v>
      </c>
      <c r="O135" s="14">
        <v>53</v>
      </c>
      <c r="P135" s="14">
        <f>IF(Tbl_Transactions[[#This Row],[Type]]="Income",Tbl_Transactions[[#This Row],[Amount]]*Rng_Lookup_IncomeTax,Tbl_Transactions[[#This Row],[Amount]]*Rng_Lookup_SalesTax)</f>
        <v>4.7037499999999994</v>
      </c>
      <c r="Q135" s="14">
        <f>IF(Tbl_Transactions[[#This Row],[Type]]="Expense",Tbl_Transactions[[#This Row],[Amount]]+Tbl_Transactions[[#This Row],[Tax]],Tbl_Transactions[[#This Row],[Amount]]-Tbl_Transactions[[#This Row],[Tax]])</f>
        <v>57.703749999999999</v>
      </c>
      <c r="R135" s="10" t="str">
        <f>IF(Tbl_Transactions[[#This Row],[Category]]="Income","Income","Expense")</f>
        <v>Expense</v>
      </c>
    </row>
    <row r="136" spans="1:18" x14ac:dyDescent="0.25">
      <c r="A136" s="10">
        <v>135</v>
      </c>
      <c r="B136" s="15">
        <v>40547</v>
      </c>
      <c r="C136" s="16">
        <v>0.76712154387962073</v>
      </c>
      <c r="D136" s="10">
        <f>IF(Tbl_Transactions[[#This Row],[Date]]="","",YEAR(Tbl_Transactions[[#This Row],[Date]]))</f>
        <v>2011</v>
      </c>
      <c r="E136" s="10">
        <f>MONTH(Tbl_Transactions[[#This Row],[Date]])</f>
        <v>1</v>
      </c>
      <c r="F136" s="10" t="str">
        <f>VLOOKUP(Tbl_Transactions[[#This Row],[Month Num]],Tbl_Lookup_Month[],2)</f>
        <v>Jan</v>
      </c>
      <c r="G136" s="10">
        <f>DAY(Tbl_Transactions[[#This Row],[Date]])</f>
        <v>4</v>
      </c>
      <c r="H136" s="10">
        <f>WEEKDAY(Tbl_Transactions[[#This Row],[Date]])</f>
        <v>3</v>
      </c>
      <c r="I136" s="10" t="str">
        <f>VLOOKUP(Tbl_Transactions[[#This Row],[Weekday Num]],Tbl_Lookup_Weekday[], 2)</f>
        <v>Tue</v>
      </c>
      <c r="J136" s="10" t="str">
        <f>VLOOKUP(Tbl_Transactions[[#This Row],[Time]],Tbl_Lookup_Time[],4,TRUE)</f>
        <v>Evening</v>
      </c>
      <c r="K136" s="10" t="s">
        <v>55</v>
      </c>
      <c r="L136" s="10" t="s">
        <v>54</v>
      </c>
      <c r="M136" s="10" t="s">
        <v>56</v>
      </c>
      <c r="N136" s="10" t="s">
        <v>35</v>
      </c>
      <c r="O136" s="14">
        <v>251</v>
      </c>
      <c r="P136" s="14">
        <f>IF(Tbl_Transactions[[#This Row],[Type]]="Income",Tbl_Transactions[[#This Row],[Amount]]*Rng_Lookup_IncomeTax,Tbl_Transactions[[#This Row],[Amount]]*Rng_Lookup_SalesTax)</f>
        <v>22.276249999999997</v>
      </c>
      <c r="Q136" s="14">
        <f>IF(Tbl_Transactions[[#This Row],[Type]]="Expense",Tbl_Transactions[[#This Row],[Amount]]+Tbl_Transactions[[#This Row],[Tax]],Tbl_Transactions[[#This Row],[Amount]]-Tbl_Transactions[[#This Row],[Tax]])</f>
        <v>273.27625</v>
      </c>
      <c r="R136" s="10" t="str">
        <f>IF(Tbl_Transactions[[#This Row],[Category]]="Income","Income","Expense")</f>
        <v>Expense</v>
      </c>
    </row>
    <row r="137" spans="1:18" x14ac:dyDescent="0.25">
      <c r="A137" s="10">
        <v>136</v>
      </c>
      <c r="B137" s="15">
        <v>40548</v>
      </c>
      <c r="C137" s="16">
        <v>0.25007366783292562</v>
      </c>
      <c r="D137" s="10">
        <f>IF(Tbl_Transactions[[#This Row],[Date]]="","",YEAR(Tbl_Transactions[[#This Row],[Date]]))</f>
        <v>2011</v>
      </c>
      <c r="E137" s="10">
        <f>MONTH(Tbl_Transactions[[#This Row],[Date]])</f>
        <v>1</v>
      </c>
      <c r="F137" s="10" t="str">
        <f>VLOOKUP(Tbl_Transactions[[#This Row],[Month Num]],Tbl_Lookup_Month[],2)</f>
        <v>Jan</v>
      </c>
      <c r="G137" s="10">
        <f>DAY(Tbl_Transactions[[#This Row],[Date]])</f>
        <v>5</v>
      </c>
      <c r="H137" s="10">
        <f>WEEKDAY(Tbl_Transactions[[#This Row],[Date]])</f>
        <v>4</v>
      </c>
      <c r="I137" s="10" t="str">
        <f>VLOOKUP(Tbl_Transactions[[#This Row],[Weekday Num]],Tbl_Lookup_Weekday[], 2)</f>
        <v>Wed</v>
      </c>
      <c r="J137" s="10" t="str">
        <f>VLOOKUP(Tbl_Transactions[[#This Row],[Time]],Tbl_Lookup_Time[],4,TRUE)</f>
        <v>Early Morning</v>
      </c>
      <c r="K137" s="10" t="s">
        <v>55</v>
      </c>
      <c r="L137" s="10" t="s">
        <v>54</v>
      </c>
      <c r="M137" s="10" t="s">
        <v>56</v>
      </c>
      <c r="N137" s="10" t="s">
        <v>19</v>
      </c>
      <c r="O137" s="14">
        <v>250</v>
      </c>
      <c r="P137" s="14">
        <f>IF(Tbl_Transactions[[#This Row],[Type]]="Income",Tbl_Transactions[[#This Row],[Amount]]*Rng_Lookup_IncomeTax,Tbl_Transactions[[#This Row],[Amount]]*Rng_Lookup_SalesTax)</f>
        <v>22.1875</v>
      </c>
      <c r="Q137" s="14">
        <f>IF(Tbl_Transactions[[#This Row],[Type]]="Expense",Tbl_Transactions[[#This Row],[Amount]]+Tbl_Transactions[[#This Row],[Tax]],Tbl_Transactions[[#This Row],[Amount]]-Tbl_Transactions[[#This Row],[Tax]])</f>
        <v>272.1875</v>
      </c>
      <c r="R137" s="10" t="str">
        <f>IF(Tbl_Transactions[[#This Row],[Category]]="Income","Income","Expense")</f>
        <v>Expense</v>
      </c>
    </row>
    <row r="138" spans="1:18" x14ac:dyDescent="0.25">
      <c r="A138" s="10">
        <v>137</v>
      </c>
      <c r="B138" s="15">
        <v>40556</v>
      </c>
      <c r="C138" s="16">
        <v>0.47929505564687302</v>
      </c>
      <c r="D138" s="10">
        <f>IF(Tbl_Transactions[[#This Row],[Date]]="","",YEAR(Tbl_Transactions[[#This Row],[Date]]))</f>
        <v>2011</v>
      </c>
      <c r="E138" s="10">
        <f>MONTH(Tbl_Transactions[[#This Row],[Date]])</f>
        <v>1</v>
      </c>
      <c r="F138" s="10" t="str">
        <f>VLOOKUP(Tbl_Transactions[[#This Row],[Month Num]],Tbl_Lookup_Month[],2)</f>
        <v>Jan</v>
      </c>
      <c r="G138" s="10">
        <f>DAY(Tbl_Transactions[[#This Row],[Date]])</f>
        <v>13</v>
      </c>
      <c r="H138" s="10">
        <f>WEEKDAY(Tbl_Transactions[[#This Row],[Date]])</f>
        <v>5</v>
      </c>
      <c r="I138" s="10" t="str">
        <f>VLOOKUP(Tbl_Transactions[[#This Row],[Weekday Num]],Tbl_Lookup_Weekday[], 2)</f>
        <v>Thu</v>
      </c>
      <c r="J138" s="10" t="str">
        <f>VLOOKUP(Tbl_Transactions[[#This Row],[Time]],Tbl_Lookup_Time[],4,TRUE)</f>
        <v>Late Morning</v>
      </c>
      <c r="K138" s="10" t="s">
        <v>37</v>
      </c>
      <c r="L138" s="10" t="s">
        <v>47</v>
      </c>
      <c r="M138" s="10" t="s">
        <v>48</v>
      </c>
      <c r="N138" s="10" t="s">
        <v>26</v>
      </c>
      <c r="O138" s="14">
        <v>427</v>
      </c>
      <c r="P138" s="14">
        <f>IF(Tbl_Transactions[[#This Row],[Type]]="Income",Tbl_Transactions[[#This Row],[Amount]]*Rng_Lookup_IncomeTax,Tbl_Transactions[[#This Row],[Amount]]*Rng_Lookup_SalesTax)</f>
        <v>37.896249999999995</v>
      </c>
      <c r="Q138" s="14">
        <f>IF(Tbl_Transactions[[#This Row],[Type]]="Expense",Tbl_Transactions[[#This Row],[Amount]]+Tbl_Transactions[[#This Row],[Tax]],Tbl_Transactions[[#This Row],[Amount]]-Tbl_Transactions[[#This Row],[Tax]])</f>
        <v>464.89625000000001</v>
      </c>
      <c r="R138" s="10" t="str">
        <f>IF(Tbl_Transactions[[#This Row],[Category]]="Income","Income","Expense")</f>
        <v>Expense</v>
      </c>
    </row>
    <row r="139" spans="1:18" x14ac:dyDescent="0.25">
      <c r="A139" s="10">
        <v>138</v>
      </c>
      <c r="B139" s="15">
        <v>40567</v>
      </c>
      <c r="C139" s="16">
        <v>0.89546498155630683</v>
      </c>
      <c r="D139" s="10">
        <f>IF(Tbl_Transactions[[#This Row],[Date]]="","",YEAR(Tbl_Transactions[[#This Row],[Date]]))</f>
        <v>2011</v>
      </c>
      <c r="E139" s="10">
        <f>MONTH(Tbl_Transactions[[#This Row],[Date]])</f>
        <v>1</v>
      </c>
      <c r="F139" s="10" t="str">
        <f>VLOOKUP(Tbl_Transactions[[#This Row],[Month Num]],Tbl_Lookup_Month[],2)</f>
        <v>Jan</v>
      </c>
      <c r="G139" s="10">
        <f>DAY(Tbl_Transactions[[#This Row],[Date]])</f>
        <v>24</v>
      </c>
      <c r="H139" s="10">
        <f>WEEKDAY(Tbl_Transactions[[#This Row],[Date]])</f>
        <v>2</v>
      </c>
      <c r="I139" s="10" t="str">
        <f>VLOOKUP(Tbl_Transactions[[#This Row],[Weekday Num]],Tbl_Lookup_Weekday[], 2)</f>
        <v>Mon</v>
      </c>
      <c r="J139" s="10" t="str">
        <f>VLOOKUP(Tbl_Transactions[[#This Row],[Time]],Tbl_Lookup_Time[],4,TRUE)</f>
        <v>Evening</v>
      </c>
      <c r="K139" s="10" t="s">
        <v>28</v>
      </c>
      <c r="L139" s="10" t="s">
        <v>27</v>
      </c>
      <c r="M139" s="10" t="s">
        <v>29</v>
      </c>
      <c r="N139" s="10" t="s">
        <v>19</v>
      </c>
      <c r="O139" s="14">
        <v>137</v>
      </c>
      <c r="P139" s="14">
        <f>IF(Tbl_Transactions[[#This Row],[Type]]="Income",Tbl_Transactions[[#This Row],[Amount]]*Rng_Lookup_IncomeTax,Tbl_Transactions[[#This Row],[Amount]]*Rng_Lookup_SalesTax)</f>
        <v>12.15875</v>
      </c>
      <c r="Q139" s="14">
        <f>IF(Tbl_Transactions[[#This Row],[Type]]="Expense",Tbl_Transactions[[#This Row],[Amount]]+Tbl_Transactions[[#This Row],[Tax]],Tbl_Transactions[[#This Row],[Amount]]-Tbl_Transactions[[#This Row],[Tax]])</f>
        <v>149.15875</v>
      </c>
      <c r="R139" s="10" t="str">
        <f>IF(Tbl_Transactions[[#This Row],[Category]]="Income","Income","Expense")</f>
        <v>Expense</v>
      </c>
    </row>
    <row r="140" spans="1:18" x14ac:dyDescent="0.25">
      <c r="A140" s="10">
        <v>139</v>
      </c>
      <c r="B140" s="15">
        <v>40570</v>
      </c>
      <c r="C140" s="16">
        <v>0.84634471119937926</v>
      </c>
      <c r="D140" s="10">
        <f>IF(Tbl_Transactions[[#This Row],[Date]]="","",YEAR(Tbl_Transactions[[#This Row],[Date]]))</f>
        <v>2011</v>
      </c>
      <c r="E140" s="10">
        <f>MONTH(Tbl_Transactions[[#This Row],[Date]])</f>
        <v>1</v>
      </c>
      <c r="F140" s="10" t="str">
        <f>VLOOKUP(Tbl_Transactions[[#This Row],[Month Num]],Tbl_Lookup_Month[],2)</f>
        <v>Jan</v>
      </c>
      <c r="G140" s="10">
        <f>DAY(Tbl_Transactions[[#This Row],[Date]])</f>
        <v>27</v>
      </c>
      <c r="H140" s="10">
        <f>WEEKDAY(Tbl_Transactions[[#This Row],[Date]])</f>
        <v>5</v>
      </c>
      <c r="I140" s="10" t="str">
        <f>VLOOKUP(Tbl_Transactions[[#This Row],[Weekday Num]],Tbl_Lookup_Weekday[], 2)</f>
        <v>Thu</v>
      </c>
      <c r="J140" s="10" t="str">
        <f>VLOOKUP(Tbl_Transactions[[#This Row],[Time]],Tbl_Lookup_Time[],4,TRUE)</f>
        <v>Evening</v>
      </c>
      <c r="K140" s="10" t="s">
        <v>40</v>
      </c>
      <c r="L140" s="10" t="s">
        <v>39</v>
      </c>
      <c r="M140" s="10" t="s">
        <v>41</v>
      </c>
      <c r="N140" s="10" t="s">
        <v>26</v>
      </c>
      <c r="O140" s="14">
        <v>148</v>
      </c>
      <c r="P140" s="14">
        <f>IF(Tbl_Transactions[[#This Row],[Type]]="Income",Tbl_Transactions[[#This Row],[Amount]]*Rng_Lookup_IncomeTax,Tbl_Transactions[[#This Row],[Amount]]*Rng_Lookup_SalesTax)</f>
        <v>13.135</v>
      </c>
      <c r="Q140" s="14">
        <f>IF(Tbl_Transactions[[#This Row],[Type]]="Expense",Tbl_Transactions[[#This Row],[Amount]]+Tbl_Transactions[[#This Row],[Tax]],Tbl_Transactions[[#This Row],[Amount]]-Tbl_Transactions[[#This Row],[Tax]])</f>
        <v>161.13499999999999</v>
      </c>
      <c r="R140" s="10" t="str">
        <f>IF(Tbl_Transactions[[#This Row],[Category]]="Income","Income","Expense")</f>
        <v>Expense</v>
      </c>
    </row>
    <row r="141" spans="1:18" x14ac:dyDescent="0.25">
      <c r="A141" s="10">
        <v>140</v>
      </c>
      <c r="B141" s="15">
        <v>40571</v>
      </c>
      <c r="C141" s="16">
        <v>0.54443531782629562</v>
      </c>
      <c r="D141" s="10">
        <f>IF(Tbl_Transactions[[#This Row],[Date]]="","",YEAR(Tbl_Transactions[[#This Row],[Date]]))</f>
        <v>2011</v>
      </c>
      <c r="E141" s="10">
        <f>MONTH(Tbl_Transactions[[#This Row],[Date]])</f>
        <v>1</v>
      </c>
      <c r="F141" s="10" t="str">
        <f>VLOOKUP(Tbl_Transactions[[#This Row],[Month Num]],Tbl_Lookup_Month[],2)</f>
        <v>Jan</v>
      </c>
      <c r="G141" s="10">
        <f>DAY(Tbl_Transactions[[#This Row],[Date]])</f>
        <v>28</v>
      </c>
      <c r="H141" s="10">
        <f>WEEKDAY(Tbl_Transactions[[#This Row],[Date]])</f>
        <v>6</v>
      </c>
      <c r="I141" s="10" t="str">
        <f>VLOOKUP(Tbl_Transactions[[#This Row],[Weekday Num]],Tbl_Lookup_Weekday[], 2)</f>
        <v>Fri</v>
      </c>
      <c r="J141" s="10" t="str">
        <f>VLOOKUP(Tbl_Transactions[[#This Row],[Time]],Tbl_Lookup_Time[],4,TRUE)</f>
        <v>Afternoon</v>
      </c>
      <c r="K141" s="10" t="s">
        <v>17</v>
      </c>
      <c r="L141" s="10" t="s">
        <v>16</v>
      </c>
      <c r="M141" s="10" t="s">
        <v>18</v>
      </c>
      <c r="N141" s="10" t="s">
        <v>26</v>
      </c>
      <c r="O141" s="14">
        <v>338</v>
      </c>
      <c r="P141" s="14">
        <f>IF(Tbl_Transactions[[#This Row],[Type]]="Income",Tbl_Transactions[[#This Row],[Amount]]*Rng_Lookup_IncomeTax,Tbl_Transactions[[#This Row],[Amount]]*Rng_Lookup_SalesTax)</f>
        <v>128.44</v>
      </c>
      <c r="Q141" s="14">
        <f>IF(Tbl_Transactions[[#This Row],[Type]]="Expense",Tbl_Transactions[[#This Row],[Amount]]+Tbl_Transactions[[#This Row],[Tax]],Tbl_Transactions[[#This Row],[Amount]]-Tbl_Transactions[[#This Row],[Tax]])</f>
        <v>209.56</v>
      </c>
      <c r="R141" s="10" t="str">
        <f>IF(Tbl_Transactions[[#This Row],[Category]]="Income","Income","Expense")</f>
        <v>Income</v>
      </c>
    </row>
    <row r="142" spans="1:18" x14ac:dyDescent="0.25">
      <c r="A142" s="10">
        <v>141</v>
      </c>
      <c r="B142" s="15">
        <v>40573</v>
      </c>
      <c r="C142" s="16">
        <v>0.27423618532544392</v>
      </c>
      <c r="D142" s="10">
        <f>IF(Tbl_Transactions[[#This Row],[Date]]="","",YEAR(Tbl_Transactions[[#This Row],[Date]]))</f>
        <v>2011</v>
      </c>
      <c r="E142" s="10">
        <f>MONTH(Tbl_Transactions[[#This Row],[Date]])</f>
        <v>1</v>
      </c>
      <c r="F142" s="10" t="str">
        <f>VLOOKUP(Tbl_Transactions[[#This Row],[Month Num]],Tbl_Lookup_Month[],2)</f>
        <v>Jan</v>
      </c>
      <c r="G142" s="10">
        <f>DAY(Tbl_Transactions[[#This Row],[Date]])</f>
        <v>30</v>
      </c>
      <c r="H142" s="10">
        <f>WEEKDAY(Tbl_Transactions[[#This Row],[Date]])</f>
        <v>1</v>
      </c>
      <c r="I142" s="10" t="str">
        <f>VLOOKUP(Tbl_Transactions[[#This Row],[Weekday Num]],Tbl_Lookup_Weekday[], 2)</f>
        <v>Sun</v>
      </c>
      <c r="J142" s="10" t="str">
        <f>VLOOKUP(Tbl_Transactions[[#This Row],[Time]],Tbl_Lookup_Time[],4,TRUE)</f>
        <v>Early Morning</v>
      </c>
      <c r="K142" s="10" t="s">
        <v>55</v>
      </c>
      <c r="L142" s="10" t="s">
        <v>54</v>
      </c>
      <c r="M142" s="10" t="s">
        <v>56</v>
      </c>
      <c r="N142" s="10" t="s">
        <v>19</v>
      </c>
      <c r="O142" s="14">
        <v>35</v>
      </c>
      <c r="P142" s="14">
        <f>IF(Tbl_Transactions[[#This Row],[Type]]="Income",Tbl_Transactions[[#This Row],[Amount]]*Rng_Lookup_IncomeTax,Tbl_Transactions[[#This Row],[Amount]]*Rng_Lookup_SalesTax)</f>
        <v>3.1062499999999997</v>
      </c>
      <c r="Q142" s="14">
        <f>IF(Tbl_Transactions[[#This Row],[Type]]="Expense",Tbl_Transactions[[#This Row],[Amount]]+Tbl_Transactions[[#This Row],[Tax]],Tbl_Transactions[[#This Row],[Amount]]-Tbl_Transactions[[#This Row],[Tax]])</f>
        <v>38.106250000000003</v>
      </c>
      <c r="R142" s="10" t="str">
        <f>IF(Tbl_Transactions[[#This Row],[Category]]="Income","Income","Expense")</f>
        <v>Expense</v>
      </c>
    </row>
    <row r="143" spans="1:18" x14ac:dyDescent="0.25">
      <c r="A143" s="10">
        <v>142</v>
      </c>
      <c r="B143" s="15">
        <v>40580</v>
      </c>
      <c r="C143" s="16">
        <v>0.50680451990679387</v>
      </c>
      <c r="D143" s="10">
        <f>IF(Tbl_Transactions[[#This Row],[Date]]="","",YEAR(Tbl_Transactions[[#This Row],[Date]]))</f>
        <v>2011</v>
      </c>
      <c r="E143" s="10">
        <f>MONTH(Tbl_Transactions[[#This Row],[Date]])</f>
        <v>2</v>
      </c>
      <c r="F143" s="10" t="str">
        <f>VLOOKUP(Tbl_Transactions[[#This Row],[Month Num]],Tbl_Lookup_Month[],2)</f>
        <v>Feb</v>
      </c>
      <c r="G143" s="10">
        <f>DAY(Tbl_Transactions[[#This Row],[Date]])</f>
        <v>6</v>
      </c>
      <c r="H143" s="10">
        <f>WEEKDAY(Tbl_Transactions[[#This Row],[Date]])</f>
        <v>1</v>
      </c>
      <c r="I143" s="10" t="str">
        <f>VLOOKUP(Tbl_Transactions[[#This Row],[Weekday Num]],Tbl_Lookup_Weekday[], 2)</f>
        <v>Sun</v>
      </c>
      <c r="J143" s="10" t="str">
        <f>VLOOKUP(Tbl_Transactions[[#This Row],[Time]],Tbl_Lookup_Time[],4,TRUE)</f>
        <v>Afternoon</v>
      </c>
      <c r="K143" s="10" t="s">
        <v>55</v>
      </c>
      <c r="L143" s="10" t="s">
        <v>54</v>
      </c>
      <c r="M143" s="10" t="s">
        <v>56</v>
      </c>
      <c r="N143" s="10" t="s">
        <v>26</v>
      </c>
      <c r="O143" s="14">
        <v>324</v>
      </c>
      <c r="P143" s="14">
        <f>IF(Tbl_Transactions[[#This Row],[Type]]="Income",Tbl_Transactions[[#This Row],[Amount]]*Rng_Lookup_IncomeTax,Tbl_Transactions[[#This Row],[Amount]]*Rng_Lookup_SalesTax)</f>
        <v>28.754999999999999</v>
      </c>
      <c r="Q143" s="14">
        <f>IF(Tbl_Transactions[[#This Row],[Type]]="Expense",Tbl_Transactions[[#This Row],[Amount]]+Tbl_Transactions[[#This Row],[Tax]],Tbl_Transactions[[#This Row],[Amount]]-Tbl_Transactions[[#This Row],[Tax]])</f>
        <v>352.755</v>
      </c>
      <c r="R143" s="10" t="str">
        <f>IF(Tbl_Transactions[[#This Row],[Category]]="Income","Income","Expense")</f>
        <v>Expense</v>
      </c>
    </row>
    <row r="144" spans="1:18" x14ac:dyDescent="0.25">
      <c r="A144" s="10">
        <v>143</v>
      </c>
      <c r="B144" s="15">
        <v>40581</v>
      </c>
      <c r="C144" s="16">
        <v>0.70590552547308594</v>
      </c>
      <c r="D144" s="10">
        <f>IF(Tbl_Transactions[[#This Row],[Date]]="","",YEAR(Tbl_Transactions[[#This Row],[Date]]))</f>
        <v>2011</v>
      </c>
      <c r="E144" s="10">
        <f>MONTH(Tbl_Transactions[[#This Row],[Date]])</f>
        <v>2</v>
      </c>
      <c r="F144" s="10" t="str">
        <f>VLOOKUP(Tbl_Transactions[[#This Row],[Month Num]],Tbl_Lookup_Month[],2)</f>
        <v>Feb</v>
      </c>
      <c r="G144" s="10">
        <f>DAY(Tbl_Transactions[[#This Row],[Date]])</f>
        <v>7</v>
      </c>
      <c r="H144" s="10">
        <f>WEEKDAY(Tbl_Transactions[[#This Row],[Date]])</f>
        <v>2</v>
      </c>
      <c r="I144" s="10" t="str">
        <f>VLOOKUP(Tbl_Transactions[[#This Row],[Weekday Num]],Tbl_Lookup_Weekday[], 2)</f>
        <v>Mon</v>
      </c>
      <c r="J144" s="10" t="str">
        <f>VLOOKUP(Tbl_Transactions[[#This Row],[Time]],Tbl_Lookup_Time[],4,TRUE)</f>
        <v>Afternoon</v>
      </c>
      <c r="K144" s="10" t="s">
        <v>17</v>
      </c>
      <c r="L144" s="10" t="s">
        <v>20</v>
      </c>
      <c r="M144" s="10" t="s">
        <v>21</v>
      </c>
      <c r="N144" s="10" t="s">
        <v>19</v>
      </c>
      <c r="O144" s="14">
        <v>499</v>
      </c>
      <c r="P144" s="14">
        <f>IF(Tbl_Transactions[[#This Row],[Type]]="Income",Tbl_Transactions[[#This Row],[Amount]]*Rng_Lookup_IncomeTax,Tbl_Transactions[[#This Row],[Amount]]*Rng_Lookup_SalesTax)</f>
        <v>189.62</v>
      </c>
      <c r="Q144" s="14">
        <f>IF(Tbl_Transactions[[#This Row],[Type]]="Expense",Tbl_Transactions[[#This Row],[Amount]]+Tbl_Transactions[[#This Row],[Tax]],Tbl_Transactions[[#This Row],[Amount]]-Tbl_Transactions[[#This Row],[Tax]])</f>
        <v>309.38</v>
      </c>
      <c r="R144" s="10" t="str">
        <f>IF(Tbl_Transactions[[#This Row],[Category]]="Income","Income","Expense")</f>
        <v>Income</v>
      </c>
    </row>
    <row r="145" spans="1:18" x14ac:dyDescent="0.25">
      <c r="A145" s="10">
        <v>144</v>
      </c>
      <c r="B145" s="15">
        <v>40581</v>
      </c>
      <c r="C145" s="16">
        <v>0.79923183255168728</v>
      </c>
      <c r="D145" s="10">
        <f>IF(Tbl_Transactions[[#This Row],[Date]]="","",YEAR(Tbl_Transactions[[#This Row],[Date]]))</f>
        <v>2011</v>
      </c>
      <c r="E145" s="10">
        <f>MONTH(Tbl_Transactions[[#This Row],[Date]])</f>
        <v>2</v>
      </c>
      <c r="F145" s="10" t="str">
        <f>VLOOKUP(Tbl_Transactions[[#This Row],[Month Num]],Tbl_Lookup_Month[],2)</f>
        <v>Feb</v>
      </c>
      <c r="G145" s="10">
        <f>DAY(Tbl_Transactions[[#This Row],[Date]])</f>
        <v>7</v>
      </c>
      <c r="H145" s="10">
        <f>WEEKDAY(Tbl_Transactions[[#This Row],[Date]])</f>
        <v>2</v>
      </c>
      <c r="I145" s="10" t="str">
        <f>VLOOKUP(Tbl_Transactions[[#This Row],[Weekday Num]],Tbl_Lookup_Weekday[], 2)</f>
        <v>Mon</v>
      </c>
      <c r="J145" s="10" t="str">
        <f>VLOOKUP(Tbl_Transactions[[#This Row],[Time]],Tbl_Lookup_Time[],4,TRUE)</f>
        <v>Evening</v>
      </c>
      <c r="K145" s="10" t="s">
        <v>24</v>
      </c>
      <c r="L145" s="10" t="s">
        <v>30</v>
      </c>
      <c r="M145" s="10" t="s">
        <v>31</v>
      </c>
      <c r="N145" s="10" t="s">
        <v>19</v>
      </c>
      <c r="O145" s="14">
        <v>320</v>
      </c>
      <c r="P145" s="14">
        <f>IF(Tbl_Transactions[[#This Row],[Type]]="Income",Tbl_Transactions[[#This Row],[Amount]]*Rng_Lookup_IncomeTax,Tbl_Transactions[[#This Row],[Amount]]*Rng_Lookup_SalesTax)</f>
        <v>28.4</v>
      </c>
      <c r="Q145" s="14">
        <f>IF(Tbl_Transactions[[#This Row],[Type]]="Expense",Tbl_Transactions[[#This Row],[Amount]]+Tbl_Transactions[[#This Row],[Tax]],Tbl_Transactions[[#This Row],[Amount]]-Tbl_Transactions[[#This Row],[Tax]])</f>
        <v>348.4</v>
      </c>
      <c r="R145" s="10" t="str">
        <f>IF(Tbl_Transactions[[#This Row],[Category]]="Income","Income","Expense")</f>
        <v>Expense</v>
      </c>
    </row>
    <row r="146" spans="1:18" x14ac:dyDescent="0.25">
      <c r="A146" s="10">
        <v>145</v>
      </c>
      <c r="B146" s="15">
        <v>40583</v>
      </c>
      <c r="C146" s="16">
        <v>0.78802445008593958</v>
      </c>
      <c r="D146" s="10">
        <f>IF(Tbl_Transactions[[#This Row],[Date]]="","",YEAR(Tbl_Transactions[[#This Row],[Date]]))</f>
        <v>2011</v>
      </c>
      <c r="E146" s="10">
        <f>MONTH(Tbl_Transactions[[#This Row],[Date]])</f>
        <v>2</v>
      </c>
      <c r="F146" s="10" t="str">
        <f>VLOOKUP(Tbl_Transactions[[#This Row],[Month Num]],Tbl_Lookup_Month[],2)</f>
        <v>Feb</v>
      </c>
      <c r="G146" s="10">
        <f>DAY(Tbl_Transactions[[#This Row],[Date]])</f>
        <v>9</v>
      </c>
      <c r="H146" s="10">
        <f>WEEKDAY(Tbl_Transactions[[#This Row],[Date]])</f>
        <v>4</v>
      </c>
      <c r="I146" s="10" t="str">
        <f>VLOOKUP(Tbl_Transactions[[#This Row],[Weekday Num]],Tbl_Lookup_Weekday[], 2)</f>
        <v>Wed</v>
      </c>
      <c r="J146" s="10" t="str">
        <f>VLOOKUP(Tbl_Transactions[[#This Row],[Time]],Tbl_Lookup_Time[],4,TRUE)</f>
        <v>Evening</v>
      </c>
      <c r="K146" s="10" t="s">
        <v>37</v>
      </c>
      <c r="L146" s="10" t="s">
        <v>36</v>
      </c>
      <c r="M146" s="10" t="s">
        <v>38</v>
      </c>
      <c r="N146" s="10" t="s">
        <v>35</v>
      </c>
      <c r="O146" s="14">
        <v>14</v>
      </c>
      <c r="P146" s="14">
        <f>IF(Tbl_Transactions[[#This Row],[Type]]="Income",Tbl_Transactions[[#This Row],[Amount]]*Rng_Lookup_IncomeTax,Tbl_Transactions[[#This Row],[Amount]]*Rng_Lookup_SalesTax)</f>
        <v>1.2424999999999999</v>
      </c>
      <c r="Q146" s="14">
        <f>IF(Tbl_Transactions[[#This Row],[Type]]="Expense",Tbl_Transactions[[#This Row],[Amount]]+Tbl_Transactions[[#This Row],[Tax]],Tbl_Transactions[[#This Row],[Amount]]-Tbl_Transactions[[#This Row],[Tax]])</f>
        <v>15.2425</v>
      </c>
      <c r="R146" s="10" t="str">
        <f>IF(Tbl_Transactions[[#This Row],[Category]]="Income","Income","Expense")</f>
        <v>Expense</v>
      </c>
    </row>
    <row r="147" spans="1:18" x14ac:dyDescent="0.25">
      <c r="A147" s="10">
        <v>146</v>
      </c>
      <c r="B147" s="15">
        <v>40584</v>
      </c>
      <c r="C147" s="16">
        <v>0.1865331781116385</v>
      </c>
      <c r="D147" s="10">
        <f>IF(Tbl_Transactions[[#This Row],[Date]]="","",YEAR(Tbl_Transactions[[#This Row],[Date]]))</f>
        <v>2011</v>
      </c>
      <c r="E147" s="10">
        <f>MONTH(Tbl_Transactions[[#This Row],[Date]])</f>
        <v>2</v>
      </c>
      <c r="F147" s="10" t="str">
        <f>VLOOKUP(Tbl_Transactions[[#This Row],[Month Num]],Tbl_Lookup_Month[],2)</f>
        <v>Feb</v>
      </c>
      <c r="G147" s="10">
        <f>DAY(Tbl_Transactions[[#This Row],[Date]])</f>
        <v>10</v>
      </c>
      <c r="H147" s="10">
        <f>WEEKDAY(Tbl_Transactions[[#This Row],[Date]])</f>
        <v>5</v>
      </c>
      <c r="I147" s="10" t="str">
        <f>VLOOKUP(Tbl_Transactions[[#This Row],[Weekday Num]],Tbl_Lookup_Weekday[], 2)</f>
        <v>Thu</v>
      </c>
      <c r="J147" s="10" t="str">
        <f>VLOOKUP(Tbl_Transactions[[#This Row],[Time]],Tbl_Lookup_Time[],4,TRUE)</f>
        <v>Early Morning</v>
      </c>
      <c r="K147" s="10" t="s">
        <v>28</v>
      </c>
      <c r="L147" s="10" t="s">
        <v>27</v>
      </c>
      <c r="M147" s="10" t="s">
        <v>29</v>
      </c>
      <c r="N147" s="10" t="s">
        <v>19</v>
      </c>
      <c r="O147" s="14">
        <v>461</v>
      </c>
      <c r="P147" s="14">
        <f>IF(Tbl_Transactions[[#This Row],[Type]]="Income",Tbl_Transactions[[#This Row],[Amount]]*Rng_Lookup_IncomeTax,Tbl_Transactions[[#This Row],[Amount]]*Rng_Lookup_SalesTax)</f>
        <v>40.91375</v>
      </c>
      <c r="Q147" s="14">
        <f>IF(Tbl_Transactions[[#This Row],[Type]]="Expense",Tbl_Transactions[[#This Row],[Amount]]+Tbl_Transactions[[#This Row],[Tax]],Tbl_Transactions[[#This Row],[Amount]]-Tbl_Transactions[[#This Row],[Tax]])</f>
        <v>501.91374999999999</v>
      </c>
      <c r="R147" s="10" t="str">
        <f>IF(Tbl_Transactions[[#This Row],[Category]]="Income","Income","Expense")</f>
        <v>Expense</v>
      </c>
    </row>
    <row r="148" spans="1:18" x14ac:dyDescent="0.25">
      <c r="A148" s="10">
        <v>147</v>
      </c>
      <c r="B148" s="15">
        <v>40585</v>
      </c>
      <c r="C148" s="16">
        <v>0.19668945740237742</v>
      </c>
      <c r="D148" s="10">
        <f>IF(Tbl_Transactions[[#This Row],[Date]]="","",YEAR(Tbl_Transactions[[#This Row],[Date]]))</f>
        <v>2011</v>
      </c>
      <c r="E148" s="10">
        <f>MONTH(Tbl_Transactions[[#This Row],[Date]])</f>
        <v>2</v>
      </c>
      <c r="F148" s="10" t="str">
        <f>VLOOKUP(Tbl_Transactions[[#This Row],[Month Num]],Tbl_Lookup_Month[],2)</f>
        <v>Feb</v>
      </c>
      <c r="G148" s="10">
        <f>DAY(Tbl_Transactions[[#This Row],[Date]])</f>
        <v>11</v>
      </c>
      <c r="H148" s="10">
        <f>WEEKDAY(Tbl_Transactions[[#This Row],[Date]])</f>
        <v>6</v>
      </c>
      <c r="I148" s="10" t="str">
        <f>VLOOKUP(Tbl_Transactions[[#This Row],[Weekday Num]],Tbl_Lookup_Weekday[], 2)</f>
        <v>Fri</v>
      </c>
      <c r="J148" s="10" t="str">
        <f>VLOOKUP(Tbl_Transactions[[#This Row],[Time]],Tbl_Lookup_Time[],4,TRUE)</f>
        <v>Early Morning</v>
      </c>
      <c r="K148" s="10" t="s">
        <v>40</v>
      </c>
      <c r="L148" s="10" t="s">
        <v>39</v>
      </c>
      <c r="M148" s="10" t="s">
        <v>41</v>
      </c>
      <c r="N148" s="10" t="s">
        <v>26</v>
      </c>
      <c r="O148" s="14">
        <v>255</v>
      </c>
      <c r="P148" s="14">
        <f>IF(Tbl_Transactions[[#This Row],[Type]]="Income",Tbl_Transactions[[#This Row],[Amount]]*Rng_Lookup_IncomeTax,Tbl_Transactions[[#This Row],[Amount]]*Rng_Lookup_SalesTax)</f>
        <v>22.631249999999998</v>
      </c>
      <c r="Q148" s="14">
        <f>IF(Tbl_Transactions[[#This Row],[Type]]="Expense",Tbl_Transactions[[#This Row],[Amount]]+Tbl_Transactions[[#This Row],[Tax]],Tbl_Transactions[[#This Row],[Amount]]-Tbl_Transactions[[#This Row],[Tax]])</f>
        <v>277.63125000000002</v>
      </c>
      <c r="R148" s="10" t="str">
        <f>IF(Tbl_Transactions[[#This Row],[Category]]="Income","Income","Expense")</f>
        <v>Expense</v>
      </c>
    </row>
    <row r="149" spans="1:18" x14ac:dyDescent="0.25">
      <c r="A149" s="10">
        <v>148</v>
      </c>
      <c r="B149" s="15">
        <v>40586</v>
      </c>
      <c r="C149" s="16">
        <v>0.81512966841799084</v>
      </c>
      <c r="D149" s="10">
        <f>IF(Tbl_Transactions[[#This Row],[Date]]="","",YEAR(Tbl_Transactions[[#This Row],[Date]]))</f>
        <v>2011</v>
      </c>
      <c r="E149" s="10">
        <f>MONTH(Tbl_Transactions[[#This Row],[Date]])</f>
        <v>2</v>
      </c>
      <c r="F149" s="10" t="str">
        <f>VLOOKUP(Tbl_Transactions[[#This Row],[Month Num]],Tbl_Lookup_Month[],2)</f>
        <v>Feb</v>
      </c>
      <c r="G149" s="10">
        <f>DAY(Tbl_Transactions[[#This Row],[Date]])</f>
        <v>12</v>
      </c>
      <c r="H149" s="10">
        <f>WEEKDAY(Tbl_Transactions[[#This Row],[Date]])</f>
        <v>7</v>
      </c>
      <c r="I149" s="10" t="str">
        <f>VLOOKUP(Tbl_Transactions[[#This Row],[Weekday Num]],Tbl_Lookup_Weekday[], 2)</f>
        <v>Sat</v>
      </c>
      <c r="J149" s="10" t="str">
        <f>VLOOKUP(Tbl_Transactions[[#This Row],[Time]],Tbl_Lookup_Time[],4,TRUE)</f>
        <v>Evening</v>
      </c>
      <c r="K149" s="10" t="s">
        <v>17</v>
      </c>
      <c r="L149" s="10" t="s">
        <v>16</v>
      </c>
      <c r="M149" s="10" t="s">
        <v>18</v>
      </c>
      <c r="N149" s="10" t="s">
        <v>19</v>
      </c>
      <c r="O149" s="14">
        <v>439</v>
      </c>
      <c r="P149" s="14">
        <f>IF(Tbl_Transactions[[#This Row],[Type]]="Income",Tbl_Transactions[[#This Row],[Amount]]*Rng_Lookup_IncomeTax,Tbl_Transactions[[#This Row],[Amount]]*Rng_Lookup_SalesTax)</f>
        <v>166.82</v>
      </c>
      <c r="Q149" s="14">
        <f>IF(Tbl_Transactions[[#This Row],[Type]]="Expense",Tbl_Transactions[[#This Row],[Amount]]+Tbl_Transactions[[#This Row],[Tax]],Tbl_Transactions[[#This Row],[Amount]]-Tbl_Transactions[[#This Row],[Tax]])</f>
        <v>272.18</v>
      </c>
      <c r="R149" s="10" t="str">
        <f>IF(Tbl_Transactions[[#This Row],[Category]]="Income","Income","Expense")</f>
        <v>Income</v>
      </c>
    </row>
    <row r="150" spans="1:18" x14ac:dyDescent="0.25">
      <c r="A150" s="10">
        <v>149</v>
      </c>
      <c r="B150" s="15">
        <v>40588</v>
      </c>
      <c r="C150" s="16">
        <v>0.13430013002994368</v>
      </c>
      <c r="D150" s="10">
        <f>IF(Tbl_Transactions[[#This Row],[Date]]="","",YEAR(Tbl_Transactions[[#This Row],[Date]]))</f>
        <v>2011</v>
      </c>
      <c r="E150" s="10">
        <f>MONTH(Tbl_Transactions[[#This Row],[Date]])</f>
        <v>2</v>
      </c>
      <c r="F150" s="10" t="str">
        <f>VLOOKUP(Tbl_Transactions[[#This Row],[Month Num]],Tbl_Lookup_Month[],2)</f>
        <v>Feb</v>
      </c>
      <c r="G150" s="10">
        <f>DAY(Tbl_Transactions[[#This Row],[Date]])</f>
        <v>14</v>
      </c>
      <c r="H150" s="10">
        <f>WEEKDAY(Tbl_Transactions[[#This Row],[Date]])</f>
        <v>2</v>
      </c>
      <c r="I150" s="10" t="str">
        <f>VLOOKUP(Tbl_Transactions[[#This Row],[Weekday Num]],Tbl_Lookup_Weekday[], 2)</f>
        <v>Mon</v>
      </c>
      <c r="J150" s="10" t="str">
        <f>VLOOKUP(Tbl_Transactions[[#This Row],[Time]],Tbl_Lookup_Time[],4,TRUE)</f>
        <v>Night</v>
      </c>
      <c r="K150" s="10" t="s">
        <v>24</v>
      </c>
      <c r="L150" s="10" t="s">
        <v>30</v>
      </c>
      <c r="M150" s="10" t="s">
        <v>31</v>
      </c>
      <c r="N150" s="10" t="s">
        <v>26</v>
      </c>
      <c r="O150" s="14">
        <v>137</v>
      </c>
      <c r="P150" s="14">
        <f>IF(Tbl_Transactions[[#This Row],[Type]]="Income",Tbl_Transactions[[#This Row],[Amount]]*Rng_Lookup_IncomeTax,Tbl_Transactions[[#This Row],[Amount]]*Rng_Lookup_SalesTax)</f>
        <v>12.15875</v>
      </c>
      <c r="Q150" s="14">
        <f>IF(Tbl_Transactions[[#This Row],[Type]]="Expense",Tbl_Transactions[[#This Row],[Amount]]+Tbl_Transactions[[#This Row],[Tax]],Tbl_Transactions[[#This Row],[Amount]]-Tbl_Transactions[[#This Row],[Tax]])</f>
        <v>149.15875</v>
      </c>
      <c r="R150" s="10" t="str">
        <f>IF(Tbl_Transactions[[#This Row],[Category]]="Income","Income","Expense")</f>
        <v>Expense</v>
      </c>
    </row>
    <row r="151" spans="1:18" x14ac:dyDescent="0.25">
      <c r="A151" s="10">
        <v>150</v>
      </c>
      <c r="B151" s="15">
        <v>40590</v>
      </c>
      <c r="C151" s="16">
        <v>0.19086685210454046</v>
      </c>
      <c r="D151" s="10">
        <f>IF(Tbl_Transactions[[#This Row],[Date]]="","",YEAR(Tbl_Transactions[[#This Row],[Date]]))</f>
        <v>2011</v>
      </c>
      <c r="E151" s="10">
        <f>MONTH(Tbl_Transactions[[#This Row],[Date]])</f>
        <v>2</v>
      </c>
      <c r="F151" s="10" t="str">
        <f>VLOOKUP(Tbl_Transactions[[#This Row],[Month Num]],Tbl_Lookup_Month[],2)</f>
        <v>Feb</v>
      </c>
      <c r="G151" s="10">
        <f>DAY(Tbl_Transactions[[#This Row],[Date]])</f>
        <v>16</v>
      </c>
      <c r="H151" s="10">
        <f>WEEKDAY(Tbl_Transactions[[#This Row],[Date]])</f>
        <v>4</v>
      </c>
      <c r="I151" s="10" t="str">
        <f>VLOOKUP(Tbl_Transactions[[#This Row],[Weekday Num]],Tbl_Lookup_Weekday[], 2)</f>
        <v>Wed</v>
      </c>
      <c r="J151" s="10" t="str">
        <f>VLOOKUP(Tbl_Transactions[[#This Row],[Time]],Tbl_Lookup_Time[],4,TRUE)</f>
        <v>Early Morning</v>
      </c>
      <c r="K151" s="10" t="s">
        <v>51</v>
      </c>
      <c r="L151" s="10" t="s">
        <v>50</v>
      </c>
      <c r="M151" s="10" t="s">
        <v>52</v>
      </c>
      <c r="N151" s="10" t="s">
        <v>35</v>
      </c>
      <c r="O151" s="14">
        <v>9</v>
      </c>
      <c r="P151" s="14">
        <f>IF(Tbl_Transactions[[#This Row],[Type]]="Income",Tbl_Transactions[[#This Row],[Amount]]*Rng_Lookup_IncomeTax,Tbl_Transactions[[#This Row],[Amount]]*Rng_Lookup_SalesTax)</f>
        <v>0.79874999999999996</v>
      </c>
      <c r="Q151" s="14">
        <f>IF(Tbl_Transactions[[#This Row],[Type]]="Expense",Tbl_Transactions[[#This Row],[Amount]]+Tbl_Transactions[[#This Row],[Tax]],Tbl_Transactions[[#This Row],[Amount]]-Tbl_Transactions[[#This Row],[Tax]])</f>
        <v>9.7987500000000001</v>
      </c>
      <c r="R151" s="10" t="str">
        <f>IF(Tbl_Transactions[[#This Row],[Category]]="Income","Income","Expense")</f>
        <v>Expense</v>
      </c>
    </row>
    <row r="152" spans="1:18" x14ac:dyDescent="0.25">
      <c r="A152" s="10">
        <v>151</v>
      </c>
      <c r="B152" s="15">
        <v>40590</v>
      </c>
      <c r="C152" s="16">
        <v>0.72462729508941426</v>
      </c>
      <c r="D152" s="10">
        <f>IF(Tbl_Transactions[[#This Row],[Date]]="","",YEAR(Tbl_Transactions[[#This Row],[Date]]))</f>
        <v>2011</v>
      </c>
      <c r="E152" s="10">
        <f>MONTH(Tbl_Transactions[[#This Row],[Date]])</f>
        <v>2</v>
      </c>
      <c r="F152" s="10" t="str">
        <f>VLOOKUP(Tbl_Transactions[[#This Row],[Month Num]],Tbl_Lookup_Month[],2)</f>
        <v>Feb</v>
      </c>
      <c r="G152" s="10">
        <f>DAY(Tbl_Transactions[[#This Row],[Date]])</f>
        <v>16</v>
      </c>
      <c r="H152" s="10">
        <f>WEEKDAY(Tbl_Transactions[[#This Row],[Date]])</f>
        <v>4</v>
      </c>
      <c r="I152" s="10" t="str">
        <f>VLOOKUP(Tbl_Transactions[[#This Row],[Weekday Num]],Tbl_Lookup_Weekday[], 2)</f>
        <v>Wed</v>
      </c>
      <c r="J152" s="10" t="str">
        <f>VLOOKUP(Tbl_Transactions[[#This Row],[Time]],Tbl_Lookup_Time[],4,TRUE)</f>
        <v>Evening</v>
      </c>
      <c r="K152" s="10" t="s">
        <v>24</v>
      </c>
      <c r="L152" s="10" t="s">
        <v>30</v>
      </c>
      <c r="M152" s="10" t="s">
        <v>31</v>
      </c>
      <c r="N152" s="10" t="s">
        <v>26</v>
      </c>
      <c r="O152" s="14">
        <v>146</v>
      </c>
      <c r="P152" s="14">
        <f>IF(Tbl_Transactions[[#This Row],[Type]]="Income",Tbl_Transactions[[#This Row],[Amount]]*Rng_Lookup_IncomeTax,Tbl_Transactions[[#This Row],[Amount]]*Rng_Lookup_SalesTax)</f>
        <v>12.9575</v>
      </c>
      <c r="Q152" s="14">
        <f>IF(Tbl_Transactions[[#This Row],[Type]]="Expense",Tbl_Transactions[[#This Row],[Amount]]+Tbl_Transactions[[#This Row],[Tax]],Tbl_Transactions[[#This Row],[Amount]]-Tbl_Transactions[[#This Row],[Tax]])</f>
        <v>158.95750000000001</v>
      </c>
      <c r="R152" s="10" t="str">
        <f>IF(Tbl_Transactions[[#This Row],[Category]]="Income","Income","Expense")</f>
        <v>Expense</v>
      </c>
    </row>
    <row r="153" spans="1:18" x14ac:dyDescent="0.25">
      <c r="A153" s="10">
        <v>152</v>
      </c>
      <c r="B153" s="15">
        <v>40593</v>
      </c>
      <c r="C153" s="16">
        <v>0.86582762918609391</v>
      </c>
      <c r="D153" s="10">
        <f>IF(Tbl_Transactions[[#This Row],[Date]]="","",YEAR(Tbl_Transactions[[#This Row],[Date]]))</f>
        <v>2011</v>
      </c>
      <c r="E153" s="10">
        <f>MONTH(Tbl_Transactions[[#This Row],[Date]])</f>
        <v>2</v>
      </c>
      <c r="F153" s="10" t="str">
        <f>VLOOKUP(Tbl_Transactions[[#This Row],[Month Num]],Tbl_Lookup_Month[],2)</f>
        <v>Feb</v>
      </c>
      <c r="G153" s="10">
        <f>DAY(Tbl_Transactions[[#This Row],[Date]])</f>
        <v>19</v>
      </c>
      <c r="H153" s="10">
        <f>WEEKDAY(Tbl_Transactions[[#This Row],[Date]])</f>
        <v>7</v>
      </c>
      <c r="I153" s="10" t="str">
        <f>VLOOKUP(Tbl_Transactions[[#This Row],[Weekday Num]],Tbl_Lookup_Weekday[], 2)</f>
        <v>Sat</v>
      </c>
      <c r="J153" s="10" t="str">
        <f>VLOOKUP(Tbl_Transactions[[#This Row],[Time]],Tbl_Lookup_Time[],4,TRUE)</f>
        <v>Evening</v>
      </c>
      <c r="K153" s="10" t="s">
        <v>37</v>
      </c>
      <c r="L153" s="10" t="s">
        <v>47</v>
      </c>
      <c r="M153" s="10" t="s">
        <v>48</v>
      </c>
      <c r="N153" s="10" t="s">
        <v>19</v>
      </c>
      <c r="O153" s="14">
        <v>472</v>
      </c>
      <c r="P153" s="14">
        <f>IF(Tbl_Transactions[[#This Row],[Type]]="Income",Tbl_Transactions[[#This Row],[Amount]]*Rng_Lookup_IncomeTax,Tbl_Transactions[[#This Row],[Amount]]*Rng_Lookup_SalesTax)</f>
        <v>41.89</v>
      </c>
      <c r="Q153" s="14">
        <f>IF(Tbl_Transactions[[#This Row],[Type]]="Expense",Tbl_Transactions[[#This Row],[Amount]]+Tbl_Transactions[[#This Row],[Tax]],Tbl_Transactions[[#This Row],[Amount]]-Tbl_Transactions[[#This Row],[Tax]])</f>
        <v>513.89</v>
      </c>
      <c r="R153" s="10" t="str">
        <f>IF(Tbl_Transactions[[#This Row],[Category]]="Income","Income","Expense")</f>
        <v>Expense</v>
      </c>
    </row>
    <row r="154" spans="1:18" x14ac:dyDescent="0.25">
      <c r="A154" s="10">
        <v>153</v>
      </c>
      <c r="B154" s="15">
        <v>40595</v>
      </c>
      <c r="C154" s="16">
        <v>4.8431085664645712E-2</v>
      </c>
      <c r="D154" s="10">
        <f>IF(Tbl_Transactions[[#This Row],[Date]]="","",YEAR(Tbl_Transactions[[#This Row],[Date]]))</f>
        <v>2011</v>
      </c>
      <c r="E154" s="10">
        <f>MONTH(Tbl_Transactions[[#This Row],[Date]])</f>
        <v>2</v>
      </c>
      <c r="F154" s="10" t="str">
        <f>VLOOKUP(Tbl_Transactions[[#This Row],[Month Num]],Tbl_Lookup_Month[],2)</f>
        <v>Feb</v>
      </c>
      <c r="G154" s="10">
        <f>DAY(Tbl_Transactions[[#This Row],[Date]])</f>
        <v>21</v>
      </c>
      <c r="H154" s="10">
        <f>WEEKDAY(Tbl_Transactions[[#This Row],[Date]])</f>
        <v>2</v>
      </c>
      <c r="I154" s="10" t="str">
        <f>VLOOKUP(Tbl_Transactions[[#This Row],[Weekday Num]],Tbl_Lookup_Weekday[], 2)</f>
        <v>Mon</v>
      </c>
      <c r="J154" s="10" t="str">
        <f>VLOOKUP(Tbl_Transactions[[#This Row],[Time]],Tbl_Lookup_Time[],4,TRUE)</f>
        <v>Night</v>
      </c>
      <c r="K154" s="10" t="s">
        <v>24</v>
      </c>
      <c r="L154" s="10" t="s">
        <v>23</v>
      </c>
      <c r="M154" s="10" t="s">
        <v>25</v>
      </c>
      <c r="N154" s="10" t="s">
        <v>26</v>
      </c>
      <c r="O154" s="14">
        <v>442</v>
      </c>
      <c r="P154" s="14">
        <f>IF(Tbl_Transactions[[#This Row],[Type]]="Income",Tbl_Transactions[[#This Row],[Amount]]*Rng_Lookup_IncomeTax,Tbl_Transactions[[#This Row],[Amount]]*Rng_Lookup_SalesTax)</f>
        <v>39.227499999999999</v>
      </c>
      <c r="Q154" s="14">
        <f>IF(Tbl_Transactions[[#This Row],[Type]]="Expense",Tbl_Transactions[[#This Row],[Amount]]+Tbl_Transactions[[#This Row],[Tax]],Tbl_Transactions[[#This Row],[Amount]]-Tbl_Transactions[[#This Row],[Tax]])</f>
        <v>481.22750000000002</v>
      </c>
      <c r="R154" s="10" t="str">
        <f>IF(Tbl_Transactions[[#This Row],[Category]]="Income","Income","Expense")</f>
        <v>Expense</v>
      </c>
    </row>
    <row r="155" spans="1:18" x14ac:dyDescent="0.25">
      <c r="A155" s="10">
        <v>154</v>
      </c>
      <c r="B155" s="15">
        <v>40595</v>
      </c>
      <c r="C155" s="16">
        <v>0.31226395156805753</v>
      </c>
      <c r="D155" s="10">
        <f>IF(Tbl_Transactions[[#This Row],[Date]]="","",YEAR(Tbl_Transactions[[#This Row],[Date]]))</f>
        <v>2011</v>
      </c>
      <c r="E155" s="10">
        <f>MONTH(Tbl_Transactions[[#This Row],[Date]])</f>
        <v>2</v>
      </c>
      <c r="F155" s="10" t="str">
        <f>VLOOKUP(Tbl_Transactions[[#This Row],[Month Num]],Tbl_Lookup_Month[],2)</f>
        <v>Feb</v>
      </c>
      <c r="G155" s="10">
        <f>DAY(Tbl_Transactions[[#This Row],[Date]])</f>
        <v>21</v>
      </c>
      <c r="H155" s="10">
        <f>WEEKDAY(Tbl_Transactions[[#This Row],[Date]])</f>
        <v>2</v>
      </c>
      <c r="I155" s="10" t="str">
        <f>VLOOKUP(Tbl_Transactions[[#This Row],[Weekday Num]],Tbl_Lookup_Weekday[], 2)</f>
        <v>Mon</v>
      </c>
      <c r="J155" s="10" t="str">
        <f>VLOOKUP(Tbl_Transactions[[#This Row],[Time]],Tbl_Lookup_Time[],4,TRUE)</f>
        <v>Morning</v>
      </c>
      <c r="K155" s="10" t="s">
        <v>63</v>
      </c>
      <c r="L155" s="10" t="s">
        <v>62</v>
      </c>
      <c r="M155" s="10" t="s">
        <v>64</v>
      </c>
      <c r="N155" s="10" t="s">
        <v>19</v>
      </c>
      <c r="O155" s="14">
        <v>292</v>
      </c>
      <c r="P155" s="14">
        <f>IF(Tbl_Transactions[[#This Row],[Type]]="Income",Tbl_Transactions[[#This Row],[Amount]]*Rng_Lookup_IncomeTax,Tbl_Transactions[[#This Row],[Amount]]*Rng_Lookup_SalesTax)</f>
        <v>25.914999999999999</v>
      </c>
      <c r="Q155" s="14">
        <f>IF(Tbl_Transactions[[#This Row],[Type]]="Expense",Tbl_Transactions[[#This Row],[Amount]]+Tbl_Transactions[[#This Row],[Tax]],Tbl_Transactions[[#This Row],[Amount]]-Tbl_Transactions[[#This Row],[Tax]])</f>
        <v>317.91500000000002</v>
      </c>
      <c r="R155" s="10" t="str">
        <f>IF(Tbl_Transactions[[#This Row],[Category]]="Income","Income","Expense")</f>
        <v>Expense</v>
      </c>
    </row>
    <row r="156" spans="1:18" x14ac:dyDescent="0.25">
      <c r="A156" s="10">
        <v>155</v>
      </c>
      <c r="B156" s="15">
        <v>40601</v>
      </c>
      <c r="C156" s="16">
        <v>0.5868156063817519</v>
      </c>
      <c r="D156" s="10">
        <f>IF(Tbl_Transactions[[#This Row],[Date]]="","",YEAR(Tbl_Transactions[[#This Row],[Date]]))</f>
        <v>2011</v>
      </c>
      <c r="E156" s="10">
        <f>MONTH(Tbl_Transactions[[#This Row],[Date]])</f>
        <v>2</v>
      </c>
      <c r="F156" s="10" t="str">
        <f>VLOOKUP(Tbl_Transactions[[#This Row],[Month Num]],Tbl_Lookup_Month[],2)</f>
        <v>Feb</v>
      </c>
      <c r="G156" s="10">
        <f>DAY(Tbl_Transactions[[#This Row],[Date]])</f>
        <v>27</v>
      </c>
      <c r="H156" s="10">
        <f>WEEKDAY(Tbl_Transactions[[#This Row],[Date]])</f>
        <v>1</v>
      </c>
      <c r="I156" s="10" t="str">
        <f>VLOOKUP(Tbl_Transactions[[#This Row],[Weekday Num]],Tbl_Lookup_Weekday[], 2)</f>
        <v>Sun</v>
      </c>
      <c r="J156" s="10" t="str">
        <f>VLOOKUP(Tbl_Transactions[[#This Row],[Time]],Tbl_Lookup_Time[],4,TRUE)</f>
        <v>Afternoon</v>
      </c>
      <c r="K156" s="10" t="s">
        <v>24</v>
      </c>
      <c r="L156" s="10" t="s">
        <v>30</v>
      </c>
      <c r="M156" s="10" t="s">
        <v>31</v>
      </c>
      <c r="N156" s="10" t="s">
        <v>19</v>
      </c>
      <c r="O156" s="14">
        <v>211</v>
      </c>
      <c r="P156" s="14">
        <f>IF(Tbl_Transactions[[#This Row],[Type]]="Income",Tbl_Transactions[[#This Row],[Amount]]*Rng_Lookup_IncomeTax,Tbl_Transactions[[#This Row],[Amount]]*Rng_Lookup_SalesTax)</f>
        <v>18.72625</v>
      </c>
      <c r="Q156" s="14">
        <f>IF(Tbl_Transactions[[#This Row],[Type]]="Expense",Tbl_Transactions[[#This Row],[Amount]]+Tbl_Transactions[[#This Row],[Tax]],Tbl_Transactions[[#This Row],[Amount]]-Tbl_Transactions[[#This Row],[Tax]])</f>
        <v>229.72624999999999</v>
      </c>
      <c r="R156" s="10" t="str">
        <f>IF(Tbl_Transactions[[#This Row],[Category]]="Income","Income","Expense")</f>
        <v>Expense</v>
      </c>
    </row>
    <row r="157" spans="1:18" x14ac:dyDescent="0.25">
      <c r="A157" s="10">
        <v>156</v>
      </c>
      <c r="B157" s="15">
        <v>40603</v>
      </c>
      <c r="C157" s="16">
        <v>0.62734476272366968</v>
      </c>
      <c r="D157" s="10">
        <f>IF(Tbl_Transactions[[#This Row],[Date]]="","",YEAR(Tbl_Transactions[[#This Row],[Date]]))</f>
        <v>2011</v>
      </c>
      <c r="E157" s="10">
        <f>MONTH(Tbl_Transactions[[#This Row],[Date]])</f>
        <v>3</v>
      </c>
      <c r="F157" s="10" t="str">
        <f>VLOOKUP(Tbl_Transactions[[#This Row],[Month Num]],Tbl_Lookup_Month[],2)</f>
        <v>Mar</v>
      </c>
      <c r="G157" s="10">
        <f>DAY(Tbl_Transactions[[#This Row],[Date]])</f>
        <v>1</v>
      </c>
      <c r="H157" s="10">
        <f>WEEKDAY(Tbl_Transactions[[#This Row],[Date]])</f>
        <v>3</v>
      </c>
      <c r="I157" s="10" t="str">
        <f>VLOOKUP(Tbl_Transactions[[#This Row],[Weekday Num]],Tbl_Lookup_Weekday[], 2)</f>
        <v>Tue</v>
      </c>
      <c r="J157" s="10" t="str">
        <f>VLOOKUP(Tbl_Transactions[[#This Row],[Time]],Tbl_Lookup_Time[],4,TRUE)</f>
        <v>Afternoon</v>
      </c>
      <c r="K157" s="10" t="s">
        <v>17</v>
      </c>
      <c r="L157" s="10" t="s">
        <v>16</v>
      </c>
      <c r="M157" s="10" t="s">
        <v>18</v>
      </c>
      <c r="N157" s="10" t="s">
        <v>26</v>
      </c>
      <c r="O157" s="14">
        <v>353</v>
      </c>
      <c r="P157" s="14">
        <f>IF(Tbl_Transactions[[#This Row],[Type]]="Income",Tbl_Transactions[[#This Row],[Amount]]*Rng_Lookup_IncomeTax,Tbl_Transactions[[#This Row],[Amount]]*Rng_Lookup_SalesTax)</f>
        <v>134.14000000000001</v>
      </c>
      <c r="Q157" s="14">
        <f>IF(Tbl_Transactions[[#This Row],[Type]]="Expense",Tbl_Transactions[[#This Row],[Amount]]+Tbl_Transactions[[#This Row],[Tax]],Tbl_Transactions[[#This Row],[Amount]]-Tbl_Transactions[[#This Row],[Tax]])</f>
        <v>218.85999999999999</v>
      </c>
      <c r="R157" s="10" t="str">
        <f>IF(Tbl_Transactions[[#This Row],[Category]]="Income","Income","Expense")</f>
        <v>Income</v>
      </c>
    </row>
    <row r="158" spans="1:18" x14ac:dyDescent="0.25">
      <c r="A158" s="10">
        <v>157</v>
      </c>
      <c r="B158" s="15">
        <v>40603</v>
      </c>
      <c r="C158" s="16">
        <v>0.81265862382422727</v>
      </c>
      <c r="D158" s="10">
        <f>IF(Tbl_Transactions[[#This Row],[Date]]="","",YEAR(Tbl_Transactions[[#This Row],[Date]]))</f>
        <v>2011</v>
      </c>
      <c r="E158" s="10">
        <f>MONTH(Tbl_Transactions[[#This Row],[Date]])</f>
        <v>3</v>
      </c>
      <c r="F158" s="10" t="str">
        <f>VLOOKUP(Tbl_Transactions[[#This Row],[Month Num]],Tbl_Lookup_Month[],2)</f>
        <v>Mar</v>
      </c>
      <c r="G158" s="10">
        <f>DAY(Tbl_Transactions[[#This Row],[Date]])</f>
        <v>1</v>
      </c>
      <c r="H158" s="10">
        <f>WEEKDAY(Tbl_Transactions[[#This Row],[Date]])</f>
        <v>3</v>
      </c>
      <c r="I158" s="10" t="str">
        <f>VLOOKUP(Tbl_Transactions[[#This Row],[Weekday Num]],Tbl_Lookup_Weekday[], 2)</f>
        <v>Tue</v>
      </c>
      <c r="J158" s="10" t="str">
        <f>VLOOKUP(Tbl_Transactions[[#This Row],[Time]],Tbl_Lookup_Time[],4,TRUE)</f>
        <v>Evening</v>
      </c>
      <c r="K158" s="10" t="s">
        <v>40</v>
      </c>
      <c r="L158" s="10" t="s">
        <v>39</v>
      </c>
      <c r="M158" s="10" t="s">
        <v>41</v>
      </c>
      <c r="N158" s="10" t="s">
        <v>19</v>
      </c>
      <c r="O158" s="14">
        <v>33</v>
      </c>
      <c r="P158" s="14">
        <f>IF(Tbl_Transactions[[#This Row],[Type]]="Income",Tbl_Transactions[[#This Row],[Amount]]*Rng_Lookup_IncomeTax,Tbl_Transactions[[#This Row],[Amount]]*Rng_Lookup_SalesTax)</f>
        <v>2.92875</v>
      </c>
      <c r="Q158" s="14">
        <f>IF(Tbl_Transactions[[#This Row],[Type]]="Expense",Tbl_Transactions[[#This Row],[Amount]]+Tbl_Transactions[[#This Row],[Tax]],Tbl_Transactions[[#This Row],[Amount]]-Tbl_Transactions[[#This Row],[Tax]])</f>
        <v>35.928750000000001</v>
      </c>
      <c r="R158" s="10" t="str">
        <f>IF(Tbl_Transactions[[#This Row],[Category]]="Income","Income","Expense")</f>
        <v>Expense</v>
      </c>
    </row>
    <row r="159" spans="1:18" x14ac:dyDescent="0.25">
      <c r="A159" s="10">
        <v>158</v>
      </c>
      <c r="B159" s="15">
        <v>40606</v>
      </c>
      <c r="C159" s="16">
        <v>0.90308275378457781</v>
      </c>
      <c r="D159" s="10">
        <f>IF(Tbl_Transactions[[#This Row],[Date]]="","",YEAR(Tbl_Transactions[[#This Row],[Date]]))</f>
        <v>2011</v>
      </c>
      <c r="E159" s="10">
        <f>MONTH(Tbl_Transactions[[#This Row],[Date]])</f>
        <v>3</v>
      </c>
      <c r="F159" s="10" t="str">
        <f>VLOOKUP(Tbl_Transactions[[#This Row],[Month Num]],Tbl_Lookup_Month[],2)</f>
        <v>Mar</v>
      </c>
      <c r="G159" s="10">
        <f>DAY(Tbl_Transactions[[#This Row],[Date]])</f>
        <v>4</v>
      </c>
      <c r="H159" s="10">
        <f>WEEKDAY(Tbl_Transactions[[#This Row],[Date]])</f>
        <v>6</v>
      </c>
      <c r="I159" s="10" t="str">
        <f>VLOOKUP(Tbl_Transactions[[#This Row],[Weekday Num]],Tbl_Lookup_Weekday[], 2)</f>
        <v>Fri</v>
      </c>
      <c r="J159" s="10" t="str">
        <f>VLOOKUP(Tbl_Transactions[[#This Row],[Time]],Tbl_Lookup_Time[],4,TRUE)</f>
        <v>Evening</v>
      </c>
      <c r="K159" s="10" t="s">
        <v>17</v>
      </c>
      <c r="L159" s="10" t="s">
        <v>44</v>
      </c>
      <c r="M159" s="10" t="s">
        <v>45</v>
      </c>
      <c r="N159" s="10" t="s">
        <v>35</v>
      </c>
      <c r="O159" s="14">
        <v>78</v>
      </c>
      <c r="P159" s="14">
        <f>IF(Tbl_Transactions[[#This Row],[Type]]="Income",Tbl_Transactions[[#This Row],[Amount]]*Rng_Lookup_IncomeTax,Tbl_Transactions[[#This Row],[Amount]]*Rng_Lookup_SalesTax)</f>
        <v>29.64</v>
      </c>
      <c r="Q159" s="14">
        <f>IF(Tbl_Transactions[[#This Row],[Type]]="Expense",Tbl_Transactions[[#This Row],[Amount]]+Tbl_Transactions[[#This Row],[Tax]],Tbl_Transactions[[#This Row],[Amount]]-Tbl_Transactions[[#This Row],[Tax]])</f>
        <v>48.36</v>
      </c>
      <c r="R159" s="10" t="str">
        <f>IF(Tbl_Transactions[[#This Row],[Category]]="Income","Income","Expense")</f>
        <v>Income</v>
      </c>
    </row>
    <row r="160" spans="1:18" x14ac:dyDescent="0.25">
      <c r="A160" s="10">
        <v>159</v>
      </c>
      <c r="B160" s="15">
        <v>40606</v>
      </c>
      <c r="C160" s="16">
        <v>0.73483187812439776</v>
      </c>
      <c r="D160" s="10">
        <f>IF(Tbl_Transactions[[#This Row],[Date]]="","",YEAR(Tbl_Transactions[[#This Row],[Date]]))</f>
        <v>2011</v>
      </c>
      <c r="E160" s="10">
        <f>MONTH(Tbl_Transactions[[#This Row],[Date]])</f>
        <v>3</v>
      </c>
      <c r="F160" s="10" t="str">
        <f>VLOOKUP(Tbl_Transactions[[#This Row],[Month Num]],Tbl_Lookup_Month[],2)</f>
        <v>Mar</v>
      </c>
      <c r="G160" s="10">
        <f>DAY(Tbl_Transactions[[#This Row],[Date]])</f>
        <v>4</v>
      </c>
      <c r="H160" s="10">
        <f>WEEKDAY(Tbl_Transactions[[#This Row],[Date]])</f>
        <v>6</v>
      </c>
      <c r="I160" s="10" t="str">
        <f>VLOOKUP(Tbl_Transactions[[#This Row],[Weekday Num]],Tbl_Lookup_Weekday[], 2)</f>
        <v>Fri</v>
      </c>
      <c r="J160" s="10" t="str">
        <f>VLOOKUP(Tbl_Transactions[[#This Row],[Time]],Tbl_Lookup_Time[],4,TRUE)</f>
        <v>Evening</v>
      </c>
      <c r="K160" s="10" t="s">
        <v>17</v>
      </c>
      <c r="L160" s="10" t="s">
        <v>44</v>
      </c>
      <c r="M160" s="10" t="s">
        <v>45</v>
      </c>
      <c r="N160" s="10" t="s">
        <v>35</v>
      </c>
      <c r="O160" s="14">
        <v>226</v>
      </c>
      <c r="P160" s="14">
        <f>IF(Tbl_Transactions[[#This Row],[Type]]="Income",Tbl_Transactions[[#This Row],[Amount]]*Rng_Lookup_IncomeTax,Tbl_Transactions[[#This Row],[Amount]]*Rng_Lookup_SalesTax)</f>
        <v>85.88</v>
      </c>
      <c r="Q160" s="14">
        <f>IF(Tbl_Transactions[[#This Row],[Type]]="Expense",Tbl_Transactions[[#This Row],[Amount]]+Tbl_Transactions[[#This Row],[Tax]],Tbl_Transactions[[#This Row],[Amount]]-Tbl_Transactions[[#This Row],[Tax]])</f>
        <v>140.12</v>
      </c>
      <c r="R160" s="10" t="str">
        <f>IF(Tbl_Transactions[[#This Row],[Category]]="Income","Income","Expense")</f>
        <v>Income</v>
      </c>
    </row>
    <row r="161" spans="1:18" x14ac:dyDescent="0.25">
      <c r="A161" s="10">
        <v>160</v>
      </c>
      <c r="B161" s="15">
        <v>40608</v>
      </c>
      <c r="C161" s="16">
        <v>0.98978793466524495</v>
      </c>
      <c r="D161" s="10">
        <f>IF(Tbl_Transactions[[#This Row],[Date]]="","",YEAR(Tbl_Transactions[[#This Row],[Date]]))</f>
        <v>2011</v>
      </c>
      <c r="E161" s="10">
        <f>MONTH(Tbl_Transactions[[#This Row],[Date]])</f>
        <v>3</v>
      </c>
      <c r="F161" s="10" t="str">
        <f>VLOOKUP(Tbl_Transactions[[#This Row],[Month Num]],Tbl_Lookup_Month[],2)</f>
        <v>Mar</v>
      </c>
      <c r="G161" s="10">
        <f>DAY(Tbl_Transactions[[#This Row],[Date]])</f>
        <v>6</v>
      </c>
      <c r="H161" s="10">
        <f>WEEKDAY(Tbl_Transactions[[#This Row],[Date]])</f>
        <v>1</v>
      </c>
      <c r="I161" s="10" t="str">
        <f>VLOOKUP(Tbl_Transactions[[#This Row],[Weekday Num]],Tbl_Lookup_Weekday[], 2)</f>
        <v>Sun</v>
      </c>
      <c r="J161" s="10" t="str">
        <f>VLOOKUP(Tbl_Transactions[[#This Row],[Time]],Tbl_Lookup_Time[],4,TRUE)</f>
        <v>Evening</v>
      </c>
      <c r="K161" s="10" t="s">
        <v>28</v>
      </c>
      <c r="L161" s="10" t="s">
        <v>32</v>
      </c>
      <c r="M161" s="10" t="s">
        <v>33</v>
      </c>
      <c r="N161" s="10" t="s">
        <v>35</v>
      </c>
      <c r="O161" s="14">
        <v>175</v>
      </c>
      <c r="P161" s="14">
        <f>IF(Tbl_Transactions[[#This Row],[Type]]="Income",Tbl_Transactions[[#This Row],[Amount]]*Rng_Lookup_IncomeTax,Tbl_Transactions[[#This Row],[Amount]]*Rng_Lookup_SalesTax)</f>
        <v>15.53125</v>
      </c>
      <c r="Q161" s="14">
        <f>IF(Tbl_Transactions[[#This Row],[Type]]="Expense",Tbl_Transactions[[#This Row],[Amount]]+Tbl_Transactions[[#This Row],[Tax]],Tbl_Transactions[[#This Row],[Amount]]-Tbl_Transactions[[#This Row],[Tax]])</f>
        <v>190.53125</v>
      </c>
      <c r="R161" s="10" t="str">
        <f>IF(Tbl_Transactions[[#This Row],[Category]]="Income","Income","Expense")</f>
        <v>Expense</v>
      </c>
    </row>
    <row r="162" spans="1:18" x14ac:dyDescent="0.25">
      <c r="A162" s="10">
        <v>161</v>
      </c>
      <c r="B162" s="15">
        <v>40609</v>
      </c>
      <c r="C162" s="16">
        <v>0.44348836724571361</v>
      </c>
      <c r="D162" s="10">
        <f>IF(Tbl_Transactions[[#This Row],[Date]]="","",YEAR(Tbl_Transactions[[#This Row],[Date]]))</f>
        <v>2011</v>
      </c>
      <c r="E162" s="10">
        <f>MONTH(Tbl_Transactions[[#This Row],[Date]])</f>
        <v>3</v>
      </c>
      <c r="F162" s="10" t="str">
        <f>VLOOKUP(Tbl_Transactions[[#This Row],[Month Num]],Tbl_Lookup_Month[],2)</f>
        <v>Mar</v>
      </c>
      <c r="G162" s="10">
        <f>DAY(Tbl_Transactions[[#This Row],[Date]])</f>
        <v>7</v>
      </c>
      <c r="H162" s="10">
        <f>WEEKDAY(Tbl_Transactions[[#This Row],[Date]])</f>
        <v>2</v>
      </c>
      <c r="I162" s="10" t="str">
        <f>VLOOKUP(Tbl_Transactions[[#This Row],[Weekday Num]],Tbl_Lookup_Weekday[], 2)</f>
        <v>Mon</v>
      </c>
      <c r="J162" s="10" t="str">
        <f>VLOOKUP(Tbl_Transactions[[#This Row],[Time]],Tbl_Lookup_Time[],4,TRUE)</f>
        <v>Late Morning</v>
      </c>
      <c r="K162" s="10" t="s">
        <v>24</v>
      </c>
      <c r="L162" s="10" t="s">
        <v>30</v>
      </c>
      <c r="M162" s="10" t="s">
        <v>31</v>
      </c>
      <c r="N162" s="10" t="s">
        <v>19</v>
      </c>
      <c r="O162" s="14">
        <v>480</v>
      </c>
      <c r="P162" s="14">
        <f>IF(Tbl_Transactions[[#This Row],[Type]]="Income",Tbl_Transactions[[#This Row],[Amount]]*Rng_Lookup_IncomeTax,Tbl_Transactions[[#This Row],[Amount]]*Rng_Lookup_SalesTax)</f>
        <v>42.599999999999994</v>
      </c>
      <c r="Q162" s="14">
        <f>IF(Tbl_Transactions[[#This Row],[Type]]="Expense",Tbl_Transactions[[#This Row],[Amount]]+Tbl_Transactions[[#This Row],[Tax]],Tbl_Transactions[[#This Row],[Amount]]-Tbl_Transactions[[#This Row],[Tax]])</f>
        <v>522.6</v>
      </c>
      <c r="R162" s="10" t="str">
        <f>IF(Tbl_Transactions[[#This Row],[Category]]="Income","Income","Expense")</f>
        <v>Expense</v>
      </c>
    </row>
    <row r="163" spans="1:18" x14ac:dyDescent="0.25">
      <c r="A163" s="10">
        <v>162</v>
      </c>
      <c r="B163" s="15">
        <v>40615</v>
      </c>
      <c r="C163" s="16">
        <v>0.52977050282947824</v>
      </c>
      <c r="D163" s="10">
        <f>IF(Tbl_Transactions[[#This Row],[Date]]="","",YEAR(Tbl_Transactions[[#This Row],[Date]]))</f>
        <v>2011</v>
      </c>
      <c r="E163" s="10">
        <f>MONTH(Tbl_Transactions[[#This Row],[Date]])</f>
        <v>3</v>
      </c>
      <c r="F163" s="10" t="str">
        <f>VLOOKUP(Tbl_Transactions[[#This Row],[Month Num]],Tbl_Lookup_Month[],2)</f>
        <v>Mar</v>
      </c>
      <c r="G163" s="10">
        <f>DAY(Tbl_Transactions[[#This Row],[Date]])</f>
        <v>13</v>
      </c>
      <c r="H163" s="10">
        <f>WEEKDAY(Tbl_Transactions[[#This Row],[Date]])</f>
        <v>1</v>
      </c>
      <c r="I163" s="10" t="str">
        <f>VLOOKUP(Tbl_Transactions[[#This Row],[Weekday Num]],Tbl_Lookup_Weekday[], 2)</f>
        <v>Sun</v>
      </c>
      <c r="J163" s="10" t="str">
        <f>VLOOKUP(Tbl_Transactions[[#This Row],[Time]],Tbl_Lookup_Time[],4,TRUE)</f>
        <v>Afternoon</v>
      </c>
      <c r="K163" s="10" t="s">
        <v>51</v>
      </c>
      <c r="L163" s="10" t="s">
        <v>50</v>
      </c>
      <c r="M163" s="10" t="s">
        <v>52</v>
      </c>
      <c r="N163" s="10" t="s">
        <v>35</v>
      </c>
      <c r="O163" s="14">
        <v>129</v>
      </c>
      <c r="P163" s="14">
        <f>IF(Tbl_Transactions[[#This Row],[Type]]="Income",Tbl_Transactions[[#This Row],[Amount]]*Rng_Lookup_IncomeTax,Tbl_Transactions[[#This Row],[Amount]]*Rng_Lookup_SalesTax)</f>
        <v>11.448749999999999</v>
      </c>
      <c r="Q163" s="14">
        <f>IF(Tbl_Transactions[[#This Row],[Type]]="Expense",Tbl_Transactions[[#This Row],[Amount]]+Tbl_Transactions[[#This Row],[Tax]],Tbl_Transactions[[#This Row],[Amount]]-Tbl_Transactions[[#This Row],[Tax]])</f>
        <v>140.44874999999999</v>
      </c>
      <c r="R163" s="10" t="str">
        <f>IF(Tbl_Transactions[[#This Row],[Category]]="Income","Income","Expense")</f>
        <v>Expense</v>
      </c>
    </row>
    <row r="164" spans="1:18" x14ac:dyDescent="0.25">
      <c r="A164" s="10">
        <v>163</v>
      </c>
      <c r="B164" s="15">
        <v>40616</v>
      </c>
      <c r="C164" s="16">
        <v>0.45243672735880369</v>
      </c>
      <c r="D164" s="10">
        <f>IF(Tbl_Transactions[[#This Row],[Date]]="","",YEAR(Tbl_Transactions[[#This Row],[Date]]))</f>
        <v>2011</v>
      </c>
      <c r="E164" s="10">
        <f>MONTH(Tbl_Transactions[[#This Row],[Date]])</f>
        <v>3</v>
      </c>
      <c r="F164" s="10" t="str">
        <f>VLOOKUP(Tbl_Transactions[[#This Row],[Month Num]],Tbl_Lookup_Month[],2)</f>
        <v>Mar</v>
      </c>
      <c r="G164" s="10">
        <f>DAY(Tbl_Transactions[[#This Row],[Date]])</f>
        <v>14</v>
      </c>
      <c r="H164" s="10">
        <f>WEEKDAY(Tbl_Transactions[[#This Row],[Date]])</f>
        <v>2</v>
      </c>
      <c r="I164" s="10" t="str">
        <f>VLOOKUP(Tbl_Transactions[[#This Row],[Weekday Num]],Tbl_Lookup_Weekday[], 2)</f>
        <v>Mon</v>
      </c>
      <c r="J164" s="10" t="str">
        <f>VLOOKUP(Tbl_Transactions[[#This Row],[Time]],Tbl_Lookup_Time[],4,TRUE)</f>
        <v>Late Morning</v>
      </c>
      <c r="K164" s="10" t="s">
        <v>55</v>
      </c>
      <c r="L164" s="10" t="s">
        <v>57</v>
      </c>
      <c r="M164" s="10" t="s">
        <v>58</v>
      </c>
      <c r="N164" s="10" t="s">
        <v>35</v>
      </c>
      <c r="O164" s="14">
        <v>427</v>
      </c>
      <c r="P164" s="14">
        <f>IF(Tbl_Transactions[[#This Row],[Type]]="Income",Tbl_Transactions[[#This Row],[Amount]]*Rng_Lookup_IncomeTax,Tbl_Transactions[[#This Row],[Amount]]*Rng_Lookup_SalesTax)</f>
        <v>37.896249999999995</v>
      </c>
      <c r="Q164" s="14">
        <f>IF(Tbl_Transactions[[#This Row],[Type]]="Expense",Tbl_Transactions[[#This Row],[Amount]]+Tbl_Transactions[[#This Row],[Tax]],Tbl_Transactions[[#This Row],[Amount]]-Tbl_Transactions[[#This Row],[Tax]])</f>
        <v>464.89625000000001</v>
      </c>
      <c r="R164" s="10" t="str">
        <f>IF(Tbl_Transactions[[#This Row],[Category]]="Income","Income","Expense")</f>
        <v>Expense</v>
      </c>
    </row>
    <row r="165" spans="1:18" x14ac:dyDescent="0.25">
      <c r="A165" s="10">
        <v>164</v>
      </c>
      <c r="B165" s="15">
        <v>40618</v>
      </c>
      <c r="C165" s="16">
        <v>0.19755020548833457</v>
      </c>
      <c r="D165" s="10">
        <f>IF(Tbl_Transactions[[#This Row],[Date]]="","",YEAR(Tbl_Transactions[[#This Row],[Date]]))</f>
        <v>2011</v>
      </c>
      <c r="E165" s="10">
        <f>MONTH(Tbl_Transactions[[#This Row],[Date]])</f>
        <v>3</v>
      </c>
      <c r="F165" s="10" t="str">
        <f>VLOOKUP(Tbl_Transactions[[#This Row],[Month Num]],Tbl_Lookup_Month[],2)</f>
        <v>Mar</v>
      </c>
      <c r="G165" s="10">
        <f>DAY(Tbl_Transactions[[#This Row],[Date]])</f>
        <v>16</v>
      </c>
      <c r="H165" s="10">
        <f>WEEKDAY(Tbl_Transactions[[#This Row],[Date]])</f>
        <v>4</v>
      </c>
      <c r="I165" s="10" t="str">
        <f>VLOOKUP(Tbl_Transactions[[#This Row],[Weekday Num]],Tbl_Lookup_Weekday[], 2)</f>
        <v>Wed</v>
      </c>
      <c r="J165" s="10" t="str">
        <f>VLOOKUP(Tbl_Transactions[[#This Row],[Time]],Tbl_Lookup_Time[],4,TRUE)</f>
        <v>Early Morning</v>
      </c>
      <c r="K165" s="10" t="s">
        <v>60</v>
      </c>
      <c r="L165" s="10" t="s">
        <v>59</v>
      </c>
      <c r="M165" s="10" t="s">
        <v>61</v>
      </c>
      <c r="N165" s="10" t="s">
        <v>35</v>
      </c>
      <c r="O165" s="14">
        <v>242</v>
      </c>
      <c r="P165" s="14">
        <f>IF(Tbl_Transactions[[#This Row],[Type]]="Income",Tbl_Transactions[[#This Row],[Amount]]*Rng_Lookup_IncomeTax,Tbl_Transactions[[#This Row],[Amount]]*Rng_Lookup_SalesTax)</f>
        <v>21.477499999999999</v>
      </c>
      <c r="Q165" s="14">
        <f>IF(Tbl_Transactions[[#This Row],[Type]]="Expense",Tbl_Transactions[[#This Row],[Amount]]+Tbl_Transactions[[#This Row],[Tax]],Tbl_Transactions[[#This Row],[Amount]]-Tbl_Transactions[[#This Row],[Tax]])</f>
        <v>263.47750000000002</v>
      </c>
      <c r="R165" s="10" t="str">
        <f>IF(Tbl_Transactions[[#This Row],[Category]]="Income","Income","Expense")</f>
        <v>Expense</v>
      </c>
    </row>
    <row r="166" spans="1:18" x14ac:dyDescent="0.25">
      <c r="A166" s="10">
        <v>165</v>
      </c>
      <c r="B166" s="15">
        <v>40622</v>
      </c>
      <c r="C166" s="16">
        <v>0.49694020692000362</v>
      </c>
      <c r="D166" s="10">
        <f>IF(Tbl_Transactions[[#This Row],[Date]]="","",YEAR(Tbl_Transactions[[#This Row],[Date]]))</f>
        <v>2011</v>
      </c>
      <c r="E166" s="10">
        <f>MONTH(Tbl_Transactions[[#This Row],[Date]])</f>
        <v>3</v>
      </c>
      <c r="F166" s="10" t="str">
        <f>VLOOKUP(Tbl_Transactions[[#This Row],[Month Num]],Tbl_Lookup_Month[],2)</f>
        <v>Mar</v>
      </c>
      <c r="G166" s="10">
        <f>DAY(Tbl_Transactions[[#This Row],[Date]])</f>
        <v>20</v>
      </c>
      <c r="H166" s="10">
        <f>WEEKDAY(Tbl_Transactions[[#This Row],[Date]])</f>
        <v>1</v>
      </c>
      <c r="I166" s="10" t="str">
        <f>VLOOKUP(Tbl_Transactions[[#This Row],[Weekday Num]],Tbl_Lookup_Weekday[], 2)</f>
        <v>Sun</v>
      </c>
      <c r="J166" s="10" t="str">
        <f>VLOOKUP(Tbl_Transactions[[#This Row],[Time]],Tbl_Lookup_Time[],4,TRUE)</f>
        <v>Late Morning</v>
      </c>
      <c r="K166" s="10" t="s">
        <v>40</v>
      </c>
      <c r="L166" s="10" t="s">
        <v>39</v>
      </c>
      <c r="M166" s="10" t="s">
        <v>41</v>
      </c>
      <c r="N166" s="10" t="s">
        <v>19</v>
      </c>
      <c r="O166" s="14">
        <v>416</v>
      </c>
      <c r="P166" s="14">
        <f>IF(Tbl_Transactions[[#This Row],[Type]]="Income",Tbl_Transactions[[#This Row],[Amount]]*Rng_Lookup_IncomeTax,Tbl_Transactions[[#This Row],[Amount]]*Rng_Lookup_SalesTax)</f>
        <v>36.92</v>
      </c>
      <c r="Q166" s="14">
        <f>IF(Tbl_Transactions[[#This Row],[Type]]="Expense",Tbl_Transactions[[#This Row],[Amount]]+Tbl_Transactions[[#This Row],[Tax]],Tbl_Transactions[[#This Row],[Amount]]-Tbl_Transactions[[#This Row],[Tax]])</f>
        <v>452.92</v>
      </c>
      <c r="R166" s="10" t="str">
        <f>IF(Tbl_Transactions[[#This Row],[Category]]="Income","Income","Expense")</f>
        <v>Expense</v>
      </c>
    </row>
    <row r="167" spans="1:18" x14ac:dyDescent="0.25">
      <c r="A167" s="10">
        <v>166</v>
      </c>
      <c r="B167" s="15">
        <v>40624</v>
      </c>
      <c r="C167" s="16">
        <v>7.0450723740805854E-2</v>
      </c>
      <c r="D167" s="10">
        <f>IF(Tbl_Transactions[[#This Row],[Date]]="","",YEAR(Tbl_Transactions[[#This Row],[Date]]))</f>
        <v>2011</v>
      </c>
      <c r="E167" s="10">
        <f>MONTH(Tbl_Transactions[[#This Row],[Date]])</f>
        <v>3</v>
      </c>
      <c r="F167" s="10" t="str">
        <f>VLOOKUP(Tbl_Transactions[[#This Row],[Month Num]],Tbl_Lookup_Month[],2)</f>
        <v>Mar</v>
      </c>
      <c r="G167" s="10">
        <f>DAY(Tbl_Transactions[[#This Row],[Date]])</f>
        <v>22</v>
      </c>
      <c r="H167" s="10">
        <f>WEEKDAY(Tbl_Transactions[[#This Row],[Date]])</f>
        <v>3</v>
      </c>
      <c r="I167" s="10" t="str">
        <f>VLOOKUP(Tbl_Transactions[[#This Row],[Weekday Num]],Tbl_Lookup_Weekday[], 2)</f>
        <v>Tue</v>
      </c>
      <c r="J167" s="10" t="str">
        <f>VLOOKUP(Tbl_Transactions[[#This Row],[Time]],Tbl_Lookup_Time[],4,TRUE)</f>
        <v>Night</v>
      </c>
      <c r="K167" s="10" t="s">
        <v>37</v>
      </c>
      <c r="L167" s="10" t="s">
        <v>47</v>
      </c>
      <c r="M167" s="10" t="s">
        <v>48</v>
      </c>
      <c r="N167" s="10" t="s">
        <v>35</v>
      </c>
      <c r="O167" s="14">
        <v>274</v>
      </c>
      <c r="P167" s="14">
        <f>IF(Tbl_Transactions[[#This Row],[Type]]="Income",Tbl_Transactions[[#This Row],[Amount]]*Rng_Lookup_IncomeTax,Tbl_Transactions[[#This Row],[Amount]]*Rng_Lookup_SalesTax)</f>
        <v>24.317499999999999</v>
      </c>
      <c r="Q167" s="14">
        <f>IF(Tbl_Transactions[[#This Row],[Type]]="Expense",Tbl_Transactions[[#This Row],[Amount]]+Tbl_Transactions[[#This Row],[Tax]],Tbl_Transactions[[#This Row],[Amount]]-Tbl_Transactions[[#This Row],[Tax]])</f>
        <v>298.3175</v>
      </c>
      <c r="R167" s="10" t="str">
        <f>IF(Tbl_Transactions[[#This Row],[Category]]="Income","Income","Expense")</f>
        <v>Expense</v>
      </c>
    </row>
    <row r="168" spans="1:18" x14ac:dyDescent="0.25">
      <c r="A168" s="10">
        <v>167</v>
      </c>
      <c r="B168" s="15">
        <v>40625</v>
      </c>
      <c r="C168" s="16">
        <v>0.77272407178269842</v>
      </c>
      <c r="D168" s="10">
        <f>IF(Tbl_Transactions[[#This Row],[Date]]="","",YEAR(Tbl_Transactions[[#This Row],[Date]]))</f>
        <v>2011</v>
      </c>
      <c r="E168" s="10">
        <f>MONTH(Tbl_Transactions[[#This Row],[Date]])</f>
        <v>3</v>
      </c>
      <c r="F168" s="10" t="str">
        <f>VLOOKUP(Tbl_Transactions[[#This Row],[Month Num]],Tbl_Lookup_Month[],2)</f>
        <v>Mar</v>
      </c>
      <c r="G168" s="10">
        <f>DAY(Tbl_Transactions[[#This Row],[Date]])</f>
        <v>23</v>
      </c>
      <c r="H168" s="10">
        <f>WEEKDAY(Tbl_Transactions[[#This Row],[Date]])</f>
        <v>4</v>
      </c>
      <c r="I168" s="10" t="str">
        <f>VLOOKUP(Tbl_Transactions[[#This Row],[Weekday Num]],Tbl_Lookup_Weekday[], 2)</f>
        <v>Wed</v>
      </c>
      <c r="J168" s="10" t="str">
        <f>VLOOKUP(Tbl_Transactions[[#This Row],[Time]],Tbl_Lookup_Time[],4,TRUE)</f>
        <v>Evening</v>
      </c>
      <c r="K168" s="10" t="s">
        <v>17</v>
      </c>
      <c r="L168" s="10" t="s">
        <v>44</v>
      </c>
      <c r="M168" s="10" t="s">
        <v>45</v>
      </c>
      <c r="N168" s="10" t="s">
        <v>35</v>
      </c>
      <c r="O168" s="14">
        <v>159</v>
      </c>
      <c r="P168" s="14">
        <f>IF(Tbl_Transactions[[#This Row],[Type]]="Income",Tbl_Transactions[[#This Row],[Amount]]*Rng_Lookup_IncomeTax,Tbl_Transactions[[#This Row],[Amount]]*Rng_Lookup_SalesTax)</f>
        <v>60.42</v>
      </c>
      <c r="Q168" s="14">
        <f>IF(Tbl_Transactions[[#This Row],[Type]]="Expense",Tbl_Transactions[[#This Row],[Amount]]+Tbl_Transactions[[#This Row],[Tax]],Tbl_Transactions[[#This Row],[Amount]]-Tbl_Transactions[[#This Row],[Tax]])</f>
        <v>98.58</v>
      </c>
      <c r="R168" s="10" t="str">
        <f>IF(Tbl_Transactions[[#This Row],[Category]]="Income","Income","Expense")</f>
        <v>Income</v>
      </c>
    </row>
    <row r="169" spans="1:18" x14ac:dyDescent="0.25">
      <c r="A169" s="10">
        <v>168</v>
      </c>
      <c r="B169" s="15">
        <v>40626</v>
      </c>
      <c r="C169" s="16">
        <v>0.11061046189011836</v>
      </c>
      <c r="D169" s="10">
        <f>IF(Tbl_Transactions[[#This Row],[Date]]="","",YEAR(Tbl_Transactions[[#This Row],[Date]]))</f>
        <v>2011</v>
      </c>
      <c r="E169" s="10">
        <f>MONTH(Tbl_Transactions[[#This Row],[Date]])</f>
        <v>3</v>
      </c>
      <c r="F169" s="10" t="str">
        <f>VLOOKUP(Tbl_Transactions[[#This Row],[Month Num]],Tbl_Lookup_Month[],2)</f>
        <v>Mar</v>
      </c>
      <c r="G169" s="10">
        <f>DAY(Tbl_Transactions[[#This Row],[Date]])</f>
        <v>24</v>
      </c>
      <c r="H169" s="10">
        <f>WEEKDAY(Tbl_Transactions[[#This Row],[Date]])</f>
        <v>5</v>
      </c>
      <c r="I169" s="10" t="str">
        <f>VLOOKUP(Tbl_Transactions[[#This Row],[Weekday Num]],Tbl_Lookup_Weekday[], 2)</f>
        <v>Thu</v>
      </c>
      <c r="J169" s="10" t="str">
        <f>VLOOKUP(Tbl_Transactions[[#This Row],[Time]],Tbl_Lookup_Time[],4,TRUE)</f>
        <v>Night</v>
      </c>
      <c r="K169" s="10" t="s">
        <v>17</v>
      </c>
      <c r="L169" s="10" t="s">
        <v>20</v>
      </c>
      <c r="M169" s="10" t="s">
        <v>21</v>
      </c>
      <c r="N169" s="10" t="s">
        <v>19</v>
      </c>
      <c r="O169" s="14">
        <v>102</v>
      </c>
      <c r="P169" s="14">
        <f>IF(Tbl_Transactions[[#This Row],[Type]]="Income",Tbl_Transactions[[#This Row],[Amount]]*Rng_Lookup_IncomeTax,Tbl_Transactions[[#This Row],[Amount]]*Rng_Lookup_SalesTax)</f>
        <v>38.76</v>
      </c>
      <c r="Q169" s="14">
        <f>IF(Tbl_Transactions[[#This Row],[Type]]="Expense",Tbl_Transactions[[#This Row],[Amount]]+Tbl_Transactions[[#This Row],[Tax]],Tbl_Transactions[[#This Row],[Amount]]-Tbl_Transactions[[#This Row],[Tax]])</f>
        <v>63.24</v>
      </c>
      <c r="R169" s="10" t="str">
        <f>IF(Tbl_Transactions[[#This Row],[Category]]="Income","Income","Expense")</f>
        <v>Income</v>
      </c>
    </row>
    <row r="170" spans="1:18" x14ac:dyDescent="0.25">
      <c r="A170" s="10">
        <v>169</v>
      </c>
      <c r="B170" s="15">
        <v>40627</v>
      </c>
      <c r="C170" s="16">
        <v>0.62128204706554557</v>
      </c>
      <c r="D170" s="10">
        <f>IF(Tbl_Transactions[[#This Row],[Date]]="","",YEAR(Tbl_Transactions[[#This Row],[Date]]))</f>
        <v>2011</v>
      </c>
      <c r="E170" s="10">
        <f>MONTH(Tbl_Transactions[[#This Row],[Date]])</f>
        <v>3</v>
      </c>
      <c r="F170" s="10" t="str">
        <f>VLOOKUP(Tbl_Transactions[[#This Row],[Month Num]],Tbl_Lookup_Month[],2)</f>
        <v>Mar</v>
      </c>
      <c r="G170" s="10">
        <f>DAY(Tbl_Transactions[[#This Row],[Date]])</f>
        <v>25</v>
      </c>
      <c r="H170" s="10">
        <f>WEEKDAY(Tbl_Transactions[[#This Row],[Date]])</f>
        <v>6</v>
      </c>
      <c r="I170" s="10" t="str">
        <f>VLOOKUP(Tbl_Transactions[[#This Row],[Weekday Num]],Tbl_Lookup_Weekday[], 2)</f>
        <v>Fri</v>
      </c>
      <c r="J170" s="10" t="str">
        <f>VLOOKUP(Tbl_Transactions[[#This Row],[Time]],Tbl_Lookup_Time[],4,TRUE)</f>
        <v>Afternoon</v>
      </c>
      <c r="K170" s="10" t="s">
        <v>17</v>
      </c>
      <c r="L170" s="10" t="s">
        <v>16</v>
      </c>
      <c r="M170" s="10" t="s">
        <v>18</v>
      </c>
      <c r="N170" s="10" t="s">
        <v>35</v>
      </c>
      <c r="O170" s="14">
        <v>121</v>
      </c>
      <c r="P170" s="14">
        <f>IF(Tbl_Transactions[[#This Row],[Type]]="Income",Tbl_Transactions[[#This Row],[Amount]]*Rng_Lookup_IncomeTax,Tbl_Transactions[[#This Row],[Amount]]*Rng_Lookup_SalesTax)</f>
        <v>45.980000000000004</v>
      </c>
      <c r="Q170" s="14">
        <f>IF(Tbl_Transactions[[#This Row],[Type]]="Expense",Tbl_Transactions[[#This Row],[Amount]]+Tbl_Transactions[[#This Row],[Tax]],Tbl_Transactions[[#This Row],[Amount]]-Tbl_Transactions[[#This Row],[Tax]])</f>
        <v>75.02</v>
      </c>
      <c r="R170" s="10" t="str">
        <f>IF(Tbl_Transactions[[#This Row],[Category]]="Income","Income","Expense")</f>
        <v>Income</v>
      </c>
    </row>
    <row r="171" spans="1:18" x14ac:dyDescent="0.25">
      <c r="A171" s="10">
        <v>170</v>
      </c>
      <c r="B171" s="15">
        <v>40631</v>
      </c>
      <c r="C171" s="16">
        <v>0.6461686056295296</v>
      </c>
      <c r="D171" s="10">
        <f>IF(Tbl_Transactions[[#This Row],[Date]]="","",YEAR(Tbl_Transactions[[#This Row],[Date]]))</f>
        <v>2011</v>
      </c>
      <c r="E171" s="10">
        <f>MONTH(Tbl_Transactions[[#This Row],[Date]])</f>
        <v>3</v>
      </c>
      <c r="F171" s="10" t="str">
        <f>VLOOKUP(Tbl_Transactions[[#This Row],[Month Num]],Tbl_Lookup_Month[],2)</f>
        <v>Mar</v>
      </c>
      <c r="G171" s="10">
        <f>DAY(Tbl_Transactions[[#This Row],[Date]])</f>
        <v>29</v>
      </c>
      <c r="H171" s="10">
        <f>WEEKDAY(Tbl_Transactions[[#This Row],[Date]])</f>
        <v>3</v>
      </c>
      <c r="I171" s="10" t="str">
        <f>VLOOKUP(Tbl_Transactions[[#This Row],[Weekday Num]],Tbl_Lookup_Weekday[], 2)</f>
        <v>Tue</v>
      </c>
      <c r="J171" s="10" t="str">
        <f>VLOOKUP(Tbl_Transactions[[#This Row],[Time]],Tbl_Lookup_Time[],4,TRUE)</f>
        <v>Afternoon</v>
      </c>
      <c r="K171" s="10" t="s">
        <v>40</v>
      </c>
      <c r="L171" s="10" t="s">
        <v>39</v>
      </c>
      <c r="M171" s="10" t="s">
        <v>41</v>
      </c>
      <c r="N171" s="10" t="s">
        <v>26</v>
      </c>
      <c r="O171" s="14">
        <v>406</v>
      </c>
      <c r="P171" s="14">
        <f>IF(Tbl_Transactions[[#This Row],[Type]]="Income",Tbl_Transactions[[#This Row],[Amount]]*Rng_Lookup_IncomeTax,Tbl_Transactions[[#This Row],[Amount]]*Rng_Lookup_SalesTax)</f>
        <v>36.032499999999999</v>
      </c>
      <c r="Q171" s="14">
        <f>IF(Tbl_Transactions[[#This Row],[Type]]="Expense",Tbl_Transactions[[#This Row],[Amount]]+Tbl_Transactions[[#This Row],[Tax]],Tbl_Transactions[[#This Row],[Amount]]-Tbl_Transactions[[#This Row],[Tax]])</f>
        <v>442.03250000000003</v>
      </c>
      <c r="R171" s="10" t="str">
        <f>IF(Tbl_Transactions[[#This Row],[Category]]="Income","Income","Expense")</f>
        <v>Expense</v>
      </c>
    </row>
    <row r="172" spans="1:18" x14ac:dyDescent="0.25">
      <c r="A172" s="10">
        <v>171</v>
      </c>
      <c r="B172" s="15">
        <v>40633</v>
      </c>
      <c r="C172" s="16">
        <v>4.159113477658738E-3</v>
      </c>
      <c r="D172" s="10">
        <f>IF(Tbl_Transactions[[#This Row],[Date]]="","",YEAR(Tbl_Transactions[[#This Row],[Date]]))</f>
        <v>2011</v>
      </c>
      <c r="E172" s="10">
        <f>MONTH(Tbl_Transactions[[#This Row],[Date]])</f>
        <v>3</v>
      </c>
      <c r="F172" s="10" t="str">
        <f>VLOOKUP(Tbl_Transactions[[#This Row],[Month Num]],Tbl_Lookup_Month[],2)</f>
        <v>Mar</v>
      </c>
      <c r="G172" s="10">
        <f>DAY(Tbl_Transactions[[#This Row],[Date]])</f>
        <v>31</v>
      </c>
      <c r="H172" s="10">
        <f>WEEKDAY(Tbl_Transactions[[#This Row],[Date]])</f>
        <v>5</v>
      </c>
      <c r="I172" s="10" t="str">
        <f>VLOOKUP(Tbl_Transactions[[#This Row],[Weekday Num]],Tbl_Lookup_Weekday[], 2)</f>
        <v>Thu</v>
      </c>
      <c r="J172" s="10" t="str">
        <f>VLOOKUP(Tbl_Transactions[[#This Row],[Time]],Tbl_Lookup_Time[],4,TRUE)</f>
        <v>Night</v>
      </c>
      <c r="K172" s="10" t="s">
        <v>60</v>
      </c>
      <c r="L172" s="10" t="s">
        <v>59</v>
      </c>
      <c r="M172" s="10" t="s">
        <v>61</v>
      </c>
      <c r="N172" s="10" t="s">
        <v>35</v>
      </c>
      <c r="O172" s="14">
        <v>453</v>
      </c>
      <c r="P172" s="14">
        <f>IF(Tbl_Transactions[[#This Row],[Type]]="Income",Tbl_Transactions[[#This Row],[Amount]]*Rng_Lookup_IncomeTax,Tbl_Transactions[[#This Row],[Amount]]*Rng_Lookup_SalesTax)</f>
        <v>40.203749999999999</v>
      </c>
      <c r="Q172" s="14">
        <f>IF(Tbl_Transactions[[#This Row],[Type]]="Expense",Tbl_Transactions[[#This Row],[Amount]]+Tbl_Transactions[[#This Row],[Tax]],Tbl_Transactions[[#This Row],[Amount]]-Tbl_Transactions[[#This Row],[Tax]])</f>
        <v>493.20375000000001</v>
      </c>
      <c r="R172" s="10" t="str">
        <f>IF(Tbl_Transactions[[#This Row],[Category]]="Income","Income","Expense")</f>
        <v>Expense</v>
      </c>
    </row>
    <row r="173" spans="1:18" x14ac:dyDescent="0.25">
      <c r="A173" s="10">
        <v>172</v>
      </c>
      <c r="B173" s="15">
        <v>40637</v>
      </c>
      <c r="C173" s="16">
        <v>1.6350160240919287E-2</v>
      </c>
      <c r="D173" s="10">
        <f>IF(Tbl_Transactions[[#This Row],[Date]]="","",YEAR(Tbl_Transactions[[#This Row],[Date]]))</f>
        <v>2011</v>
      </c>
      <c r="E173" s="10">
        <f>MONTH(Tbl_Transactions[[#This Row],[Date]])</f>
        <v>4</v>
      </c>
      <c r="F173" s="10" t="str">
        <f>VLOOKUP(Tbl_Transactions[[#This Row],[Month Num]],Tbl_Lookup_Month[],2)</f>
        <v>Apr</v>
      </c>
      <c r="G173" s="10">
        <f>DAY(Tbl_Transactions[[#This Row],[Date]])</f>
        <v>4</v>
      </c>
      <c r="H173" s="10">
        <f>WEEKDAY(Tbl_Transactions[[#This Row],[Date]])</f>
        <v>2</v>
      </c>
      <c r="I173" s="10" t="str">
        <f>VLOOKUP(Tbl_Transactions[[#This Row],[Weekday Num]],Tbl_Lookup_Weekday[], 2)</f>
        <v>Mon</v>
      </c>
      <c r="J173" s="10" t="str">
        <f>VLOOKUP(Tbl_Transactions[[#This Row],[Time]],Tbl_Lookup_Time[],4,TRUE)</f>
        <v>Night</v>
      </c>
      <c r="K173" s="10" t="s">
        <v>28</v>
      </c>
      <c r="L173" s="10" t="s">
        <v>27</v>
      </c>
      <c r="M173" s="10" t="s">
        <v>29</v>
      </c>
      <c r="N173" s="10" t="s">
        <v>35</v>
      </c>
      <c r="O173" s="14">
        <v>441</v>
      </c>
      <c r="P173" s="14">
        <f>IF(Tbl_Transactions[[#This Row],[Type]]="Income",Tbl_Transactions[[#This Row],[Amount]]*Rng_Lookup_IncomeTax,Tbl_Transactions[[#This Row],[Amount]]*Rng_Lookup_SalesTax)</f>
        <v>39.138749999999995</v>
      </c>
      <c r="Q173" s="14">
        <f>IF(Tbl_Transactions[[#This Row],[Type]]="Expense",Tbl_Transactions[[#This Row],[Amount]]+Tbl_Transactions[[#This Row],[Tax]],Tbl_Transactions[[#This Row],[Amount]]-Tbl_Transactions[[#This Row],[Tax]])</f>
        <v>480.13875000000002</v>
      </c>
      <c r="R173" s="10" t="str">
        <f>IF(Tbl_Transactions[[#This Row],[Category]]="Income","Income","Expense")</f>
        <v>Expense</v>
      </c>
    </row>
    <row r="174" spans="1:18" x14ac:dyDescent="0.25">
      <c r="A174" s="10">
        <v>173</v>
      </c>
      <c r="B174" s="15">
        <v>40641</v>
      </c>
      <c r="C174" s="16">
        <v>0.1825077809304696</v>
      </c>
      <c r="D174" s="10">
        <f>IF(Tbl_Transactions[[#This Row],[Date]]="","",YEAR(Tbl_Transactions[[#This Row],[Date]]))</f>
        <v>2011</v>
      </c>
      <c r="E174" s="10">
        <f>MONTH(Tbl_Transactions[[#This Row],[Date]])</f>
        <v>4</v>
      </c>
      <c r="F174" s="10" t="str">
        <f>VLOOKUP(Tbl_Transactions[[#This Row],[Month Num]],Tbl_Lookup_Month[],2)</f>
        <v>Apr</v>
      </c>
      <c r="G174" s="10">
        <f>DAY(Tbl_Transactions[[#This Row],[Date]])</f>
        <v>8</v>
      </c>
      <c r="H174" s="10">
        <f>WEEKDAY(Tbl_Transactions[[#This Row],[Date]])</f>
        <v>6</v>
      </c>
      <c r="I174" s="10" t="str">
        <f>VLOOKUP(Tbl_Transactions[[#This Row],[Weekday Num]],Tbl_Lookup_Weekday[], 2)</f>
        <v>Fri</v>
      </c>
      <c r="J174" s="10" t="str">
        <f>VLOOKUP(Tbl_Transactions[[#This Row],[Time]],Tbl_Lookup_Time[],4,TRUE)</f>
        <v>Early Morning</v>
      </c>
      <c r="K174" s="10" t="s">
        <v>28</v>
      </c>
      <c r="L174" s="10" t="s">
        <v>42</v>
      </c>
      <c r="M174" s="10" t="s">
        <v>43</v>
      </c>
      <c r="N174" s="10" t="s">
        <v>35</v>
      </c>
      <c r="O174" s="14">
        <v>447</v>
      </c>
      <c r="P174" s="14">
        <f>IF(Tbl_Transactions[[#This Row],[Type]]="Income",Tbl_Transactions[[#This Row],[Amount]]*Rng_Lookup_IncomeTax,Tbl_Transactions[[#This Row],[Amount]]*Rng_Lookup_SalesTax)</f>
        <v>39.671250000000001</v>
      </c>
      <c r="Q174" s="14">
        <f>IF(Tbl_Transactions[[#This Row],[Type]]="Expense",Tbl_Transactions[[#This Row],[Amount]]+Tbl_Transactions[[#This Row],[Tax]],Tbl_Transactions[[#This Row],[Amount]]-Tbl_Transactions[[#This Row],[Tax]])</f>
        <v>486.67124999999999</v>
      </c>
      <c r="R174" s="10" t="str">
        <f>IF(Tbl_Transactions[[#This Row],[Category]]="Income","Income","Expense")</f>
        <v>Expense</v>
      </c>
    </row>
    <row r="175" spans="1:18" x14ac:dyDescent="0.25">
      <c r="A175" s="10">
        <v>174</v>
      </c>
      <c r="B175" s="15">
        <v>40645</v>
      </c>
      <c r="C175" s="16">
        <v>6.6114824361848235E-2</v>
      </c>
      <c r="D175" s="10">
        <f>IF(Tbl_Transactions[[#This Row],[Date]]="","",YEAR(Tbl_Transactions[[#This Row],[Date]]))</f>
        <v>2011</v>
      </c>
      <c r="E175" s="10">
        <f>MONTH(Tbl_Transactions[[#This Row],[Date]])</f>
        <v>4</v>
      </c>
      <c r="F175" s="10" t="str">
        <f>VLOOKUP(Tbl_Transactions[[#This Row],[Month Num]],Tbl_Lookup_Month[],2)</f>
        <v>Apr</v>
      </c>
      <c r="G175" s="10">
        <f>DAY(Tbl_Transactions[[#This Row],[Date]])</f>
        <v>12</v>
      </c>
      <c r="H175" s="10">
        <f>WEEKDAY(Tbl_Transactions[[#This Row],[Date]])</f>
        <v>3</v>
      </c>
      <c r="I175" s="10" t="str">
        <f>VLOOKUP(Tbl_Transactions[[#This Row],[Weekday Num]],Tbl_Lookup_Weekday[], 2)</f>
        <v>Tue</v>
      </c>
      <c r="J175" s="10" t="str">
        <f>VLOOKUP(Tbl_Transactions[[#This Row],[Time]],Tbl_Lookup_Time[],4,TRUE)</f>
        <v>Night</v>
      </c>
      <c r="K175" s="10" t="s">
        <v>37</v>
      </c>
      <c r="L175" s="10" t="s">
        <v>47</v>
      </c>
      <c r="M175" s="10" t="s">
        <v>48</v>
      </c>
      <c r="N175" s="10" t="s">
        <v>26</v>
      </c>
      <c r="O175" s="14">
        <v>478</v>
      </c>
      <c r="P175" s="14">
        <f>IF(Tbl_Transactions[[#This Row],[Type]]="Income",Tbl_Transactions[[#This Row],[Amount]]*Rng_Lookup_IncomeTax,Tbl_Transactions[[#This Row],[Amount]]*Rng_Lookup_SalesTax)</f>
        <v>42.422499999999999</v>
      </c>
      <c r="Q175" s="14">
        <f>IF(Tbl_Transactions[[#This Row],[Type]]="Expense",Tbl_Transactions[[#This Row],[Amount]]+Tbl_Transactions[[#This Row],[Tax]],Tbl_Transactions[[#This Row],[Amount]]-Tbl_Transactions[[#This Row],[Tax]])</f>
        <v>520.42250000000001</v>
      </c>
      <c r="R175" s="10" t="str">
        <f>IF(Tbl_Transactions[[#This Row],[Category]]="Income","Income","Expense")</f>
        <v>Expense</v>
      </c>
    </row>
    <row r="176" spans="1:18" x14ac:dyDescent="0.25">
      <c r="A176" s="10">
        <v>175</v>
      </c>
      <c r="B176" s="15">
        <v>40648</v>
      </c>
      <c r="C176" s="16">
        <v>0.7263967540512124</v>
      </c>
      <c r="D176" s="10">
        <f>IF(Tbl_Transactions[[#This Row],[Date]]="","",YEAR(Tbl_Transactions[[#This Row],[Date]]))</f>
        <v>2011</v>
      </c>
      <c r="E176" s="10">
        <f>MONTH(Tbl_Transactions[[#This Row],[Date]])</f>
        <v>4</v>
      </c>
      <c r="F176" s="10" t="str">
        <f>VLOOKUP(Tbl_Transactions[[#This Row],[Month Num]],Tbl_Lookup_Month[],2)</f>
        <v>Apr</v>
      </c>
      <c r="G176" s="10">
        <f>DAY(Tbl_Transactions[[#This Row],[Date]])</f>
        <v>15</v>
      </c>
      <c r="H176" s="10">
        <f>WEEKDAY(Tbl_Transactions[[#This Row],[Date]])</f>
        <v>6</v>
      </c>
      <c r="I176" s="10" t="str">
        <f>VLOOKUP(Tbl_Transactions[[#This Row],[Weekday Num]],Tbl_Lookup_Weekday[], 2)</f>
        <v>Fri</v>
      </c>
      <c r="J176" s="10" t="str">
        <f>VLOOKUP(Tbl_Transactions[[#This Row],[Time]],Tbl_Lookup_Time[],4,TRUE)</f>
        <v>Evening</v>
      </c>
      <c r="K176" s="10" t="s">
        <v>63</v>
      </c>
      <c r="L176" s="10" t="s">
        <v>62</v>
      </c>
      <c r="M176" s="10" t="s">
        <v>64</v>
      </c>
      <c r="N176" s="10" t="s">
        <v>35</v>
      </c>
      <c r="O176" s="14">
        <v>355</v>
      </c>
      <c r="P176" s="14">
        <f>IF(Tbl_Transactions[[#This Row],[Type]]="Income",Tbl_Transactions[[#This Row],[Amount]]*Rng_Lookup_IncomeTax,Tbl_Transactions[[#This Row],[Amount]]*Rng_Lookup_SalesTax)</f>
        <v>31.506249999999998</v>
      </c>
      <c r="Q176" s="14">
        <f>IF(Tbl_Transactions[[#This Row],[Type]]="Expense",Tbl_Transactions[[#This Row],[Amount]]+Tbl_Transactions[[#This Row],[Tax]],Tbl_Transactions[[#This Row],[Amount]]-Tbl_Transactions[[#This Row],[Tax]])</f>
        <v>386.50625000000002</v>
      </c>
      <c r="R176" s="10" t="str">
        <f>IF(Tbl_Transactions[[#This Row],[Category]]="Income","Income","Expense")</f>
        <v>Expense</v>
      </c>
    </row>
    <row r="177" spans="1:18" x14ac:dyDescent="0.25">
      <c r="A177" s="10">
        <v>176</v>
      </c>
      <c r="B177" s="15">
        <v>40649</v>
      </c>
      <c r="C177" s="16">
        <v>0.68017276701203266</v>
      </c>
      <c r="D177" s="10">
        <f>IF(Tbl_Transactions[[#This Row],[Date]]="","",YEAR(Tbl_Transactions[[#This Row],[Date]]))</f>
        <v>2011</v>
      </c>
      <c r="E177" s="10">
        <f>MONTH(Tbl_Transactions[[#This Row],[Date]])</f>
        <v>4</v>
      </c>
      <c r="F177" s="10" t="str">
        <f>VLOOKUP(Tbl_Transactions[[#This Row],[Month Num]],Tbl_Lookup_Month[],2)</f>
        <v>Apr</v>
      </c>
      <c r="G177" s="10">
        <f>DAY(Tbl_Transactions[[#This Row],[Date]])</f>
        <v>16</v>
      </c>
      <c r="H177" s="10">
        <f>WEEKDAY(Tbl_Transactions[[#This Row],[Date]])</f>
        <v>7</v>
      </c>
      <c r="I177" s="10" t="str">
        <f>VLOOKUP(Tbl_Transactions[[#This Row],[Weekday Num]],Tbl_Lookup_Weekday[], 2)</f>
        <v>Sat</v>
      </c>
      <c r="J177" s="10" t="str">
        <f>VLOOKUP(Tbl_Transactions[[#This Row],[Time]],Tbl_Lookup_Time[],4,TRUE)</f>
        <v>Afternoon</v>
      </c>
      <c r="K177" s="10" t="s">
        <v>37</v>
      </c>
      <c r="L177" s="10" t="s">
        <v>47</v>
      </c>
      <c r="M177" s="10" t="s">
        <v>48</v>
      </c>
      <c r="N177" s="10" t="s">
        <v>19</v>
      </c>
      <c r="O177" s="14">
        <v>461</v>
      </c>
      <c r="P177" s="14">
        <f>IF(Tbl_Transactions[[#This Row],[Type]]="Income",Tbl_Transactions[[#This Row],[Amount]]*Rng_Lookup_IncomeTax,Tbl_Transactions[[#This Row],[Amount]]*Rng_Lookup_SalesTax)</f>
        <v>40.91375</v>
      </c>
      <c r="Q177" s="14">
        <f>IF(Tbl_Transactions[[#This Row],[Type]]="Expense",Tbl_Transactions[[#This Row],[Amount]]+Tbl_Transactions[[#This Row],[Tax]],Tbl_Transactions[[#This Row],[Amount]]-Tbl_Transactions[[#This Row],[Tax]])</f>
        <v>501.91374999999999</v>
      </c>
      <c r="R177" s="10" t="str">
        <f>IF(Tbl_Transactions[[#This Row],[Category]]="Income","Income","Expense")</f>
        <v>Expense</v>
      </c>
    </row>
    <row r="178" spans="1:18" x14ac:dyDescent="0.25">
      <c r="A178" s="10">
        <v>177</v>
      </c>
      <c r="B178" s="15">
        <v>40651</v>
      </c>
      <c r="C178" s="16">
        <v>0.49098474358796962</v>
      </c>
      <c r="D178" s="10">
        <f>IF(Tbl_Transactions[[#This Row],[Date]]="","",YEAR(Tbl_Transactions[[#This Row],[Date]]))</f>
        <v>2011</v>
      </c>
      <c r="E178" s="10">
        <f>MONTH(Tbl_Transactions[[#This Row],[Date]])</f>
        <v>4</v>
      </c>
      <c r="F178" s="10" t="str">
        <f>VLOOKUP(Tbl_Transactions[[#This Row],[Month Num]],Tbl_Lookup_Month[],2)</f>
        <v>Apr</v>
      </c>
      <c r="G178" s="10">
        <f>DAY(Tbl_Transactions[[#This Row],[Date]])</f>
        <v>18</v>
      </c>
      <c r="H178" s="10">
        <f>WEEKDAY(Tbl_Transactions[[#This Row],[Date]])</f>
        <v>2</v>
      </c>
      <c r="I178" s="10" t="str">
        <f>VLOOKUP(Tbl_Transactions[[#This Row],[Weekday Num]],Tbl_Lookup_Weekday[], 2)</f>
        <v>Mon</v>
      </c>
      <c r="J178" s="10" t="str">
        <f>VLOOKUP(Tbl_Transactions[[#This Row],[Time]],Tbl_Lookup_Time[],4,TRUE)</f>
        <v>Late Morning</v>
      </c>
      <c r="K178" s="10" t="s">
        <v>24</v>
      </c>
      <c r="L178" s="10" t="s">
        <v>23</v>
      </c>
      <c r="M178" s="10" t="s">
        <v>25</v>
      </c>
      <c r="N178" s="10" t="s">
        <v>26</v>
      </c>
      <c r="O178" s="14">
        <v>288</v>
      </c>
      <c r="P178" s="14">
        <f>IF(Tbl_Transactions[[#This Row],[Type]]="Income",Tbl_Transactions[[#This Row],[Amount]]*Rng_Lookup_IncomeTax,Tbl_Transactions[[#This Row],[Amount]]*Rng_Lookup_SalesTax)</f>
        <v>25.56</v>
      </c>
      <c r="Q178" s="14">
        <f>IF(Tbl_Transactions[[#This Row],[Type]]="Expense",Tbl_Transactions[[#This Row],[Amount]]+Tbl_Transactions[[#This Row],[Tax]],Tbl_Transactions[[#This Row],[Amount]]-Tbl_Transactions[[#This Row],[Tax]])</f>
        <v>313.56</v>
      </c>
      <c r="R178" s="10" t="str">
        <f>IF(Tbl_Transactions[[#This Row],[Category]]="Income","Income","Expense")</f>
        <v>Expense</v>
      </c>
    </row>
    <row r="179" spans="1:18" x14ac:dyDescent="0.25">
      <c r="A179" s="10">
        <v>178</v>
      </c>
      <c r="B179" s="15">
        <v>40651</v>
      </c>
      <c r="C179" s="16">
        <v>0.1904301701475769</v>
      </c>
      <c r="D179" s="10">
        <f>IF(Tbl_Transactions[[#This Row],[Date]]="","",YEAR(Tbl_Transactions[[#This Row],[Date]]))</f>
        <v>2011</v>
      </c>
      <c r="E179" s="10">
        <f>MONTH(Tbl_Transactions[[#This Row],[Date]])</f>
        <v>4</v>
      </c>
      <c r="F179" s="10" t="str">
        <f>VLOOKUP(Tbl_Transactions[[#This Row],[Month Num]],Tbl_Lookup_Month[],2)</f>
        <v>Apr</v>
      </c>
      <c r="G179" s="10">
        <f>DAY(Tbl_Transactions[[#This Row],[Date]])</f>
        <v>18</v>
      </c>
      <c r="H179" s="10">
        <f>WEEKDAY(Tbl_Transactions[[#This Row],[Date]])</f>
        <v>2</v>
      </c>
      <c r="I179" s="10" t="str">
        <f>VLOOKUP(Tbl_Transactions[[#This Row],[Weekday Num]],Tbl_Lookup_Weekday[], 2)</f>
        <v>Mon</v>
      </c>
      <c r="J179" s="10" t="str">
        <f>VLOOKUP(Tbl_Transactions[[#This Row],[Time]],Tbl_Lookup_Time[],4,TRUE)</f>
        <v>Early Morning</v>
      </c>
      <c r="K179" s="10" t="s">
        <v>17</v>
      </c>
      <c r="L179" s="10" t="s">
        <v>44</v>
      </c>
      <c r="M179" s="10" t="s">
        <v>45</v>
      </c>
      <c r="N179" s="10" t="s">
        <v>35</v>
      </c>
      <c r="O179" s="14">
        <v>322</v>
      </c>
      <c r="P179" s="14">
        <f>IF(Tbl_Transactions[[#This Row],[Type]]="Income",Tbl_Transactions[[#This Row],[Amount]]*Rng_Lookup_IncomeTax,Tbl_Transactions[[#This Row],[Amount]]*Rng_Lookup_SalesTax)</f>
        <v>122.36</v>
      </c>
      <c r="Q179" s="14">
        <f>IF(Tbl_Transactions[[#This Row],[Type]]="Expense",Tbl_Transactions[[#This Row],[Amount]]+Tbl_Transactions[[#This Row],[Tax]],Tbl_Transactions[[#This Row],[Amount]]-Tbl_Transactions[[#This Row],[Tax]])</f>
        <v>199.64</v>
      </c>
      <c r="R179" s="10" t="str">
        <f>IF(Tbl_Transactions[[#This Row],[Category]]="Income","Income","Expense")</f>
        <v>Income</v>
      </c>
    </row>
    <row r="180" spans="1:18" x14ac:dyDescent="0.25">
      <c r="A180" s="10">
        <v>179</v>
      </c>
      <c r="B180" s="15">
        <v>40652</v>
      </c>
      <c r="C180" s="16">
        <v>7.3708150955737683E-2</v>
      </c>
      <c r="D180" s="10">
        <f>IF(Tbl_Transactions[[#This Row],[Date]]="","",YEAR(Tbl_Transactions[[#This Row],[Date]]))</f>
        <v>2011</v>
      </c>
      <c r="E180" s="10">
        <f>MONTH(Tbl_Transactions[[#This Row],[Date]])</f>
        <v>4</v>
      </c>
      <c r="F180" s="10" t="str">
        <f>VLOOKUP(Tbl_Transactions[[#This Row],[Month Num]],Tbl_Lookup_Month[],2)</f>
        <v>Apr</v>
      </c>
      <c r="G180" s="10">
        <f>DAY(Tbl_Transactions[[#This Row],[Date]])</f>
        <v>19</v>
      </c>
      <c r="H180" s="10">
        <f>WEEKDAY(Tbl_Transactions[[#This Row],[Date]])</f>
        <v>3</v>
      </c>
      <c r="I180" s="10" t="str">
        <f>VLOOKUP(Tbl_Transactions[[#This Row],[Weekday Num]],Tbl_Lookup_Weekday[], 2)</f>
        <v>Tue</v>
      </c>
      <c r="J180" s="10" t="str">
        <f>VLOOKUP(Tbl_Transactions[[#This Row],[Time]],Tbl_Lookup_Time[],4,TRUE)</f>
        <v>Night</v>
      </c>
      <c r="K180" s="10" t="s">
        <v>37</v>
      </c>
      <c r="L180" s="10" t="s">
        <v>47</v>
      </c>
      <c r="M180" s="10" t="s">
        <v>48</v>
      </c>
      <c r="N180" s="10" t="s">
        <v>35</v>
      </c>
      <c r="O180" s="14">
        <v>311</v>
      </c>
      <c r="P180" s="14">
        <f>IF(Tbl_Transactions[[#This Row],[Type]]="Income",Tbl_Transactions[[#This Row],[Amount]]*Rng_Lookup_IncomeTax,Tbl_Transactions[[#This Row],[Amount]]*Rng_Lookup_SalesTax)</f>
        <v>27.60125</v>
      </c>
      <c r="Q180" s="14">
        <f>IF(Tbl_Transactions[[#This Row],[Type]]="Expense",Tbl_Transactions[[#This Row],[Amount]]+Tbl_Transactions[[#This Row],[Tax]],Tbl_Transactions[[#This Row],[Amount]]-Tbl_Transactions[[#This Row],[Tax]])</f>
        <v>338.60124999999999</v>
      </c>
      <c r="R180" s="10" t="str">
        <f>IF(Tbl_Transactions[[#This Row],[Category]]="Income","Income","Expense")</f>
        <v>Expense</v>
      </c>
    </row>
    <row r="181" spans="1:18" x14ac:dyDescent="0.25">
      <c r="A181" s="10">
        <v>180</v>
      </c>
      <c r="B181" s="15">
        <v>40654</v>
      </c>
      <c r="C181" s="16">
        <v>0.50344319693003681</v>
      </c>
      <c r="D181" s="10">
        <f>IF(Tbl_Transactions[[#This Row],[Date]]="","",YEAR(Tbl_Transactions[[#This Row],[Date]]))</f>
        <v>2011</v>
      </c>
      <c r="E181" s="10">
        <f>MONTH(Tbl_Transactions[[#This Row],[Date]])</f>
        <v>4</v>
      </c>
      <c r="F181" s="10" t="str">
        <f>VLOOKUP(Tbl_Transactions[[#This Row],[Month Num]],Tbl_Lookup_Month[],2)</f>
        <v>Apr</v>
      </c>
      <c r="G181" s="10">
        <f>DAY(Tbl_Transactions[[#This Row],[Date]])</f>
        <v>21</v>
      </c>
      <c r="H181" s="10">
        <f>WEEKDAY(Tbl_Transactions[[#This Row],[Date]])</f>
        <v>5</v>
      </c>
      <c r="I181" s="10" t="str">
        <f>VLOOKUP(Tbl_Transactions[[#This Row],[Weekday Num]],Tbl_Lookup_Weekday[], 2)</f>
        <v>Thu</v>
      </c>
      <c r="J181" s="10" t="str">
        <f>VLOOKUP(Tbl_Transactions[[#This Row],[Time]],Tbl_Lookup_Time[],4,TRUE)</f>
        <v>Afternoon</v>
      </c>
      <c r="K181" s="10" t="s">
        <v>28</v>
      </c>
      <c r="L181" s="10" t="s">
        <v>32</v>
      </c>
      <c r="M181" s="10" t="s">
        <v>33</v>
      </c>
      <c r="N181" s="10" t="s">
        <v>35</v>
      </c>
      <c r="O181" s="14">
        <v>461</v>
      </c>
      <c r="P181" s="14">
        <f>IF(Tbl_Transactions[[#This Row],[Type]]="Income",Tbl_Transactions[[#This Row],[Amount]]*Rng_Lookup_IncomeTax,Tbl_Transactions[[#This Row],[Amount]]*Rng_Lookup_SalesTax)</f>
        <v>40.91375</v>
      </c>
      <c r="Q181" s="14">
        <f>IF(Tbl_Transactions[[#This Row],[Type]]="Expense",Tbl_Transactions[[#This Row],[Amount]]+Tbl_Transactions[[#This Row],[Tax]],Tbl_Transactions[[#This Row],[Amount]]-Tbl_Transactions[[#This Row],[Tax]])</f>
        <v>501.91374999999999</v>
      </c>
      <c r="R181" s="10" t="str">
        <f>IF(Tbl_Transactions[[#This Row],[Category]]="Income","Income","Expense")</f>
        <v>Expense</v>
      </c>
    </row>
    <row r="182" spans="1:18" x14ac:dyDescent="0.25">
      <c r="A182" s="10">
        <v>181</v>
      </c>
      <c r="B182" s="15">
        <v>40656</v>
      </c>
      <c r="C182" s="16">
        <v>0.47099446680506218</v>
      </c>
      <c r="D182" s="10">
        <f>IF(Tbl_Transactions[[#This Row],[Date]]="","",YEAR(Tbl_Transactions[[#This Row],[Date]]))</f>
        <v>2011</v>
      </c>
      <c r="E182" s="10">
        <f>MONTH(Tbl_Transactions[[#This Row],[Date]])</f>
        <v>4</v>
      </c>
      <c r="F182" s="10" t="str">
        <f>VLOOKUP(Tbl_Transactions[[#This Row],[Month Num]],Tbl_Lookup_Month[],2)</f>
        <v>Apr</v>
      </c>
      <c r="G182" s="10">
        <f>DAY(Tbl_Transactions[[#This Row],[Date]])</f>
        <v>23</v>
      </c>
      <c r="H182" s="10">
        <f>WEEKDAY(Tbl_Transactions[[#This Row],[Date]])</f>
        <v>7</v>
      </c>
      <c r="I182" s="10" t="str">
        <f>VLOOKUP(Tbl_Transactions[[#This Row],[Weekday Num]],Tbl_Lookup_Weekday[], 2)</f>
        <v>Sat</v>
      </c>
      <c r="J182" s="10" t="str">
        <f>VLOOKUP(Tbl_Transactions[[#This Row],[Time]],Tbl_Lookup_Time[],4,TRUE)</f>
        <v>Late Morning</v>
      </c>
      <c r="K182" s="10" t="s">
        <v>24</v>
      </c>
      <c r="L182" s="10" t="s">
        <v>30</v>
      </c>
      <c r="M182" s="10" t="s">
        <v>31</v>
      </c>
      <c r="N182" s="10" t="s">
        <v>35</v>
      </c>
      <c r="O182" s="14">
        <v>295</v>
      </c>
      <c r="P182" s="14">
        <f>IF(Tbl_Transactions[[#This Row],[Type]]="Income",Tbl_Transactions[[#This Row],[Amount]]*Rng_Lookup_IncomeTax,Tbl_Transactions[[#This Row],[Amount]]*Rng_Lookup_SalesTax)</f>
        <v>26.181249999999999</v>
      </c>
      <c r="Q182" s="14">
        <f>IF(Tbl_Transactions[[#This Row],[Type]]="Expense",Tbl_Transactions[[#This Row],[Amount]]+Tbl_Transactions[[#This Row],[Tax]],Tbl_Transactions[[#This Row],[Amount]]-Tbl_Transactions[[#This Row],[Tax]])</f>
        <v>321.18124999999998</v>
      </c>
      <c r="R182" s="10" t="str">
        <f>IF(Tbl_Transactions[[#This Row],[Category]]="Income","Income","Expense")</f>
        <v>Expense</v>
      </c>
    </row>
    <row r="183" spans="1:18" x14ac:dyDescent="0.25">
      <c r="A183" s="10">
        <v>182</v>
      </c>
      <c r="B183" s="15">
        <v>40657</v>
      </c>
      <c r="C183" s="16">
        <v>0.22946252077950835</v>
      </c>
      <c r="D183" s="10">
        <f>IF(Tbl_Transactions[[#This Row],[Date]]="","",YEAR(Tbl_Transactions[[#This Row],[Date]]))</f>
        <v>2011</v>
      </c>
      <c r="E183" s="10">
        <f>MONTH(Tbl_Transactions[[#This Row],[Date]])</f>
        <v>4</v>
      </c>
      <c r="F183" s="10" t="str">
        <f>VLOOKUP(Tbl_Transactions[[#This Row],[Month Num]],Tbl_Lookup_Month[],2)</f>
        <v>Apr</v>
      </c>
      <c r="G183" s="10">
        <f>DAY(Tbl_Transactions[[#This Row],[Date]])</f>
        <v>24</v>
      </c>
      <c r="H183" s="10">
        <f>WEEKDAY(Tbl_Transactions[[#This Row],[Date]])</f>
        <v>1</v>
      </c>
      <c r="I183" s="10" t="str">
        <f>VLOOKUP(Tbl_Transactions[[#This Row],[Weekday Num]],Tbl_Lookup_Weekday[], 2)</f>
        <v>Sun</v>
      </c>
      <c r="J183" s="10" t="str">
        <f>VLOOKUP(Tbl_Transactions[[#This Row],[Time]],Tbl_Lookup_Time[],4,TRUE)</f>
        <v>Early Morning</v>
      </c>
      <c r="K183" s="10" t="s">
        <v>40</v>
      </c>
      <c r="L183" s="10" t="s">
        <v>39</v>
      </c>
      <c r="M183" s="10" t="s">
        <v>41</v>
      </c>
      <c r="N183" s="10" t="s">
        <v>26</v>
      </c>
      <c r="O183" s="14">
        <v>467</v>
      </c>
      <c r="P183" s="14">
        <f>IF(Tbl_Transactions[[#This Row],[Type]]="Income",Tbl_Transactions[[#This Row],[Amount]]*Rng_Lookup_IncomeTax,Tbl_Transactions[[#This Row],[Amount]]*Rng_Lookup_SalesTax)</f>
        <v>41.446249999999999</v>
      </c>
      <c r="Q183" s="14">
        <f>IF(Tbl_Transactions[[#This Row],[Type]]="Expense",Tbl_Transactions[[#This Row],[Amount]]+Tbl_Transactions[[#This Row],[Tax]],Tbl_Transactions[[#This Row],[Amount]]-Tbl_Transactions[[#This Row],[Tax]])</f>
        <v>508.44625000000002</v>
      </c>
      <c r="R183" s="10" t="str">
        <f>IF(Tbl_Transactions[[#This Row],[Category]]="Income","Income","Expense")</f>
        <v>Expense</v>
      </c>
    </row>
    <row r="184" spans="1:18" x14ac:dyDescent="0.25">
      <c r="A184" s="10">
        <v>183</v>
      </c>
      <c r="B184" s="15">
        <v>40658</v>
      </c>
      <c r="C184" s="16">
        <v>0.45496413738656016</v>
      </c>
      <c r="D184" s="10">
        <f>IF(Tbl_Transactions[[#This Row],[Date]]="","",YEAR(Tbl_Transactions[[#This Row],[Date]]))</f>
        <v>2011</v>
      </c>
      <c r="E184" s="10">
        <f>MONTH(Tbl_Transactions[[#This Row],[Date]])</f>
        <v>4</v>
      </c>
      <c r="F184" s="10" t="str">
        <f>VLOOKUP(Tbl_Transactions[[#This Row],[Month Num]],Tbl_Lookup_Month[],2)</f>
        <v>Apr</v>
      </c>
      <c r="G184" s="10">
        <f>DAY(Tbl_Transactions[[#This Row],[Date]])</f>
        <v>25</v>
      </c>
      <c r="H184" s="10">
        <f>WEEKDAY(Tbl_Transactions[[#This Row],[Date]])</f>
        <v>2</v>
      </c>
      <c r="I184" s="10" t="str">
        <f>VLOOKUP(Tbl_Transactions[[#This Row],[Weekday Num]],Tbl_Lookup_Weekday[], 2)</f>
        <v>Mon</v>
      </c>
      <c r="J184" s="10" t="str">
        <f>VLOOKUP(Tbl_Transactions[[#This Row],[Time]],Tbl_Lookup_Time[],4,TRUE)</f>
        <v>Late Morning</v>
      </c>
      <c r="K184" s="10" t="s">
        <v>17</v>
      </c>
      <c r="L184" s="10" t="s">
        <v>16</v>
      </c>
      <c r="M184" s="10" t="s">
        <v>18</v>
      </c>
      <c r="N184" s="10" t="s">
        <v>35</v>
      </c>
      <c r="O184" s="14">
        <v>435</v>
      </c>
      <c r="P184" s="14">
        <f>IF(Tbl_Transactions[[#This Row],[Type]]="Income",Tbl_Transactions[[#This Row],[Amount]]*Rng_Lookup_IncomeTax,Tbl_Transactions[[#This Row],[Amount]]*Rng_Lookup_SalesTax)</f>
        <v>165.3</v>
      </c>
      <c r="Q184" s="14">
        <f>IF(Tbl_Transactions[[#This Row],[Type]]="Expense",Tbl_Transactions[[#This Row],[Amount]]+Tbl_Transactions[[#This Row],[Tax]],Tbl_Transactions[[#This Row],[Amount]]-Tbl_Transactions[[#This Row],[Tax]])</f>
        <v>269.7</v>
      </c>
      <c r="R184" s="10" t="str">
        <f>IF(Tbl_Transactions[[#This Row],[Category]]="Income","Income","Expense")</f>
        <v>Income</v>
      </c>
    </row>
    <row r="185" spans="1:18" x14ac:dyDescent="0.25">
      <c r="A185" s="10">
        <v>184</v>
      </c>
      <c r="B185" s="15">
        <v>40659</v>
      </c>
      <c r="C185" s="16">
        <v>0.62196295907265842</v>
      </c>
      <c r="D185" s="10">
        <f>IF(Tbl_Transactions[[#This Row],[Date]]="","",YEAR(Tbl_Transactions[[#This Row],[Date]]))</f>
        <v>2011</v>
      </c>
      <c r="E185" s="10">
        <f>MONTH(Tbl_Transactions[[#This Row],[Date]])</f>
        <v>4</v>
      </c>
      <c r="F185" s="10" t="str">
        <f>VLOOKUP(Tbl_Transactions[[#This Row],[Month Num]],Tbl_Lookup_Month[],2)</f>
        <v>Apr</v>
      </c>
      <c r="G185" s="10">
        <f>DAY(Tbl_Transactions[[#This Row],[Date]])</f>
        <v>26</v>
      </c>
      <c r="H185" s="10">
        <f>WEEKDAY(Tbl_Transactions[[#This Row],[Date]])</f>
        <v>3</v>
      </c>
      <c r="I185" s="10" t="str">
        <f>VLOOKUP(Tbl_Transactions[[#This Row],[Weekday Num]],Tbl_Lookup_Weekday[], 2)</f>
        <v>Tue</v>
      </c>
      <c r="J185" s="10" t="str">
        <f>VLOOKUP(Tbl_Transactions[[#This Row],[Time]],Tbl_Lookup_Time[],4,TRUE)</f>
        <v>Afternoon</v>
      </c>
      <c r="K185" s="10" t="s">
        <v>55</v>
      </c>
      <c r="L185" s="10" t="s">
        <v>57</v>
      </c>
      <c r="M185" s="10" t="s">
        <v>58</v>
      </c>
      <c r="N185" s="10" t="s">
        <v>35</v>
      </c>
      <c r="O185" s="14">
        <v>310</v>
      </c>
      <c r="P185" s="14">
        <f>IF(Tbl_Transactions[[#This Row],[Type]]="Income",Tbl_Transactions[[#This Row],[Amount]]*Rng_Lookup_IncomeTax,Tbl_Transactions[[#This Row],[Amount]]*Rng_Lookup_SalesTax)</f>
        <v>27.512499999999999</v>
      </c>
      <c r="Q185" s="14">
        <f>IF(Tbl_Transactions[[#This Row],[Type]]="Expense",Tbl_Transactions[[#This Row],[Amount]]+Tbl_Transactions[[#This Row],[Tax]],Tbl_Transactions[[#This Row],[Amount]]-Tbl_Transactions[[#This Row],[Tax]])</f>
        <v>337.51249999999999</v>
      </c>
      <c r="R185" s="10" t="str">
        <f>IF(Tbl_Transactions[[#This Row],[Category]]="Income","Income","Expense")</f>
        <v>Expense</v>
      </c>
    </row>
    <row r="186" spans="1:18" x14ac:dyDescent="0.25">
      <c r="A186" s="10">
        <v>185</v>
      </c>
      <c r="B186" s="15">
        <v>40660</v>
      </c>
      <c r="C186" s="16">
        <v>0.17714155673020138</v>
      </c>
      <c r="D186" s="10">
        <f>IF(Tbl_Transactions[[#This Row],[Date]]="","",YEAR(Tbl_Transactions[[#This Row],[Date]]))</f>
        <v>2011</v>
      </c>
      <c r="E186" s="10">
        <f>MONTH(Tbl_Transactions[[#This Row],[Date]])</f>
        <v>4</v>
      </c>
      <c r="F186" s="10" t="str">
        <f>VLOOKUP(Tbl_Transactions[[#This Row],[Month Num]],Tbl_Lookup_Month[],2)</f>
        <v>Apr</v>
      </c>
      <c r="G186" s="10">
        <f>DAY(Tbl_Transactions[[#This Row],[Date]])</f>
        <v>27</v>
      </c>
      <c r="H186" s="10">
        <f>WEEKDAY(Tbl_Transactions[[#This Row],[Date]])</f>
        <v>4</v>
      </c>
      <c r="I186" s="10" t="str">
        <f>VLOOKUP(Tbl_Transactions[[#This Row],[Weekday Num]],Tbl_Lookup_Weekday[], 2)</f>
        <v>Wed</v>
      </c>
      <c r="J186" s="10" t="str">
        <f>VLOOKUP(Tbl_Transactions[[#This Row],[Time]],Tbl_Lookup_Time[],4,TRUE)</f>
        <v>Early Morning</v>
      </c>
      <c r="K186" s="10" t="s">
        <v>24</v>
      </c>
      <c r="L186" s="10" t="s">
        <v>30</v>
      </c>
      <c r="M186" s="10" t="s">
        <v>31</v>
      </c>
      <c r="N186" s="10" t="s">
        <v>19</v>
      </c>
      <c r="O186" s="14">
        <v>55</v>
      </c>
      <c r="P186" s="14">
        <f>IF(Tbl_Transactions[[#This Row],[Type]]="Income",Tbl_Transactions[[#This Row],[Amount]]*Rng_Lookup_IncomeTax,Tbl_Transactions[[#This Row],[Amount]]*Rng_Lookup_SalesTax)</f>
        <v>4.8812499999999996</v>
      </c>
      <c r="Q186" s="14">
        <f>IF(Tbl_Transactions[[#This Row],[Type]]="Expense",Tbl_Transactions[[#This Row],[Amount]]+Tbl_Transactions[[#This Row],[Tax]],Tbl_Transactions[[#This Row],[Amount]]-Tbl_Transactions[[#This Row],[Tax]])</f>
        <v>59.881250000000001</v>
      </c>
      <c r="R186" s="10" t="str">
        <f>IF(Tbl_Transactions[[#This Row],[Category]]="Income","Income","Expense")</f>
        <v>Expense</v>
      </c>
    </row>
    <row r="187" spans="1:18" x14ac:dyDescent="0.25">
      <c r="A187" s="10">
        <v>186</v>
      </c>
      <c r="B187" s="15">
        <v>40663</v>
      </c>
      <c r="C187" s="16">
        <v>0.82667423690297148</v>
      </c>
      <c r="D187" s="10">
        <f>IF(Tbl_Transactions[[#This Row],[Date]]="","",YEAR(Tbl_Transactions[[#This Row],[Date]]))</f>
        <v>2011</v>
      </c>
      <c r="E187" s="10">
        <f>MONTH(Tbl_Transactions[[#This Row],[Date]])</f>
        <v>4</v>
      </c>
      <c r="F187" s="10" t="str">
        <f>VLOOKUP(Tbl_Transactions[[#This Row],[Month Num]],Tbl_Lookup_Month[],2)</f>
        <v>Apr</v>
      </c>
      <c r="G187" s="10">
        <f>DAY(Tbl_Transactions[[#This Row],[Date]])</f>
        <v>30</v>
      </c>
      <c r="H187" s="10">
        <f>WEEKDAY(Tbl_Transactions[[#This Row],[Date]])</f>
        <v>7</v>
      </c>
      <c r="I187" s="10" t="str">
        <f>VLOOKUP(Tbl_Transactions[[#This Row],[Weekday Num]],Tbl_Lookup_Weekday[], 2)</f>
        <v>Sat</v>
      </c>
      <c r="J187" s="10" t="str">
        <f>VLOOKUP(Tbl_Transactions[[#This Row],[Time]],Tbl_Lookup_Time[],4,TRUE)</f>
        <v>Evening</v>
      </c>
      <c r="K187" s="10" t="s">
        <v>63</v>
      </c>
      <c r="L187" s="10" t="s">
        <v>62</v>
      </c>
      <c r="M187" s="10" t="s">
        <v>64</v>
      </c>
      <c r="N187" s="10" t="s">
        <v>26</v>
      </c>
      <c r="O187" s="14">
        <v>19</v>
      </c>
      <c r="P187" s="14">
        <f>IF(Tbl_Transactions[[#This Row],[Type]]="Income",Tbl_Transactions[[#This Row],[Amount]]*Rng_Lookup_IncomeTax,Tbl_Transactions[[#This Row],[Amount]]*Rng_Lookup_SalesTax)</f>
        <v>1.6862499999999998</v>
      </c>
      <c r="Q187" s="14">
        <f>IF(Tbl_Transactions[[#This Row],[Type]]="Expense",Tbl_Transactions[[#This Row],[Amount]]+Tbl_Transactions[[#This Row],[Tax]],Tbl_Transactions[[#This Row],[Amount]]-Tbl_Transactions[[#This Row],[Tax]])</f>
        <v>20.686250000000001</v>
      </c>
      <c r="R187" s="10" t="str">
        <f>IF(Tbl_Transactions[[#This Row],[Category]]="Income","Income","Expense")</f>
        <v>Expense</v>
      </c>
    </row>
    <row r="188" spans="1:18" x14ac:dyDescent="0.25">
      <c r="A188" s="10">
        <v>187</v>
      </c>
      <c r="B188" s="15">
        <v>40663</v>
      </c>
      <c r="C188" s="16">
        <v>0.32432362248302171</v>
      </c>
      <c r="D188" s="10">
        <f>IF(Tbl_Transactions[[#This Row],[Date]]="","",YEAR(Tbl_Transactions[[#This Row],[Date]]))</f>
        <v>2011</v>
      </c>
      <c r="E188" s="10">
        <f>MONTH(Tbl_Transactions[[#This Row],[Date]])</f>
        <v>4</v>
      </c>
      <c r="F188" s="10" t="str">
        <f>VLOOKUP(Tbl_Transactions[[#This Row],[Month Num]],Tbl_Lookup_Month[],2)</f>
        <v>Apr</v>
      </c>
      <c r="G188" s="10">
        <f>DAY(Tbl_Transactions[[#This Row],[Date]])</f>
        <v>30</v>
      </c>
      <c r="H188" s="10">
        <f>WEEKDAY(Tbl_Transactions[[#This Row],[Date]])</f>
        <v>7</v>
      </c>
      <c r="I188" s="10" t="str">
        <f>VLOOKUP(Tbl_Transactions[[#This Row],[Weekday Num]],Tbl_Lookup_Weekday[], 2)</f>
        <v>Sat</v>
      </c>
      <c r="J188" s="10" t="str">
        <f>VLOOKUP(Tbl_Transactions[[#This Row],[Time]],Tbl_Lookup_Time[],4,TRUE)</f>
        <v>Morning</v>
      </c>
      <c r="K188" s="10" t="s">
        <v>37</v>
      </c>
      <c r="L188" s="10" t="s">
        <v>36</v>
      </c>
      <c r="M188" s="10" t="s">
        <v>38</v>
      </c>
      <c r="N188" s="10" t="s">
        <v>26</v>
      </c>
      <c r="O188" s="14">
        <v>152</v>
      </c>
      <c r="P188" s="14">
        <f>IF(Tbl_Transactions[[#This Row],[Type]]="Income",Tbl_Transactions[[#This Row],[Amount]]*Rng_Lookup_IncomeTax,Tbl_Transactions[[#This Row],[Amount]]*Rng_Lookup_SalesTax)</f>
        <v>13.489999999999998</v>
      </c>
      <c r="Q188" s="14">
        <f>IF(Tbl_Transactions[[#This Row],[Type]]="Expense",Tbl_Transactions[[#This Row],[Amount]]+Tbl_Transactions[[#This Row],[Tax]],Tbl_Transactions[[#This Row],[Amount]]-Tbl_Transactions[[#This Row],[Tax]])</f>
        <v>165.49</v>
      </c>
      <c r="R188" s="10" t="str">
        <f>IF(Tbl_Transactions[[#This Row],[Category]]="Income","Income","Expense")</f>
        <v>Expense</v>
      </c>
    </row>
    <row r="189" spans="1:18" x14ac:dyDescent="0.25">
      <c r="A189" s="10">
        <v>188</v>
      </c>
      <c r="B189" s="15">
        <v>40663</v>
      </c>
      <c r="C189" s="16">
        <v>0.80976096722999946</v>
      </c>
      <c r="D189" s="10">
        <f>IF(Tbl_Transactions[[#This Row],[Date]]="","",YEAR(Tbl_Transactions[[#This Row],[Date]]))</f>
        <v>2011</v>
      </c>
      <c r="E189" s="10">
        <f>MONTH(Tbl_Transactions[[#This Row],[Date]])</f>
        <v>4</v>
      </c>
      <c r="F189" s="10" t="str">
        <f>VLOOKUP(Tbl_Transactions[[#This Row],[Month Num]],Tbl_Lookup_Month[],2)</f>
        <v>Apr</v>
      </c>
      <c r="G189" s="10">
        <f>DAY(Tbl_Transactions[[#This Row],[Date]])</f>
        <v>30</v>
      </c>
      <c r="H189" s="10">
        <f>WEEKDAY(Tbl_Transactions[[#This Row],[Date]])</f>
        <v>7</v>
      </c>
      <c r="I189" s="10" t="str">
        <f>VLOOKUP(Tbl_Transactions[[#This Row],[Weekday Num]],Tbl_Lookup_Weekday[], 2)</f>
        <v>Sat</v>
      </c>
      <c r="J189" s="10" t="str">
        <f>VLOOKUP(Tbl_Transactions[[#This Row],[Time]],Tbl_Lookup_Time[],4,TRUE)</f>
        <v>Evening</v>
      </c>
      <c r="K189" s="10" t="s">
        <v>28</v>
      </c>
      <c r="L189" s="10" t="s">
        <v>42</v>
      </c>
      <c r="M189" s="10" t="s">
        <v>43</v>
      </c>
      <c r="N189" s="10" t="s">
        <v>35</v>
      </c>
      <c r="O189" s="14">
        <v>73</v>
      </c>
      <c r="P189" s="14">
        <f>IF(Tbl_Transactions[[#This Row],[Type]]="Income",Tbl_Transactions[[#This Row],[Amount]]*Rng_Lookup_IncomeTax,Tbl_Transactions[[#This Row],[Amount]]*Rng_Lookup_SalesTax)</f>
        <v>6.4787499999999998</v>
      </c>
      <c r="Q189" s="14">
        <f>IF(Tbl_Transactions[[#This Row],[Type]]="Expense",Tbl_Transactions[[#This Row],[Amount]]+Tbl_Transactions[[#This Row],[Tax]],Tbl_Transactions[[#This Row],[Amount]]-Tbl_Transactions[[#This Row],[Tax]])</f>
        <v>79.478750000000005</v>
      </c>
      <c r="R189" s="10" t="str">
        <f>IF(Tbl_Transactions[[#This Row],[Category]]="Income","Income","Expense")</f>
        <v>Expense</v>
      </c>
    </row>
    <row r="190" spans="1:18" x14ac:dyDescent="0.25">
      <c r="A190" s="10">
        <v>189</v>
      </c>
      <c r="B190" s="15">
        <v>40664</v>
      </c>
      <c r="C190" s="16">
        <v>0.37964154607735512</v>
      </c>
      <c r="D190" s="10">
        <f>IF(Tbl_Transactions[[#This Row],[Date]]="","",YEAR(Tbl_Transactions[[#This Row],[Date]]))</f>
        <v>2011</v>
      </c>
      <c r="E190" s="10">
        <f>MONTH(Tbl_Transactions[[#This Row],[Date]])</f>
        <v>5</v>
      </c>
      <c r="F190" s="10" t="str">
        <f>VLOOKUP(Tbl_Transactions[[#This Row],[Month Num]],Tbl_Lookup_Month[],2)</f>
        <v>May</v>
      </c>
      <c r="G190" s="10">
        <f>DAY(Tbl_Transactions[[#This Row],[Date]])</f>
        <v>1</v>
      </c>
      <c r="H190" s="10">
        <f>WEEKDAY(Tbl_Transactions[[#This Row],[Date]])</f>
        <v>1</v>
      </c>
      <c r="I190" s="10" t="str">
        <f>VLOOKUP(Tbl_Transactions[[#This Row],[Weekday Num]],Tbl_Lookup_Weekday[], 2)</f>
        <v>Sun</v>
      </c>
      <c r="J190" s="10" t="str">
        <f>VLOOKUP(Tbl_Transactions[[#This Row],[Time]],Tbl_Lookup_Time[],4,TRUE)</f>
        <v>Morning</v>
      </c>
      <c r="K190" s="10" t="s">
        <v>24</v>
      </c>
      <c r="L190" s="10" t="s">
        <v>30</v>
      </c>
      <c r="M190" s="10" t="s">
        <v>31</v>
      </c>
      <c r="N190" s="10" t="s">
        <v>26</v>
      </c>
      <c r="O190" s="14">
        <v>353</v>
      </c>
      <c r="P190" s="14">
        <f>IF(Tbl_Transactions[[#This Row],[Type]]="Income",Tbl_Transactions[[#This Row],[Amount]]*Rng_Lookup_IncomeTax,Tbl_Transactions[[#This Row],[Amount]]*Rng_Lookup_SalesTax)</f>
        <v>31.328749999999999</v>
      </c>
      <c r="Q190" s="14">
        <f>IF(Tbl_Transactions[[#This Row],[Type]]="Expense",Tbl_Transactions[[#This Row],[Amount]]+Tbl_Transactions[[#This Row],[Tax]],Tbl_Transactions[[#This Row],[Amount]]-Tbl_Transactions[[#This Row],[Tax]])</f>
        <v>384.32875000000001</v>
      </c>
      <c r="R190" s="10" t="str">
        <f>IF(Tbl_Transactions[[#This Row],[Category]]="Income","Income","Expense")</f>
        <v>Expense</v>
      </c>
    </row>
    <row r="191" spans="1:18" x14ac:dyDescent="0.25">
      <c r="A191" s="10">
        <v>190</v>
      </c>
      <c r="B191" s="15">
        <v>40665</v>
      </c>
      <c r="C191" s="16">
        <v>0.24450898965005086</v>
      </c>
      <c r="D191" s="10">
        <f>IF(Tbl_Transactions[[#This Row],[Date]]="","",YEAR(Tbl_Transactions[[#This Row],[Date]]))</f>
        <v>2011</v>
      </c>
      <c r="E191" s="10">
        <f>MONTH(Tbl_Transactions[[#This Row],[Date]])</f>
        <v>5</v>
      </c>
      <c r="F191" s="10" t="str">
        <f>VLOOKUP(Tbl_Transactions[[#This Row],[Month Num]],Tbl_Lookup_Month[],2)</f>
        <v>May</v>
      </c>
      <c r="G191" s="10">
        <f>DAY(Tbl_Transactions[[#This Row],[Date]])</f>
        <v>2</v>
      </c>
      <c r="H191" s="10">
        <f>WEEKDAY(Tbl_Transactions[[#This Row],[Date]])</f>
        <v>2</v>
      </c>
      <c r="I191" s="10" t="str">
        <f>VLOOKUP(Tbl_Transactions[[#This Row],[Weekday Num]],Tbl_Lookup_Weekday[], 2)</f>
        <v>Mon</v>
      </c>
      <c r="J191" s="10" t="str">
        <f>VLOOKUP(Tbl_Transactions[[#This Row],[Time]],Tbl_Lookup_Time[],4,TRUE)</f>
        <v>Early Morning</v>
      </c>
      <c r="K191" s="10" t="s">
        <v>28</v>
      </c>
      <c r="L191" s="10" t="s">
        <v>42</v>
      </c>
      <c r="M191" s="10" t="s">
        <v>43</v>
      </c>
      <c r="N191" s="10" t="s">
        <v>26</v>
      </c>
      <c r="O191" s="14">
        <v>105</v>
      </c>
      <c r="P191" s="14">
        <f>IF(Tbl_Transactions[[#This Row],[Type]]="Income",Tbl_Transactions[[#This Row],[Amount]]*Rng_Lookup_IncomeTax,Tbl_Transactions[[#This Row],[Amount]]*Rng_Lookup_SalesTax)</f>
        <v>9.3187499999999996</v>
      </c>
      <c r="Q191" s="14">
        <f>IF(Tbl_Transactions[[#This Row],[Type]]="Expense",Tbl_Transactions[[#This Row],[Amount]]+Tbl_Transactions[[#This Row],[Tax]],Tbl_Transactions[[#This Row],[Amount]]-Tbl_Transactions[[#This Row],[Tax]])</f>
        <v>114.31874999999999</v>
      </c>
      <c r="R191" s="10" t="str">
        <f>IF(Tbl_Transactions[[#This Row],[Category]]="Income","Income","Expense")</f>
        <v>Expense</v>
      </c>
    </row>
    <row r="192" spans="1:18" x14ac:dyDescent="0.25">
      <c r="A192" s="10">
        <v>191</v>
      </c>
      <c r="B192" s="15">
        <v>40670</v>
      </c>
      <c r="C192" s="16">
        <v>0.2949945290256506</v>
      </c>
      <c r="D192" s="10">
        <f>IF(Tbl_Transactions[[#This Row],[Date]]="","",YEAR(Tbl_Transactions[[#This Row],[Date]]))</f>
        <v>2011</v>
      </c>
      <c r="E192" s="10">
        <f>MONTH(Tbl_Transactions[[#This Row],[Date]])</f>
        <v>5</v>
      </c>
      <c r="F192" s="10" t="str">
        <f>VLOOKUP(Tbl_Transactions[[#This Row],[Month Num]],Tbl_Lookup_Month[],2)</f>
        <v>May</v>
      </c>
      <c r="G192" s="10">
        <f>DAY(Tbl_Transactions[[#This Row],[Date]])</f>
        <v>7</v>
      </c>
      <c r="H192" s="10">
        <f>WEEKDAY(Tbl_Transactions[[#This Row],[Date]])</f>
        <v>7</v>
      </c>
      <c r="I192" s="10" t="str">
        <f>VLOOKUP(Tbl_Transactions[[#This Row],[Weekday Num]],Tbl_Lookup_Weekday[], 2)</f>
        <v>Sat</v>
      </c>
      <c r="J192" s="10" t="str">
        <f>VLOOKUP(Tbl_Transactions[[#This Row],[Time]],Tbl_Lookup_Time[],4,TRUE)</f>
        <v>Morning</v>
      </c>
      <c r="K192" s="10" t="s">
        <v>37</v>
      </c>
      <c r="L192" s="10" t="s">
        <v>36</v>
      </c>
      <c r="M192" s="10" t="s">
        <v>38</v>
      </c>
      <c r="N192" s="10" t="s">
        <v>26</v>
      </c>
      <c r="O192" s="14">
        <v>100</v>
      </c>
      <c r="P192" s="14">
        <f>IF(Tbl_Transactions[[#This Row],[Type]]="Income",Tbl_Transactions[[#This Row],[Amount]]*Rng_Lookup_IncomeTax,Tbl_Transactions[[#This Row],[Amount]]*Rng_Lookup_SalesTax)</f>
        <v>8.875</v>
      </c>
      <c r="Q192" s="14">
        <f>IF(Tbl_Transactions[[#This Row],[Type]]="Expense",Tbl_Transactions[[#This Row],[Amount]]+Tbl_Transactions[[#This Row],[Tax]],Tbl_Transactions[[#This Row],[Amount]]-Tbl_Transactions[[#This Row],[Tax]])</f>
        <v>108.875</v>
      </c>
      <c r="R192" s="10" t="str">
        <f>IF(Tbl_Transactions[[#This Row],[Category]]="Income","Income","Expense")</f>
        <v>Expense</v>
      </c>
    </row>
    <row r="193" spans="1:18" x14ac:dyDescent="0.25">
      <c r="A193" s="10">
        <v>192</v>
      </c>
      <c r="B193" s="15">
        <v>40670</v>
      </c>
      <c r="C193" s="16">
        <v>0.95421556023056286</v>
      </c>
      <c r="D193" s="10">
        <f>IF(Tbl_Transactions[[#This Row],[Date]]="","",YEAR(Tbl_Transactions[[#This Row],[Date]]))</f>
        <v>2011</v>
      </c>
      <c r="E193" s="10">
        <f>MONTH(Tbl_Transactions[[#This Row],[Date]])</f>
        <v>5</v>
      </c>
      <c r="F193" s="10" t="str">
        <f>VLOOKUP(Tbl_Transactions[[#This Row],[Month Num]],Tbl_Lookup_Month[],2)</f>
        <v>May</v>
      </c>
      <c r="G193" s="10">
        <f>DAY(Tbl_Transactions[[#This Row],[Date]])</f>
        <v>7</v>
      </c>
      <c r="H193" s="10">
        <f>WEEKDAY(Tbl_Transactions[[#This Row],[Date]])</f>
        <v>7</v>
      </c>
      <c r="I193" s="10" t="str">
        <f>VLOOKUP(Tbl_Transactions[[#This Row],[Weekday Num]],Tbl_Lookup_Weekday[], 2)</f>
        <v>Sat</v>
      </c>
      <c r="J193" s="10" t="str">
        <f>VLOOKUP(Tbl_Transactions[[#This Row],[Time]],Tbl_Lookup_Time[],4,TRUE)</f>
        <v>Evening</v>
      </c>
      <c r="K193" s="10" t="s">
        <v>24</v>
      </c>
      <c r="L193" s="10" t="s">
        <v>30</v>
      </c>
      <c r="M193" s="10" t="s">
        <v>31</v>
      </c>
      <c r="N193" s="10" t="s">
        <v>26</v>
      </c>
      <c r="O193" s="14">
        <v>33</v>
      </c>
      <c r="P193" s="14">
        <f>IF(Tbl_Transactions[[#This Row],[Type]]="Income",Tbl_Transactions[[#This Row],[Amount]]*Rng_Lookup_IncomeTax,Tbl_Transactions[[#This Row],[Amount]]*Rng_Lookup_SalesTax)</f>
        <v>2.92875</v>
      </c>
      <c r="Q193" s="14">
        <f>IF(Tbl_Transactions[[#This Row],[Type]]="Expense",Tbl_Transactions[[#This Row],[Amount]]+Tbl_Transactions[[#This Row],[Tax]],Tbl_Transactions[[#This Row],[Amount]]-Tbl_Transactions[[#This Row],[Tax]])</f>
        <v>35.928750000000001</v>
      </c>
      <c r="R193" s="10" t="str">
        <f>IF(Tbl_Transactions[[#This Row],[Category]]="Income","Income","Expense")</f>
        <v>Expense</v>
      </c>
    </row>
    <row r="194" spans="1:18" x14ac:dyDescent="0.25">
      <c r="A194" s="10">
        <v>193</v>
      </c>
      <c r="B194" s="15">
        <v>40671</v>
      </c>
      <c r="C194" s="16">
        <v>0.31742981049228092</v>
      </c>
      <c r="D194" s="10">
        <f>IF(Tbl_Transactions[[#This Row],[Date]]="","",YEAR(Tbl_Transactions[[#This Row],[Date]]))</f>
        <v>2011</v>
      </c>
      <c r="E194" s="10">
        <f>MONTH(Tbl_Transactions[[#This Row],[Date]])</f>
        <v>5</v>
      </c>
      <c r="F194" s="10" t="str">
        <f>VLOOKUP(Tbl_Transactions[[#This Row],[Month Num]],Tbl_Lookup_Month[],2)</f>
        <v>May</v>
      </c>
      <c r="G194" s="10">
        <f>DAY(Tbl_Transactions[[#This Row],[Date]])</f>
        <v>8</v>
      </c>
      <c r="H194" s="10">
        <f>WEEKDAY(Tbl_Transactions[[#This Row],[Date]])</f>
        <v>1</v>
      </c>
      <c r="I194" s="10" t="str">
        <f>VLOOKUP(Tbl_Transactions[[#This Row],[Weekday Num]],Tbl_Lookup_Weekday[], 2)</f>
        <v>Sun</v>
      </c>
      <c r="J194" s="10" t="str">
        <f>VLOOKUP(Tbl_Transactions[[#This Row],[Time]],Tbl_Lookup_Time[],4,TRUE)</f>
        <v>Morning</v>
      </c>
      <c r="K194" s="10" t="s">
        <v>63</v>
      </c>
      <c r="L194" s="10" t="s">
        <v>62</v>
      </c>
      <c r="M194" s="10" t="s">
        <v>64</v>
      </c>
      <c r="N194" s="10" t="s">
        <v>19</v>
      </c>
      <c r="O194" s="14">
        <v>152</v>
      </c>
      <c r="P194" s="14">
        <f>IF(Tbl_Transactions[[#This Row],[Type]]="Income",Tbl_Transactions[[#This Row],[Amount]]*Rng_Lookup_IncomeTax,Tbl_Transactions[[#This Row],[Amount]]*Rng_Lookup_SalesTax)</f>
        <v>13.489999999999998</v>
      </c>
      <c r="Q194" s="14">
        <f>IF(Tbl_Transactions[[#This Row],[Type]]="Expense",Tbl_Transactions[[#This Row],[Amount]]+Tbl_Transactions[[#This Row],[Tax]],Tbl_Transactions[[#This Row],[Amount]]-Tbl_Transactions[[#This Row],[Tax]])</f>
        <v>165.49</v>
      </c>
      <c r="R194" s="10" t="str">
        <f>IF(Tbl_Transactions[[#This Row],[Category]]="Income","Income","Expense")</f>
        <v>Expense</v>
      </c>
    </row>
    <row r="195" spans="1:18" x14ac:dyDescent="0.25">
      <c r="A195" s="10">
        <v>194</v>
      </c>
      <c r="B195" s="15">
        <v>40671</v>
      </c>
      <c r="C195" s="16">
        <v>0.21047874873200167</v>
      </c>
      <c r="D195" s="10">
        <f>IF(Tbl_Transactions[[#This Row],[Date]]="","",YEAR(Tbl_Transactions[[#This Row],[Date]]))</f>
        <v>2011</v>
      </c>
      <c r="E195" s="10">
        <f>MONTH(Tbl_Transactions[[#This Row],[Date]])</f>
        <v>5</v>
      </c>
      <c r="F195" s="10" t="str">
        <f>VLOOKUP(Tbl_Transactions[[#This Row],[Month Num]],Tbl_Lookup_Month[],2)</f>
        <v>May</v>
      </c>
      <c r="G195" s="10">
        <f>DAY(Tbl_Transactions[[#This Row],[Date]])</f>
        <v>8</v>
      </c>
      <c r="H195" s="10">
        <f>WEEKDAY(Tbl_Transactions[[#This Row],[Date]])</f>
        <v>1</v>
      </c>
      <c r="I195" s="10" t="str">
        <f>VLOOKUP(Tbl_Transactions[[#This Row],[Weekday Num]],Tbl_Lookup_Weekday[], 2)</f>
        <v>Sun</v>
      </c>
      <c r="J195" s="10" t="str">
        <f>VLOOKUP(Tbl_Transactions[[#This Row],[Time]],Tbl_Lookup_Time[],4,TRUE)</f>
        <v>Early Morning</v>
      </c>
      <c r="K195" s="10" t="s">
        <v>24</v>
      </c>
      <c r="L195" s="10" t="s">
        <v>23</v>
      </c>
      <c r="M195" s="10" t="s">
        <v>25</v>
      </c>
      <c r="N195" s="10" t="s">
        <v>19</v>
      </c>
      <c r="O195" s="14">
        <v>7</v>
      </c>
      <c r="P195" s="14">
        <f>IF(Tbl_Transactions[[#This Row],[Type]]="Income",Tbl_Transactions[[#This Row],[Amount]]*Rng_Lookup_IncomeTax,Tbl_Transactions[[#This Row],[Amount]]*Rng_Lookup_SalesTax)</f>
        <v>0.62124999999999997</v>
      </c>
      <c r="Q195" s="14">
        <f>IF(Tbl_Transactions[[#This Row],[Type]]="Expense",Tbl_Transactions[[#This Row],[Amount]]+Tbl_Transactions[[#This Row],[Tax]],Tbl_Transactions[[#This Row],[Amount]]-Tbl_Transactions[[#This Row],[Tax]])</f>
        <v>7.6212499999999999</v>
      </c>
      <c r="R195" s="10" t="str">
        <f>IF(Tbl_Transactions[[#This Row],[Category]]="Income","Income","Expense")</f>
        <v>Expense</v>
      </c>
    </row>
    <row r="196" spans="1:18" x14ac:dyDescent="0.25">
      <c r="A196" s="10">
        <v>195</v>
      </c>
      <c r="B196" s="15">
        <v>40672</v>
      </c>
      <c r="C196" s="16">
        <v>9.4649601690240948E-3</v>
      </c>
      <c r="D196" s="10">
        <f>IF(Tbl_Transactions[[#This Row],[Date]]="","",YEAR(Tbl_Transactions[[#This Row],[Date]]))</f>
        <v>2011</v>
      </c>
      <c r="E196" s="10">
        <f>MONTH(Tbl_Transactions[[#This Row],[Date]])</f>
        <v>5</v>
      </c>
      <c r="F196" s="10" t="str">
        <f>VLOOKUP(Tbl_Transactions[[#This Row],[Month Num]],Tbl_Lookup_Month[],2)</f>
        <v>May</v>
      </c>
      <c r="G196" s="10">
        <f>DAY(Tbl_Transactions[[#This Row],[Date]])</f>
        <v>9</v>
      </c>
      <c r="H196" s="10">
        <f>WEEKDAY(Tbl_Transactions[[#This Row],[Date]])</f>
        <v>2</v>
      </c>
      <c r="I196" s="10" t="str">
        <f>VLOOKUP(Tbl_Transactions[[#This Row],[Weekday Num]],Tbl_Lookup_Weekday[], 2)</f>
        <v>Mon</v>
      </c>
      <c r="J196" s="10" t="str">
        <f>VLOOKUP(Tbl_Transactions[[#This Row],[Time]],Tbl_Lookup_Time[],4,TRUE)</f>
        <v>Night</v>
      </c>
      <c r="K196" s="10" t="s">
        <v>60</v>
      </c>
      <c r="L196" s="10" t="s">
        <v>59</v>
      </c>
      <c r="M196" s="10" t="s">
        <v>61</v>
      </c>
      <c r="N196" s="10" t="s">
        <v>35</v>
      </c>
      <c r="O196" s="14">
        <v>181</v>
      </c>
      <c r="P196" s="14">
        <f>IF(Tbl_Transactions[[#This Row],[Type]]="Income",Tbl_Transactions[[#This Row],[Amount]]*Rng_Lookup_IncomeTax,Tbl_Transactions[[#This Row],[Amount]]*Rng_Lookup_SalesTax)</f>
        <v>16.063749999999999</v>
      </c>
      <c r="Q196" s="14">
        <f>IF(Tbl_Transactions[[#This Row],[Type]]="Expense",Tbl_Transactions[[#This Row],[Amount]]+Tbl_Transactions[[#This Row],[Tax]],Tbl_Transactions[[#This Row],[Amount]]-Tbl_Transactions[[#This Row],[Tax]])</f>
        <v>197.06375</v>
      </c>
      <c r="R196" s="10" t="str">
        <f>IF(Tbl_Transactions[[#This Row],[Category]]="Income","Income","Expense")</f>
        <v>Expense</v>
      </c>
    </row>
    <row r="197" spans="1:18" x14ac:dyDescent="0.25">
      <c r="A197" s="10">
        <v>196</v>
      </c>
      <c r="B197" s="15">
        <v>40674</v>
      </c>
      <c r="C197" s="16">
        <v>0.41675179601317935</v>
      </c>
      <c r="D197" s="10">
        <f>IF(Tbl_Transactions[[#This Row],[Date]]="","",YEAR(Tbl_Transactions[[#This Row],[Date]]))</f>
        <v>2011</v>
      </c>
      <c r="E197" s="10">
        <f>MONTH(Tbl_Transactions[[#This Row],[Date]])</f>
        <v>5</v>
      </c>
      <c r="F197" s="10" t="str">
        <f>VLOOKUP(Tbl_Transactions[[#This Row],[Month Num]],Tbl_Lookup_Month[],2)</f>
        <v>May</v>
      </c>
      <c r="G197" s="10">
        <f>DAY(Tbl_Transactions[[#This Row],[Date]])</f>
        <v>11</v>
      </c>
      <c r="H197" s="10">
        <f>WEEKDAY(Tbl_Transactions[[#This Row],[Date]])</f>
        <v>4</v>
      </c>
      <c r="I197" s="10" t="str">
        <f>VLOOKUP(Tbl_Transactions[[#This Row],[Weekday Num]],Tbl_Lookup_Weekday[], 2)</f>
        <v>Wed</v>
      </c>
      <c r="J197" s="10" t="str">
        <f>VLOOKUP(Tbl_Transactions[[#This Row],[Time]],Tbl_Lookup_Time[],4,TRUE)</f>
        <v>Late Morning</v>
      </c>
      <c r="K197" s="10" t="s">
        <v>24</v>
      </c>
      <c r="L197" s="10" t="s">
        <v>30</v>
      </c>
      <c r="M197" s="10" t="s">
        <v>31</v>
      </c>
      <c r="N197" s="10" t="s">
        <v>19</v>
      </c>
      <c r="O197" s="14">
        <v>148</v>
      </c>
      <c r="P197" s="14">
        <f>IF(Tbl_Transactions[[#This Row],[Type]]="Income",Tbl_Transactions[[#This Row],[Amount]]*Rng_Lookup_IncomeTax,Tbl_Transactions[[#This Row],[Amount]]*Rng_Lookup_SalesTax)</f>
        <v>13.135</v>
      </c>
      <c r="Q197" s="14">
        <f>IF(Tbl_Transactions[[#This Row],[Type]]="Expense",Tbl_Transactions[[#This Row],[Amount]]+Tbl_Transactions[[#This Row],[Tax]],Tbl_Transactions[[#This Row],[Amount]]-Tbl_Transactions[[#This Row],[Tax]])</f>
        <v>161.13499999999999</v>
      </c>
      <c r="R197" s="10" t="str">
        <f>IF(Tbl_Transactions[[#This Row],[Category]]="Income","Income","Expense")</f>
        <v>Expense</v>
      </c>
    </row>
    <row r="198" spans="1:18" x14ac:dyDescent="0.25">
      <c r="A198" s="10">
        <v>197</v>
      </c>
      <c r="B198" s="15">
        <v>40680</v>
      </c>
      <c r="C198" s="16">
        <v>9.0351989659071097E-2</v>
      </c>
      <c r="D198" s="10">
        <f>IF(Tbl_Transactions[[#This Row],[Date]]="","",YEAR(Tbl_Transactions[[#This Row],[Date]]))</f>
        <v>2011</v>
      </c>
      <c r="E198" s="10">
        <f>MONTH(Tbl_Transactions[[#This Row],[Date]])</f>
        <v>5</v>
      </c>
      <c r="F198" s="10" t="str">
        <f>VLOOKUP(Tbl_Transactions[[#This Row],[Month Num]],Tbl_Lookup_Month[],2)</f>
        <v>May</v>
      </c>
      <c r="G198" s="10">
        <f>DAY(Tbl_Transactions[[#This Row],[Date]])</f>
        <v>17</v>
      </c>
      <c r="H198" s="10">
        <f>WEEKDAY(Tbl_Transactions[[#This Row],[Date]])</f>
        <v>3</v>
      </c>
      <c r="I198" s="10" t="str">
        <f>VLOOKUP(Tbl_Transactions[[#This Row],[Weekday Num]],Tbl_Lookup_Weekday[], 2)</f>
        <v>Tue</v>
      </c>
      <c r="J198" s="10" t="str">
        <f>VLOOKUP(Tbl_Transactions[[#This Row],[Time]],Tbl_Lookup_Time[],4,TRUE)</f>
        <v>Night</v>
      </c>
      <c r="K198" s="10" t="s">
        <v>55</v>
      </c>
      <c r="L198" s="10" t="s">
        <v>57</v>
      </c>
      <c r="M198" s="10" t="s">
        <v>58</v>
      </c>
      <c r="N198" s="10" t="s">
        <v>35</v>
      </c>
      <c r="O198" s="14">
        <v>254</v>
      </c>
      <c r="P198" s="14">
        <f>IF(Tbl_Transactions[[#This Row],[Type]]="Income",Tbl_Transactions[[#This Row],[Amount]]*Rng_Lookup_IncomeTax,Tbl_Transactions[[#This Row],[Amount]]*Rng_Lookup_SalesTax)</f>
        <v>22.5425</v>
      </c>
      <c r="Q198" s="14">
        <f>IF(Tbl_Transactions[[#This Row],[Type]]="Expense",Tbl_Transactions[[#This Row],[Amount]]+Tbl_Transactions[[#This Row],[Tax]],Tbl_Transactions[[#This Row],[Amount]]-Tbl_Transactions[[#This Row],[Tax]])</f>
        <v>276.54250000000002</v>
      </c>
      <c r="R198" s="10" t="str">
        <f>IF(Tbl_Transactions[[#This Row],[Category]]="Income","Income","Expense")</f>
        <v>Expense</v>
      </c>
    </row>
    <row r="199" spans="1:18" x14ac:dyDescent="0.25">
      <c r="A199" s="10">
        <v>198</v>
      </c>
      <c r="B199" s="15">
        <v>40683</v>
      </c>
      <c r="C199" s="16">
        <v>0.76506100116419795</v>
      </c>
      <c r="D199" s="10">
        <f>IF(Tbl_Transactions[[#This Row],[Date]]="","",YEAR(Tbl_Transactions[[#This Row],[Date]]))</f>
        <v>2011</v>
      </c>
      <c r="E199" s="10">
        <f>MONTH(Tbl_Transactions[[#This Row],[Date]])</f>
        <v>5</v>
      </c>
      <c r="F199" s="10" t="str">
        <f>VLOOKUP(Tbl_Transactions[[#This Row],[Month Num]],Tbl_Lookup_Month[],2)</f>
        <v>May</v>
      </c>
      <c r="G199" s="10">
        <f>DAY(Tbl_Transactions[[#This Row],[Date]])</f>
        <v>20</v>
      </c>
      <c r="H199" s="10">
        <f>WEEKDAY(Tbl_Transactions[[#This Row],[Date]])</f>
        <v>6</v>
      </c>
      <c r="I199" s="10" t="str">
        <f>VLOOKUP(Tbl_Transactions[[#This Row],[Weekday Num]],Tbl_Lookup_Weekday[], 2)</f>
        <v>Fri</v>
      </c>
      <c r="J199" s="10" t="str">
        <f>VLOOKUP(Tbl_Transactions[[#This Row],[Time]],Tbl_Lookup_Time[],4,TRUE)</f>
        <v>Evening</v>
      </c>
      <c r="K199" s="10" t="s">
        <v>24</v>
      </c>
      <c r="L199" s="10" t="s">
        <v>23</v>
      </c>
      <c r="M199" s="10" t="s">
        <v>25</v>
      </c>
      <c r="N199" s="10" t="s">
        <v>26</v>
      </c>
      <c r="O199" s="14">
        <v>310</v>
      </c>
      <c r="P199" s="14">
        <f>IF(Tbl_Transactions[[#This Row],[Type]]="Income",Tbl_Transactions[[#This Row],[Amount]]*Rng_Lookup_IncomeTax,Tbl_Transactions[[#This Row],[Amount]]*Rng_Lookup_SalesTax)</f>
        <v>27.512499999999999</v>
      </c>
      <c r="Q199" s="14">
        <f>IF(Tbl_Transactions[[#This Row],[Type]]="Expense",Tbl_Transactions[[#This Row],[Amount]]+Tbl_Transactions[[#This Row],[Tax]],Tbl_Transactions[[#This Row],[Amount]]-Tbl_Transactions[[#This Row],[Tax]])</f>
        <v>337.51249999999999</v>
      </c>
      <c r="R199" s="10" t="str">
        <f>IF(Tbl_Transactions[[#This Row],[Category]]="Income","Income","Expense")</f>
        <v>Expense</v>
      </c>
    </row>
    <row r="200" spans="1:18" x14ac:dyDescent="0.25">
      <c r="A200" s="10">
        <v>199</v>
      </c>
      <c r="B200" s="15">
        <v>40683</v>
      </c>
      <c r="C200" s="16">
        <v>4.3877811950132406E-2</v>
      </c>
      <c r="D200" s="10">
        <f>IF(Tbl_Transactions[[#This Row],[Date]]="","",YEAR(Tbl_Transactions[[#This Row],[Date]]))</f>
        <v>2011</v>
      </c>
      <c r="E200" s="10">
        <f>MONTH(Tbl_Transactions[[#This Row],[Date]])</f>
        <v>5</v>
      </c>
      <c r="F200" s="10" t="str">
        <f>VLOOKUP(Tbl_Transactions[[#This Row],[Month Num]],Tbl_Lookup_Month[],2)</f>
        <v>May</v>
      </c>
      <c r="G200" s="10">
        <f>DAY(Tbl_Transactions[[#This Row],[Date]])</f>
        <v>20</v>
      </c>
      <c r="H200" s="10">
        <f>WEEKDAY(Tbl_Transactions[[#This Row],[Date]])</f>
        <v>6</v>
      </c>
      <c r="I200" s="10" t="str">
        <f>VLOOKUP(Tbl_Transactions[[#This Row],[Weekday Num]],Tbl_Lookup_Weekday[], 2)</f>
        <v>Fri</v>
      </c>
      <c r="J200" s="10" t="str">
        <f>VLOOKUP(Tbl_Transactions[[#This Row],[Time]],Tbl_Lookup_Time[],4,TRUE)</f>
        <v>Night</v>
      </c>
      <c r="K200" s="10" t="s">
        <v>24</v>
      </c>
      <c r="L200" s="10" t="s">
        <v>30</v>
      </c>
      <c r="M200" s="10" t="s">
        <v>31</v>
      </c>
      <c r="N200" s="10" t="s">
        <v>35</v>
      </c>
      <c r="O200" s="14">
        <v>225</v>
      </c>
      <c r="P200" s="14">
        <f>IF(Tbl_Transactions[[#This Row],[Type]]="Income",Tbl_Transactions[[#This Row],[Amount]]*Rng_Lookup_IncomeTax,Tbl_Transactions[[#This Row],[Amount]]*Rng_Lookup_SalesTax)</f>
        <v>19.96875</v>
      </c>
      <c r="Q200" s="14">
        <f>IF(Tbl_Transactions[[#This Row],[Type]]="Expense",Tbl_Transactions[[#This Row],[Amount]]+Tbl_Transactions[[#This Row],[Tax]],Tbl_Transactions[[#This Row],[Amount]]-Tbl_Transactions[[#This Row],[Tax]])</f>
        <v>244.96875</v>
      </c>
      <c r="R200" s="10" t="str">
        <f>IF(Tbl_Transactions[[#This Row],[Category]]="Income","Income","Expense")</f>
        <v>Expense</v>
      </c>
    </row>
    <row r="201" spans="1:18" x14ac:dyDescent="0.25">
      <c r="A201" s="10">
        <v>200</v>
      </c>
      <c r="B201" s="15">
        <v>40683</v>
      </c>
      <c r="C201" s="16">
        <v>6.5455227966053187E-2</v>
      </c>
      <c r="D201" s="10">
        <f>IF(Tbl_Transactions[[#This Row],[Date]]="","",YEAR(Tbl_Transactions[[#This Row],[Date]]))</f>
        <v>2011</v>
      </c>
      <c r="E201" s="10">
        <f>MONTH(Tbl_Transactions[[#This Row],[Date]])</f>
        <v>5</v>
      </c>
      <c r="F201" s="10" t="str">
        <f>VLOOKUP(Tbl_Transactions[[#This Row],[Month Num]],Tbl_Lookup_Month[],2)</f>
        <v>May</v>
      </c>
      <c r="G201" s="10">
        <f>DAY(Tbl_Transactions[[#This Row],[Date]])</f>
        <v>20</v>
      </c>
      <c r="H201" s="10">
        <f>WEEKDAY(Tbl_Transactions[[#This Row],[Date]])</f>
        <v>6</v>
      </c>
      <c r="I201" s="10" t="str">
        <f>VLOOKUP(Tbl_Transactions[[#This Row],[Weekday Num]],Tbl_Lookup_Weekday[], 2)</f>
        <v>Fri</v>
      </c>
      <c r="J201" s="10" t="str">
        <f>VLOOKUP(Tbl_Transactions[[#This Row],[Time]],Tbl_Lookup_Time[],4,TRUE)</f>
        <v>Night</v>
      </c>
      <c r="K201" s="10" t="s">
        <v>51</v>
      </c>
      <c r="L201" s="10" t="s">
        <v>50</v>
      </c>
      <c r="M201" s="10" t="s">
        <v>52</v>
      </c>
      <c r="N201" s="10" t="s">
        <v>26</v>
      </c>
      <c r="O201" s="14">
        <v>192</v>
      </c>
      <c r="P201" s="14">
        <f>IF(Tbl_Transactions[[#This Row],[Type]]="Income",Tbl_Transactions[[#This Row],[Amount]]*Rng_Lookup_IncomeTax,Tbl_Transactions[[#This Row],[Amount]]*Rng_Lookup_SalesTax)</f>
        <v>17.04</v>
      </c>
      <c r="Q201" s="14">
        <f>IF(Tbl_Transactions[[#This Row],[Type]]="Expense",Tbl_Transactions[[#This Row],[Amount]]+Tbl_Transactions[[#This Row],[Tax]],Tbl_Transactions[[#This Row],[Amount]]-Tbl_Transactions[[#This Row],[Tax]])</f>
        <v>209.04</v>
      </c>
      <c r="R201" s="10" t="str">
        <f>IF(Tbl_Transactions[[#This Row],[Category]]="Income","Income","Expense")</f>
        <v>Expense</v>
      </c>
    </row>
    <row r="202" spans="1:18" x14ac:dyDescent="0.25">
      <c r="A202" s="10">
        <v>201</v>
      </c>
      <c r="B202" s="15">
        <v>40684</v>
      </c>
      <c r="C202" s="16">
        <v>0.56492766209091183</v>
      </c>
      <c r="D202" s="10">
        <f>IF(Tbl_Transactions[[#This Row],[Date]]="","",YEAR(Tbl_Transactions[[#This Row],[Date]]))</f>
        <v>2011</v>
      </c>
      <c r="E202" s="10">
        <f>MONTH(Tbl_Transactions[[#This Row],[Date]])</f>
        <v>5</v>
      </c>
      <c r="F202" s="10" t="str">
        <f>VLOOKUP(Tbl_Transactions[[#This Row],[Month Num]],Tbl_Lookup_Month[],2)</f>
        <v>May</v>
      </c>
      <c r="G202" s="10">
        <f>DAY(Tbl_Transactions[[#This Row],[Date]])</f>
        <v>21</v>
      </c>
      <c r="H202" s="10">
        <f>WEEKDAY(Tbl_Transactions[[#This Row],[Date]])</f>
        <v>7</v>
      </c>
      <c r="I202" s="10" t="str">
        <f>VLOOKUP(Tbl_Transactions[[#This Row],[Weekday Num]],Tbl_Lookup_Weekday[], 2)</f>
        <v>Sat</v>
      </c>
      <c r="J202" s="10" t="str">
        <f>VLOOKUP(Tbl_Transactions[[#This Row],[Time]],Tbl_Lookup_Time[],4,TRUE)</f>
        <v>Afternoon</v>
      </c>
      <c r="K202" s="10" t="s">
        <v>17</v>
      </c>
      <c r="L202" s="10" t="s">
        <v>44</v>
      </c>
      <c r="M202" s="10" t="s">
        <v>45</v>
      </c>
      <c r="N202" s="10" t="s">
        <v>35</v>
      </c>
      <c r="O202" s="14">
        <v>277</v>
      </c>
      <c r="P202" s="14">
        <f>IF(Tbl_Transactions[[#This Row],[Type]]="Income",Tbl_Transactions[[#This Row],[Amount]]*Rng_Lookup_IncomeTax,Tbl_Transactions[[#This Row],[Amount]]*Rng_Lookup_SalesTax)</f>
        <v>105.26</v>
      </c>
      <c r="Q202" s="14">
        <f>IF(Tbl_Transactions[[#This Row],[Type]]="Expense",Tbl_Transactions[[#This Row],[Amount]]+Tbl_Transactions[[#This Row],[Tax]],Tbl_Transactions[[#This Row],[Amount]]-Tbl_Transactions[[#This Row],[Tax]])</f>
        <v>171.74</v>
      </c>
      <c r="R202" s="10" t="str">
        <f>IF(Tbl_Transactions[[#This Row],[Category]]="Income","Income","Expense")</f>
        <v>Income</v>
      </c>
    </row>
    <row r="203" spans="1:18" x14ac:dyDescent="0.25">
      <c r="A203" s="10">
        <v>202</v>
      </c>
      <c r="B203" s="15">
        <v>40684</v>
      </c>
      <c r="C203" s="16">
        <v>0.15466255612268609</v>
      </c>
      <c r="D203" s="10">
        <f>IF(Tbl_Transactions[[#This Row],[Date]]="","",YEAR(Tbl_Transactions[[#This Row],[Date]]))</f>
        <v>2011</v>
      </c>
      <c r="E203" s="10">
        <f>MONTH(Tbl_Transactions[[#This Row],[Date]])</f>
        <v>5</v>
      </c>
      <c r="F203" s="10" t="str">
        <f>VLOOKUP(Tbl_Transactions[[#This Row],[Month Num]],Tbl_Lookup_Month[],2)</f>
        <v>May</v>
      </c>
      <c r="G203" s="10">
        <f>DAY(Tbl_Transactions[[#This Row],[Date]])</f>
        <v>21</v>
      </c>
      <c r="H203" s="10">
        <f>WEEKDAY(Tbl_Transactions[[#This Row],[Date]])</f>
        <v>7</v>
      </c>
      <c r="I203" s="10" t="str">
        <f>VLOOKUP(Tbl_Transactions[[#This Row],[Weekday Num]],Tbl_Lookup_Weekday[], 2)</f>
        <v>Sat</v>
      </c>
      <c r="J203" s="10" t="str">
        <f>VLOOKUP(Tbl_Transactions[[#This Row],[Time]],Tbl_Lookup_Time[],4,TRUE)</f>
        <v>Night</v>
      </c>
      <c r="K203" s="10" t="s">
        <v>17</v>
      </c>
      <c r="L203" s="10" t="s">
        <v>20</v>
      </c>
      <c r="M203" s="10" t="s">
        <v>21</v>
      </c>
      <c r="N203" s="10" t="s">
        <v>19</v>
      </c>
      <c r="O203" s="14">
        <v>174</v>
      </c>
      <c r="P203" s="14">
        <f>IF(Tbl_Transactions[[#This Row],[Type]]="Income",Tbl_Transactions[[#This Row],[Amount]]*Rng_Lookup_IncomeTax,Tbl_Transactions[[#This Row],[Amount]]*Rng_Lookup_SalesTax)</f>
        <v>66.12</v>
      </c>
      <c r="Q203" s="14">
        <f>IF(Tbl_Transactions[[#This Row],[Type]]="Expense",Tbl_Transactions[[#This Row],[Amount]]+Tbl_Transactions[[#This Row],[Tax]],Tbl_Transactions[[#This Row],[Amount]]-Tbl_Transactions[[#This Row],[Tax]])</f>
        <v>107.88</v>
      </c>
      <c r="R203" s="10" t="str">
        <f>IF(Tbl_Transactions[[#This Row],[Category]]="Income","Income","Expense")</f>
        <v>Income</v>
      </c>
    </row>
    <row r="204" spans="1:18" x14ac:dyDescent="0.25">
      <c r="A204" s="10">
        <v>203</v>
      </c>
      <c r="B204" s="15">
        <v>40685</v>
      </c>
      <c r="C204" s="16">
        <v>3.7852002675884178E-2</v>
      </c>
      <c r="D204" s="10">
        <f>IF(Tbl_Transactions[[#This Row],[Date]]="","",YEAR(Tbl_Transactions[[#This Row],[Date]]))</f>
        <v>2011</v>
      </c>
      <c r="E204" s="10">
        <f>MONTH(Tbl_Transactions[[#This Row],[Date]])</f>
        <v>5</v>
      </c>
      <c r="F204" s="10" t="str">
        <f>VLOOKUP(Tbl_Transactions[[#This Row],[Month Num]],Tbl_Lookup_Month[],2)</f>
        <v>May</v>
      </c>
      <c r="G204" s="10">
        <f>DAY(Tbl_Transactions[[#This Row],[Date]])</f>
        <v>22</v>
      </c>
      <c r="H204" s="10">
        <f>WEEKDAY(Tbl_Transactions[[#This Row],[Date]])</f>
        <v>1</v>
      </c>
      <c r="I204" s="10" t="str">
        <f>VLOOKUP(Tbl_Transactions[[#This Row],[Weekday Num]],Tbl_Lookup_Weekday[], 2)</f>
        <v>Sun</v>
      </c>
      <c r="J204" s="10" t="str">
        <f>VLOOKUP(Tbl_Transactions[[#This Row],[Time]],Tbl_Lookup_Time[],4,TRUE)</f>
        <v>Night</v>
      </c>
      <c r="K204" s="10" t="s">
        <v>17</v>
      </c>
      <c r="L204" s="10" t="s">
        <v>20</v>
      </c>
      <c r="M204" s="10" t="s">
        <v>21</v>
      </c>
      <c r="N204" s="10" t="s">
        <v>26</v>
      </c>
      <c r="O204" s="14">
        <v>68</v>
      </c>
      <c r="P204" s="14">
        <f>IF(Tbl_Transactions[[#This Row],[Type]]="Income",Tbl_Transactions[[#This Row],[Amount]]*Rng_Lookup_IncomeTax,Tbl_Transactions[[#This Row],[Amount]]*Rng_Lookup_SalesTax)</f>
        <v>25.84</v>
      </c>
      <c r="Q204" s="14">
        <f>IF(Tbl_Transactions[[#This Row],[Type]]="Expense",Tbl_Transactions[[#This Row],[Amount]]+Tbl_Transactions[[#This Row],[Tax]],Tbl_Transactions[[#This Row],[Amount]]-Tbl_Transactions[[#This Row],[Tax]])</f>
        <v>42.16</v>
      </c>
      <c r="R204" s="10" t="str">
        <f>IF(Tbl_Transactions[[#This Row],[Category]]="Income","Income","Expense")</f>
        <v>Income</v>
      </c>
    </row>
    <row r="205" spans="1:18" x14ac:dyDescent="0.25">
      <c r="A205" s="10">
        <v>204</v>
      </c>
      <c r="B205" s="15">
        <v>40690</v>
      </c>
      <c r="C205" s="16">
        <v>0.50376284845571817</v>
      </c>
      <c r="D205" s="10">
        <f>IF(Tbl_Transactions[[#This Row],[Date]]="","",YEAR(Tbl_Transactions[[#This Row],[Date]]))</f>
        <v>2011</v>
      </c>
      <c r="E205" s="10">
        <f>MONTH(Tbl_Transactions[[#This Row],[Date]])</f>
        <v>5</v>
      </c>
      <c r="F205" s="10" t="str">
        <f>VLOOKUP(Tbl_Transactions[[#This Row],[Month Num]],Tbl_Lookup_Month[],2)</f>
        <v>May</v>
      </c>
      <c r="G205" s="10">
        <f>DAY(Tbl_Transactions[[#This Row],[Date]])</f>
        <v>27</v>
      </c>
      <c r="H205" s="10">
        <f>WEEKDAY(Tbl_Transactions[[#This Row],[Date]])</f>
        <v>6</v>
      </c>
      <c r="I205" s="10" t="str">
        <f>VLOOKUP(Tbl_Transactions[[#This Row],[Weekday Num]],Tbl_Lookup_Weekday[], 2)</f>
        <v>Fri</v>
      </c>
      <c r="J205" s="10" t="str">
        <f>VLOOKUP(Tbl_Transactions[[#This Row],[Time]],Tbl_Lookup_Time[],4,TRUE)</f>
        <v>Afternoon</v>
      </c>
      <c r="K205" s="10" t="s">
        <v>37</v>
      </c>
      <c r="L205" s="10" t="s">
        <v>47</v>
      </c>
      <c r="M205" s="10" t="s">
        <v>48</v>
      </c>
      <c r="N205" s="10" t="s">
        <v>35</v>
      </c>
      <c r="O205" s="14">
        <v>215</v>
      </c>
      <c r="P205" s="14">
        <f>IF(Tbl_Transactions[[#This Row],[Type]]="Income",Tbl_Transactions[[#This Row],[Amount]]*Rng_Lookup_IncomeTax,Tbl_Transactions[[#This Row],[Amount]]*Rng_Lookup_SalesTax)</f>
        <v>19.081250000000001</v>
      </c>
      <c r="Q205" s="14">
        <f>IF(Tbl_Transactions[[#This Row],[Type]]="Expense",Tbl_Transactions[[#This Row],[Amount]]+Tbl_Transactions[[#This Row],[Tax]],Tbl_Transactions[[#This Row],[Amount]]-Tbl_Transactions[[#This Row],[Tax]])</f>
        <v>234.08125000000001</v>
      </c>
      <c r="R205" s="10" t="str">
        <f>IF(Tbl_Transactions[[#This Row],[Category]]="Income","Income","Expense")</f>
        <v>Expense</v>
      </c>
    </row>
    <row r="206" spans="1:18" x14ac:dyDescent="0.25">
      <c r="A206" s="10">
        <v>205</v>
      </c>
      <c r="B206" s="15">
        <v>40692</v>
      </c>
      <c r="C206" s="16">
        <v>0.87700492649232342</v>
      </c>
      <c r="D206" s="10">
        <f>IF(Tbl_Transactions[[#This Row],[Date]]="","",YEAR(Tbl_Transactions[[#This Row],[Date]]))</f>
        <v>2011</v>
      </c>
      <c r="E206" s="10">
        <f>MONTH(Tbl_Transactions[[#This Row],[Date]])</f>
        <v>5</v>
      </c>
      <c r="F206" s="10" t="str">
        <f>VLOOKUP(Tbl_Transactions[[#This Row],[Month Num]],Tbl_Lookup_Month[],2)</f>
        <v>May</v>
      </c>
      <c r="G206" s="10">
        <f>DAY(Tbl_Transactions[[#This Row],[Date]])</f>
        <v>29</v>
      </c>
      <c r="H206" s="10">
        <f>WEEKDAY(Tbl_Transactions[[#This Row],[Date]])</f>
        <v>1</v>
      </c>
      <c r="I206" s="10" t="str">
        <f>VLOOKUP(Tbl_Transactions[[#This Row],[Weekday Num]],Tbl_Lookup_Weekday[], 2)</f>
        <v>Sun</v>
      </c>
      <c r="J206" s="10" t="str">
        <f>VLOOKUP(Tbl_Transactions[[#This Row],[Time]],Tbl_Lookup_Time[],4,TRUE)</f>
        <v>Evening</v>
      </c>
      <c r="K206" s="10" t="s">
        <v>17</v>
      </c>
      <c r="L206" s="10" t="s">
        <v>20</v>
      </c>
      <c r="M206" s="10" t="s">
        <v>21</v>
      </c>
      <c r="N206" s="10" t="s">
        <v>19</v>
      </c>
      <c r="O206" s="14">
        <v>260</v>
      </c>
      <c r="P206" s="14">
        <f>IF(Tbl_Transactions[[#This Row],[Type]]="Income",Tbl_Transactions[[#This Row],[Amount]]*Rng_Lookup_IncomeTax,Tbl_Transactions[[#This Row],[Amount]]*Rng_Lookup_SalesTax)</f>
        <v>98.8</v>
      </c>
      <c r="Q206" s="14">
        <f>IF(Tbl_Transactions[[#This Row],[Type]]="Expense",Tbl_Transactions[[#This Row],[Amount]]+Tbl_Transactions[[#This Row],[Tax]],Tbl_Transactions[[#This Row],[Amount]]-Tbl_Transactions[[#This Row],[Tax]])</f>
        <v>161.19999999999999</v>
      </c>
      <c r="R206" s="10" t="str">
        <f>IF(Tbl_Transactions[[#This Row],[Category]]="Income","Income","Expense")</f>
        <v>Income</v>
      </c>
    </row>
    <row r="207" spans="1:18" x14ac:dyDescent="0.25">
      <c r="A207" s="10">
        <v>206</v>
      </c>
      <c r="B207" s="15">
        <v>40692</v>
      </c>
      <c r="C207" s="16">
        <v>0.15802709629778122</v>
      </c>
      <c r="D207" s="10">
        <f>IF(Tbl_Transactions[[#This Row],[Date]]="","",YEAR(Tbl_Transactions[[#This Row],[Date]]))</f>
        <v>2011</v>
      </c>
      <c r="E207" s="10">
        <f>MONTH(Tbl_Transactions[[#This Row],[Date]])</f>
        <v>5</v>
      </c>
      <c r="F207" s="10" t="str">
        <f>VLOOKUP(Tbl_Transactions[[#This Row],[Month Num]],Tbl_Lookup_Month[],2)</f>
        <v>May</v>
      </c>
      <c r="G207" s="10">
        <f>DAY(Tbl_Transactions[[#This Row],[Date]])</f>
        <v>29</v>
      </c>
      <c r="H207" s="10">
        <f>WEEKDAY(Tbl_Transactions[[#This Row],[Date]])</f>
        <v>1</v>
      </c>
      <c r="I207" s="10" t="str">
        <f>VLOOKUP(Tbl_Transactions[[#This Row],[Weekday Num]],Tbl_Lookup_Weekday[], 2)</f>
        <v>Sun</v>
      </c>
      <c r="J207" s="10" t="str">
        <f>VLOOKUP(Tbl_Transactions[[#This Row],[Time]],Tbl_Lookup_Time[],4,TRUE)</f>
        <v>Night</v>
      </c>
      <c r="K207" s="10" t="s">
        <v>24</v>
      </c>
      <c r="L207" s="10" t="s">
        <v>30</v>
      </c>
      <c r="M207" s="10" t="s">
        <v>31</v>
      </c>
      <c r="N207" s="10" t="s">
        <v>26</v>
      </c>
      <c r="O207" s="14">
        <v>137</v>
      </c>
      <c r="P207" s="14">
        <f>IF(Tbl_Transactions[[#This Row],[Type]]="Income",Tbl_Transactions[[#This Row],[Amount]]*Rng_Lookup_IncomeTax,Tbl_Transactions[[#This Row],[Amount]]*Rng_Lookup_SalesTax)</f>
        <v>12.15875</v>
      </c>
      <c r="Q207" s="14">
        <f>IF(Tbl_Transactions[[#This Row],[Type]]="Expense",Tbl_Transactions[[#This Row],[Amount]]+Tbl_Transactions[[#This Row],[Tax]],Tbl_Transactions[[#This Row],[Amount]]-Tbl_Transactions[[#This Row],[Tax]])</f>
        <v>149.15875</v>
      </c>
      <c r="R207" s="10" t="str">
        <f>IF(Tbl_Transactions[[#This Row],[Category]]="Income","Income","Expense")</f>
        <v>Expense</v>
      </c>
    </row>
    <row r="208" spans="1:18" x14ac:dyDescent="0.25">
      <c r="A208" s="10">
        <v>207</v>
      </c>
      <c r="B208" s="15">
        <v>40694</v>
      </c>
      <c r="C208" s="16">
        <v>0.98506274709384001</v>
      </c>
      <c r="D208" s="10">
        <f>IF(Tbl_Transactions[[#This Row],[Date]]="","",YEAR(Tbl_Transactions[[#This Row],[Date]]))</f>
        <v>2011</v>
      </c>
      <c r="E208" s="10">
        <f>MONTH(Tbl_Transactions[[#This Row],[Date]])</f>
        <v>5</v>
      </c>
      <c r="F208" s="10" t="str">
        <f>VLOOKUP(Tbl_Transactions[[#This Row],[Month Num]],Tbl_Lookup_Month[],2)</f>
        <v>May</v>
      </c>
      <c r="G208" s="10">
        <f>DAY(Tbl_Transactions[[#This Row],[Date]])</f>
        <v>31</v>
      </c>
      <c r="H208" s="10">
        <f>WEEKDAY(Tbl_Transactions[[#This Row],[Date]])</f>
        <v>3</v>
      </c>
      <c r="I208" s="10" t="str">
        <f>VLOOKUP(Tbl_Transactions[[#This Row],[Weekday Num]],Tbl_Lookup_Weekday[], 2)</f>
        <v>Tue</v>
      </c>
      <c r="J208" s="10" t="str">
        <f>VLOOKUP(Tbl_Transactions[[#This Row],[Time]],Tbl_Lookup_Time[],4,TRUE)</f>
        <v>Evening</v>
      </c>
      <c r="K208" s="10" t="s">
        <v>24</v>
      </c>
      <c r="L208" s="10" t="s">
        <v>30</v>
      </c>
      <c r="M208" s="10" t="s">
        <v>31</v>
      </c>
      <c r="N208" s="10" t="s">
        <v>35</v>
      </c>
      <c r="O208" s="14">
        <v>102</v>
      </c>
      <c r="P208" s="14">
        <f>IF(Tbl_Transactions[[#This Row],[Type]]="Income",Tbl_Transactions[[#This Row],[Amount]]*Rng_Lookup_IncomeTax,Tbl_Transactions[[#This Row],[Amount]]*Rng_Lookup_SalesTax)</f>
        <v>9.0525000000000002</v>
      </c>
      <c r="Q208" s="14">
        <f>IF(Tbl_Transactions[[#This Row],[Type]]="Expense",Tbl_Transactions[[#This Row],[Amount]]+Tbl_Transactions[[#This Row],[Tax]],Tbl_Transactions[[#This Row],[Amount]]-Tbl_Transactions[[#This Row],[Tax]])</f>
        <v>111.05249999999999</v>
      </c>
      <c r="R208" s="10" t="str">
        <f>IF(Tbl_Transactions[[#This Row],[Category]]="Income","Income","Expense")</f>
        <v>Expense</v>
      </c>
    </row>
    <row r="209" spans="1:18" x14ac:dyDescent="0.25">
      <c r="A209" s="10">
        <v>208</v>
      </c>
      <c r="B209" s="15">
        <v>40695</v>
      </c>
      <c r="C209" s="16">
        <v>0.74834013763709373</v>
      </c>
      <c r="D209" s="10">
        <f>IF(Tbl_Transactions[[#This Row],[Date]]="","",YEAR(Tbl_Transactions[[#This Row],[Date]]))</f>
        <v>2011</v>
      </c>
      <c r="E209" s="10">
        <f>MONTH(Tbl_Transactions[[#This Row],[Date]])</f>
        <v>6</v>
      </c>
      <c r="F209" s="10" t="str">
        <f>VLOOKUP(Tbl_Transactions[[#This Row],[Month Num]],Tbl_Lookup_Month[],2)</f>
        <v>Jun</v>
      </c>
      <c r="G209" s="10">
        <f>DAY(Tbl_Transactions[[#This Row],[Date]])</f>
        <v>1</v>
      </c>
      <c r="H209" s="10">
        <f>WEEKDAY(Tbl_Transactions[[#This Row],[Date]])</f>
        <v>4</v>
      </c>
      <c r="I209" s="10" t="str">
        <f>VLOOKUP(Tbl_Transactions[[#This Row],[Weekday Num]],Tbl_Lookup_Weekday[], 2)</f>
        <v>Wed</v>
      </c>
      <c r="J209" s="10" t="str">
        <f>VLOOKUP(Tbl_Transactions[[#This Row],[Time]],Tbl_Lookup_Time[],4,TRUE)</f>
        <v>Evening</v>
      </c>
      <c r="K209" s="10" t="s">
        <v>51</v>
      </c>
      <c r="L209" s="10" t="s">
        <v>50</v>
      </c>
      <c r="M209" s="10" t="s">
        <v>52</v>
      </c>
      <c r="N209" s="10" t="s">
        <v>19</v>
      </c>
      <c r="O209" s="14">
        <v>198</v>
      </c>
      <c r="P209" s="14">
        <f>IF(Tbl_Transactions[[#This Row],[Type]]="Income",Tbl_Transactions[[#This Row],[Amount]]*Rng_Lookup_IncomeTax,Tbl_Transactions[[#This Row],[Amount]]*Rng_Lookup_SalesTax)</f>
        <v>17.572499999999998</v>
      </c>
      <c r="Q209" s="14">
        <f>IF(Tbl_Transactions[[#This Row],[Type]]="Expense",Tbl_Transactions[[#This Row],[Amount]]+Tbl_Transactions[[#This Row],[Tax]],Tbl_Transactions[[#This Row],[Amount]]-Tbl_Transactions[[#This Row],[Tax]])</f>
        <v>215.57249999999999</v>
      </c>
      <c r="R209" s="10" t="str">
        <f>IF(Tbl_Transactions[[#This Row],[Category]]="Income","Income","Expense")</f>
        <v>Expense</v>
      </c>
    </row>
    <row r="210" spans="1:18" x14ac:dyDescent="0.25">
      <c r="A210" s="10">
        <v>209</v>
      </c>
      <c r="B210" s="15">
        <v>40698</v>
      </c>
      <c r="C210" s="16">
        <v>0.83448117477098827</v>
      </c>
      <c r="D210" s="10">
        <f>IF(Tbl_Transactions[[#This Row],[Date]]="","",YEAR(Tbl_Transactions[[#This Row],[Date]]))</f>
        <v>2011</v>
      </c>
      <c r="E210" s="10">
        <f>MONTH(Tbl_Transactions[[#This Row],[Date]])</f>
        <v>6</v>
      </c>
      <c r="F210" s="10" t="str">
        <f>VLOOKUP(Tbl_Transactions[[#This Row],[Month Num]],Tbl_Lookup_Month[],2)</f>
        <v>Jun</v>
      </c>
      <c r="G210" s="10">
        <f>DAY(Tbl_Transactions[[#This Row],[Date]])</f>
        <v>4</v>
      </c>
      <c r="H210" s="10">
        <f>WEEKDAY(Tbl_Transactions[[#This Row],[Date]])</f>
        <v>7</v>
      </c>
      <c r="I210" s="10" t="str">
        <f>VLOOKUP(Tbl_Transactions[[#This Row],[Weekday Num]],Tbl_Lookup_Weekday[], 2)</f>
        <v>Sat</v>
      </c>
      <c r="J210" s="10" t="str">
        <f>VLOOKUP(Tbl_Transactions[[#This Row],[Time]],Tbl_Lookup_Time[],4,TRUE)</f>
        <v>Evening</v>
      </c>
      <c r="K210" s="10" t="s">
        <v>51</v>
      </c>
      <c r="L210" s="10" t="s">
        <v>50</v>
      </c>
      <c r="M210" s="10" t="s">
        <v>52</v>
      </c>
      <c r="N210" s="10" t="s">
        <v>26</v>
      </c>
      <c r="O210" s="14">
        <v>415</v>
      </c>
      <c r="P210" s="14">
        <f>IF(Tbl_Transactions[[#This Row],[Type]]="Income",Tbl_Transactions[[#This Row],[Amount]]*Rng_Lookup_IncomeTax,Tbl_Transactions[[#This Row],[Amount]]*Rng_Lookup_SalesTax)</f>
        <v>36.831249999999997</v>
      </c>
      <c r="Q210" s="14">
        <f>IF(Tbl_Transactions[[#This Row],[Type]]="Expense",Tbl_Transactions[[#This Row],[Amount]]+Tbl_Transactions[[#This Row],[Tax]],Tbl_Transactions[[#This Row],[Amount]]-Tbl_Transactions[[#This Row],[Tax]])</f>
        <v>451.83125000000001</v>
      </c>
      <c r="R210" s="10" t="str">
        <f>IF(Tbl_Transactions[[#This Row],[Category]]="Income","Income","Expense")</f>
        <v>Expense</v>
      </c>
    </row>
    <row r="211" spans="1:18" x14ac:dyDescent="0.25">
      <c r="A211" s="10">
        <v>210</v>
      </c>
      <c r="B211" s="15">
        <v>40699</v>
      </c>
      <c r="C211" s="16">
        <v>0.10086990374795279</v>
      </c>
      <c r="D211" s="10">
        <f>IF(Tbl_Transactions[[#This Row],[Date]]="","",YEAR(Tbl_Transactions[[#This Row],[Date]]))</f>
        <v>2011</v>
      </c>
      <c r="E211" s="10">
        <f>MONTH(Tbl_Transactions[[#This Row],[Date]])</f>
        <v>6</v>
      </c>
      <c r="F211" s="10" t="str">
        <f>VLOOKUP(Tbl_Transactions[[#This Row],[Month Num]],Tbl_Lookup_Month[],2)</f>
        <v>Jun</v>
      </c>
      <c r="G211" s="10">
        <f>DAY(Tbl_Transactions[[#This Row],[Date]])</f>
        <v>5</v>
      </c>
      <c r="H211" s="10">
        <f>WEEKDAY(Tbl_Transactions[[#This Row],[Date]])</f>
        <v>1</v>
      </c>
      <c r="I211" s="10" t="str">
        <f>VLOOKUP(Tbl_Transactions[[#This Row],[Weekday Num]],Tbl_Lookup_Weekday[], 2)</f>
        <v>Sun</v>
      </c>
      <c r="J211" s="10" t="str">
        <f>VLOOKUP(Tbl_Transactions[[#This Row],[Time]],Tbl_Lookup_Time[],4,TRUE)</f>
        <v>Night</v>
      </c>
      <c r="K211" s="10" t="s">
        <v>17</v>
      </c>
      <c r="L211" s="10" t="s">
        <v>16</v>
      </c>
      <c r="M211" s="10" t="s">
        <v>18</v>
      </c>
      <c r="N211" s="10" t="s">
        <v>35</v>
      </c>
      <c r="O211" s="14">
        <v>12</v>
      </c>
      <c r="P211" s="14">
        <f>IF(Tbl_Transactions[[#This Row],[Type]]="Income",Tbl_Transactions[[#This Row],[Amount]]*Rng_Lookup_IncomeTax,Tbl_Transactions[[#This Row],[Amount]]*Rng_Lookup_SalesTax)</f>
        <v>4.5600000000000005</v>
      </c>
      <c r="Q211" s="14">
        <f>IF(Tbl_Transactions[[#This Row],[Type]]="Expense",Tbl_Transactions[[#This Row],[Amount]]+Tbl_Transactions[[#This Row],[Tax]],Tbl_Transactions[[#This Row],[Amount]]-Tbl_Transactions[[#This Row],[Tax]])</f>
        <v>7.4399999999999995</v>
      </c>
      <c r="R211" s="10" t="str">
        <f>IF(Tbl_Transactions[[#This Row],[Category]]="Income","Income","Expense")</f>
        <v>Income</v>
      </c>
    </row>
    <row r="212" spans="1:18" x14ac:dyDescent="0.25">
      <c r="A212" s="10">
        <v>211</v>
      </c>
      <c r="B212" s="15">
        <v>40699</v>
      </c>
      <c r="C212" s="16">
        <v>0.68968989744151432</v>
      </c>
      <c r="D212" s="10">
        <f>IF(Tbl_Transactions[[#This Row],[Date]]="","",YEAR(Tbl_Transactions[[#This Row],[Date]]))</f>
        <v>2011</v>
      </c>
      <c r="E212" s="10">
        <f>MONTH(Tbl_Transactions[[#This Row],[Date]])</f>
        <v>6</v>
      </c>
      <c r="F212" s="10" t="str">
        <f>VLOOKUP(Tbl_Transactions[[#This Row],[Month Num]],Tbl_Lookup_Month[],2)</f>
        <v>Jun</v>
      </c>
      <c r="G212" s="10">
        <f>DAY(Tbl_Transactions[[#This Row],[Date]])</f>
        <v>5</v>
      </c>
      <c r="H212" s="10">
        <f>WEEKDAY(Tbl_Transactions[[#This Row],[Date]])</f>
        <v>1</v>
      </c>
      <c r="I212" s="10" t="str">
        <f>VLOOKUP(Tbl_Transactions[[#This Row],[Weekday Num]],Tbl_Lookup_Weekday[], 2)</f>
        <v>Sun</v>
      </c>
      <c r="J212" s="10" t="str">
        <f>VLOOKUP(Tbl_Transactions[[#This Row],[Time]],Tbl_Lookup_Time[],4,TRUE)</f>
        <v>Afternoon</v>
      </c>
      <c r="K212" s="10" t="s">
        <v>51</v>
      </c>
      <c r="L212" s="10" t="s">
        <v>50</v>
      </c>
      <c r="M212" s="10" t="s">
        <v>52</v>
      </c>
      <c r="N212" s="10" t="s">
        <v>19</v>
      </c>
      <c r="O212" s="14">
        <v>38</v>
      </c>
      <c r="P212" s="14">
        <f>IF(Tbl_Transactions[[#This Row],[Type]]="Income",Tbl_Transactions[[#This Row],[Amount]]*Rng_Lookup_IncomeTax,Tbl_Transactions[[#This Row],[Amount]]*Rng_Lookup_SalesTax)</f>
        <v>3.3724999999999996</v>
      </c>
      <c r="Q212" s="14">
        <f>IF(Tbl_Transactions[[#This Row],[Type]]="Expense",Tbl_Transactions[[#This Row],[Amount]]+Tbl_Transactions[[#This Row],[Tax]],Tbl_Transactions[[#This Row],[Amount]]-Tbl_Transactions[[#This Row],[Tax]])</f>
        <v>41.372500000000002</v>
      </c>
      <c r="R212" s="10" t="str">
        <f>IF(Tbl_Transactions[[#This Row],[Category]]="Income","Income","Expense")</f>
        <v>Expense</v>
      </c>
    </row>
    <row r="213" spans="1:18" x14ac:dyDescent="0.25">
      <c r="A213" s="10">
        <v>212</v>
      </c>
      <c r="B213" s="15">
        <v>40702</v>
      </c>
      <c r="C213" s="16">
        <v>0.2145887828096219</v>
      </c>
      <c r="D213" s="10">
        <f>IF(Tbl_Transactions[[#This Row],[Date]]="","",YEAR(Tbl_Transactions[[#This Row],[Date]]))</f>
        <v>2011</v>
      </c>
      <c r="E213" s="10">
        <f>MONTH(Tbl_Transactions[[#This Row],[Date]])</f>
        <v>6</v>
      </c>
      <c r="F213" s="10" t="str">
        <f>VLOOKUP(Tbl_Transactions[[#This Row],[Month Num]],Tbl_Lookup_Month[],2)</f>
        <v>Jun</v>
      </c>
      <c r="G213" s="10">
        <f>DAY(Tbl_Transactions[[#This Row],[Date]])</f>
        <v>8</v>
      </c>
      <c r="H213" s="10">
        <f>WEEKDAY(Tbl_Transactions[[#This Row],[Date]])</f>
        <v>4</v>
      </c>
      <c r="I213" s="10" t="str">
        <f>VLOOKUP(Tbl_Transactions[[#This Row],[Weekday Num]],Tbl_Lookup_Weekday[], 2)</f>
        <v>Wed</v>
      </c>
      <c r="J213" s="10" t="str">
        <f>VLOOKUP(Tbl_Transactions[[#This Row],[Time]],Tbl_Lookup_Time[],4,TRUE)</f>
        <v>Early Morning</v>
      </c>
      <c r="K213" s="10" t="s">
        <v>24</v>
      </c>
      <c r="L213" s="10" t="s">
        <v>23</v>
      </c>
      <c r="M213" s="10" t="s">
        <v>25</v>
      </c>
      <c r="N213" s="10" t="s">
        <v>19</v>
      </c>
      <c r="O213" s="14">
        <v>122</v>
      </c>
      <c r="P213" s="14">
        <f>IF(Tbl_Transactions[[#This Row],[Type]]="Income",Tbl_Transactions[[#This Row],[Amount]]*Rng_Lookup_IncomeTax,Tbl_Transactions[[#This Row],[Amount]]*Rng_Lookup_SalesTax)</f>
        <v>10.827499999999999</v>
      </c>
      <c r="Q213" s="14">
        <f>IF(Tbl_Transactions[[#This Row],[Type]]="Expense",Tbl_Transactions[[#This Row],[Amount]]+Tbl_Transactions[[#This Row],[Tax]],Tbl_Transactions[[#This Row],[Amount]]-Tbl_Transactions[[#This Row],[Tax]])</f>
        <v>132.82749999999999</v>
      </c>
      <c r="R213" s="10" t="str">
        <f>IF(Tbl_Transactions[[#This Row],[Category]]="Income","Income","Expense")</f>
        <v>Expense</v>
      </c>
    </row>
    <row r="214" spans="1:18" x14ac:dyDescent="0.25">
      <c r="A214" s="10">
        <v>213</v>
      </c>
      <c r="B214" s="15">
        <v>40704</v>
      </c>
      <c r="C214" s="16">
        <v>0.90296894356357749</v>
      </c>
      <c r="D214" s="10">
        <f>IF(Tbl_Transactions[[#This Row],[Date]]="","",YEAR(Tbl_Transactions[[#This Row],[Date]]))</f>
        <v>2011</v>
      </c>
      <c r="E214" s="10">
        <f>MONTH(Tbl_Transactions[[#This Row],[Date]])</f>
        <v>6</v>
      </c>
      <c r="F214" s="10" t="str">
        <f>VLOOKUP(Tbl_Transactions[[#This Row],[Month Num]],Tbl_Lookup_Month[],2)</f>
        <v>Jun</v>
      </c>
      <c r="G214" s="10">
        <f>DAY(Tbl_Transactions[[#This Row],[Date]])</f>
        <v>10</v>
      </c>
      <c r="H214" s="10">
        <f>WEEKDAY(Tbl_Transactions[[#This Row],[Date]])</f>
        <v>6</v>
      </c>
      <c r="I214" s="10" t="str">
        <f>VLOOKUP(Tbl_Transactions[[#This Row],[Weekday Num]],Tbl_Lookup_Weekday[], 2)</f>
        <v>Fri</v>
      </c>
      <c r="J214" s="10" t="str">
        <f>VLOOKUP(Tbl_Transactions[[#This Row],[Time]],Tbl_Lookup_Time[],4,TRUE)</f>
        <v>Evening</v>
      </c>
      <c r="K214" s="10" t="s">
        <v>24</v>
      </c>
      <c r="L214" s="10" t="s">
        <v>30</v>
      </c>
      <c r="M214" s="10" t="s">
        <v>31</v>
      </c>
      <c r="N214" s="10" t="s">
        <v>19</v>
      </c>
      <c r="O214" s="14">
        <v>466</v>
      </c>
      <c r="P214" s="14">
        <f>IF(Tbl_Transactions[[#This Row],[Type]]="Income",Tbl_Transactions[[#This Row],[Amount]]*Rng_Lookup_IncomeTax,Tbl_Transactions[[#This Row],[Amount]]*Rng_Lookup_SalesTax)</f>
        <v>41.357499999999995</v>
      </c>
      <c r="Q214" s="14">
        <f>IF(Tbl_Transactions[[#This Row],[Type]]="Expense",Tbl_Transactions[[#This Row],[Amount]]+Tbl_Transactions[[#This Row],[Tax]],Tbl_Transactions[[#This Row],[Amount]]-Tbl_Transactions[[#This Row],[Tax]])</f>
        <v>507.35750000000002</v>
      </c>
      <c r="R214" s="10" t="str">
        <f>IF(Tbl_Transactions[[#This Row],[Category]]="Income","Income","Expense")</f>
        <v>Expense</v>
      </c>
    </row>
    <row r="215" spans="1:18" x14ac:dyDescent="0.25">
      <c r="A215" s="10">
        <v>214</v>
      </c>
      <c r="B215" s="15">
        <v>40704</v>
      </c>
      <c r="C215" s="16">
        <v>0.8444920957698776</v>
      </c>
      <c r="D215" s="10">
        <f>IF(Tbl_Transactions[[#This Row],[Date]]="","",YEAR(Tbl_Transactions[[#This Row],[Date]]))</f>
        <v>2011</v>
      </c>
      <c r="E215" s="10">
        <f>MONTH(Tbl_Transactions[[#This Row],[Date]])</f>
        <v>6</v>
      </c>
      <c r="F215" s="10" t="str">
        <f>VLOOKUP(Tbl_Transactions[[#This Row],[Month Num]],Tbl_Lookup_Month[],2)</f>
        <v>Jun</v>
      </c>
      <c r="G215" s="10">
        <f>DAY(Tbl_Transactions[[#This Row],[Date]])</f>
        <v>10</v>
      </c>
      <c r="H215" s="10">
        <f>WEEKDAY(Tbl_Transactions[[#This Row],[Date]])</f>
        <v>6</v>
      </c>
      <c r="I215" s="10" t="str">
        <f>VLOOKUP(Tbl_Transactions[[#This Row],[Weekday Num]],Tbl_Lookup_Weekday[], 2)</f>
        <v>Fri</v>
      </c>
      <c r="J215" s="10" t="str">
        <f>VLOOKUP(Tbl_Transactions[[#This Row],[Time]],Tbl_Lookup_Time[],4,TRUE)</f>
        <v>Evening</v>
      </c>
      <c r="K215" s="10" t="s">
        <v>40</v>
      </c>
      <c r="L215" s="10" t="s">
        <v>39</v>
      </c>
      <c r="M215" s="10" t="s">
        <v>41</v>
      </c>
      <c r="N215" s="10" t="s">
        <v>26</v>
      </c>
      <c r="O215" s="14">
        <v>32</v>
      </c>
      <c r="P215" s="14">
        <f>IF(Tbl_Transactions[[#This Row],[Type]]="Income",Tbl_Transactions[[#This Row],[Amount]]*Rng_Lookup_IncomeTax,Tbl_Transactions[[#This Row],[Amount]]*Rng_Lookup_SalesTax)</f>
        <v>2.84</v>
      </c>
      <c r="Q215" s="14">
        <f>IF(Tbl_Transactions[[#This Row],[Type]]="Expense",Tbl_Transactions[[#This Row],[Amount]]+Tbl_Transactions[[#This Row],[Tax]],Tbl_Transactions[[#This Row],[Amount]]-Tbl_Transactions[[#This Row],[Tax]])</f>
        <v>34.840000000000003</v>
      </c>
      <c r="R215" s="10" t="str">
        <f>IF(Tbl_Transactions[[#This Row],[Category]]="Income","Income","Expense")</f>
        <v>Expense</v>
      </c>
    </row>
    <row r="216" spans="1:18" x14ac:dyDescent="0.25">
      <c r="A216" s="10">
        <v>215</v>
      </c>
      <c r="B216" s="15">
        <v>40708</v>
      </c>
      <c r="C216" s="16">
        <v>0.58163095855212321</v>
      </c>
      <c r="D216" s="10">
        <f>IF(Tbl_Transactions[[#This Row],[Date]]="","",YEAR(Tbl_Transactions[[#This Row],[Date]]))</f>
        <v>2011</v>
      </c>
      <c r="E216" s="10">
        <f>MONTH(Tbl_Transactions[[#This Row],[Date]])</f>
        <v>6</v>
      </c>
      <c r="F216" s="10" t="str">
        <f>VLOOKUP(Tbl_Transactions[[#This Row],[Month Num]],Tbl_Lookup_Month[],2)</f>
        <v>Jun</v>
      </c>
      <c r="G216" s="10">
        <f>DAY(Tbl_Transactions[[#This Row],[Date]])</f>
        <v>14</v>
      </c>
      <c r="H216" s="10">
        <f>WEEKDAY(Tbl_Transactions[[#This Row],[Date]])</f>
        <v>3</v>
      </c>
      <c r="I216" s="10" t="str">
        <f>VLOOKUP(Tbl_Transactions[[#This Row],[Weekday Num]],Tbl_Lookup_Weekday[], 2)</f>
        <v>Tue</v>
      </c>
      <c r="J216" s="10" t="str">
        <f>VLOOKUP(Tbl_Transactions[[#This Row],[Time]],Tbl_Lookup_Time[],4,TRUE)</f>
        <v>Afternoon</v>
      </c>
      <c r="K216" s="10" t="s">
        <v>17</v>
      </c>
      <c r="L216" s="10" t="s">
        <v>20</v>
      </c>
      <c r="M216" s="10" t="s">
        <v>21</v>
      </c>
      <c r="N216" s="10" t="s">
        <v>35</v>
      </c>
      <c r="O216" s="14">
        <v>309</v>
      </c>
      <c r="P216" s="14">
        <f>IF(Tbl_Transactions[[#This Row],[Type]]="Income",Tbl_Transactions[[#This Row],[Amount]]*Rng_Lookup_IncomeTax,Tbl_Transactions[[#This Row],[Amount]]*Rng_Lookup_SalesTax)</f>
        <v>117.42</v>
      </c>
      <c r="Q216" s="14">
        <f>IF(Tbl_Transactions[[#This Row],[Type]]="Expense",Tbl_Transactions[[#This Row],[Amount]]+Tbl_Transactions[[#This Row],[Tax]],Tbl_Transactions[[#This Row],[Amount]]-Tbl_Transactions[[#This Row],[Tax]])</f>
        <v>191.57999999999998</v>
      </c>
      <c r="R216" s="10" t="str">
        <f>IF(Tbl_Transactions[[#This Row],[Category]]="Income","Income","Expense")</f>
        <v>Income</v>
      </c>
    </row>
    <row r="217" spans="1:18" x14ac:dyDescent="0.25">
      <c r="A217" s="10">
        <v>216</v>
      </c>
      <c r="B217" s="15">
        <v>40712</v>
      </c>
      <c r="C217" s="16">
        <v>0.84760192193201989</v>
      </c>
      <c r="D217" s="10">
        <f>IF(Tbl_Transactions[[#This Row],[Date]]="","",YEAR(Tbl_Transactions[[#This Row],[Date]]))</f>
        <v>2011</v>
      </c>
      <c r="E217" s="10">
        <f>MONTH(Tbl_Transactions[[#This Row],[Date]])</f>
        <v>6</v>
      </c>
      <c r="F217" s="10" t="str">
        <f>VLOOKUP(Tbl_Transactions[[#This Row],[Month Num]],Tbl_Lookup_Month[],2)</f>
        <v>Jun</v>
      </c>
      <c r="G217" s="10">
        <f>DAY(Tbl_Transactions[[#This Row],[Date]])</f>
        <v>18</v>
      </c>
      <c r="H217" s="10">
        <f>WEEKDAY(Tbl_Transactions[[#This Row],[Date]])</f>
        <v>7</v>
      </c>
      <c r="I217" s="10" t="str">
        <f>VLOOKUP(Tbl_Transactions[[#This Row],[Weekday Num]],Tbl_Lookup_Weekday[], 2)</f>
        <v>Sat</v>
      </c>
      <c r="J217" s="10" t="str">
        <f>VLOOKUP(Tbl_Transactions[[#This Row],[Time]],Tbl_Lookup_Time[],4,TRUE)</f>
        <v>Evening</v>
      </c>
      <c r="K217" s="10" t="s">
        <v>17</v>
      </c>
      <c r="L217" s="10" t="s">
        <v>44</v>
      </c>
      <c r="M217" s="10" t="s">
        <v>45</v>
      </c>
      <c r="N217" s="10" t="s">
        <v>26</v>
      </c>
      <c r="O217" s="14">
        <v>347</v>
      </c>
      <c r="P217" s="14">
        <f>IF(Tbl_Transactions[[#This Row],[Type]]="Income",Tbl_Transactions[[#This Row],[Amount]]*Rng_Lookup_IncomeTax,Tbl_Transactions[[#This Row],[Amount]]*Rng_Lookup_SalesTax)</f>
        <v>131.86000000000001</v>
      </c>
      <c r="Q217" s="14">
        <f>IF(Tbl_Transactions[[#This Row],[Type]]="Expense",Tbl_Transactions[[#This Row],[Amount]]+Tbl_Transactions[[#This Row],[Tax]],Tbl_Transactions[[#This Row],[Amount]]-Tbl_Transactions[[#This Row],[Tax]])</f>
        <v>215.14</v>
      </c>
      <c r="R217" s="10" t="str">
        <f>IF(Tbl_Transactions[[#This Row],[Category]]="Income","Income","Expense")</f>
        <v>Income</v>
      </c>
    </row>
    <row r="218" spans="1:18" x14ac:dyDescent="0.25">
      <c r="A218" s="10">
        <v>217</v>
      </c>
      <c r="B218" s="15">
        <v>40717</v>
      </c>
      <c r="C218" s="16">
        <v>0.75339249580272871</v>
      </c>
      <c r="D218" s="10">
        <f>IF(Tbl_Transactions[[#This Row],[Date]]="","",YEAR(Tbl_Transactions[[#This Row],[Date]]))</f>
        <v>2011</v>
      </c>
      <c r="E218" s="10">
        <f>MONTH(Tbl_Transactions[[#This Row],[Date]])</f>
        <v>6</v>
      </c>
      <c r="F218" s="10" t="str">
        <f>VLOOKUP(Tbl_Transactions[[#This Row],[Month Num]],Tbl_Lookup_Month[],2)</f>
        <v>Jun</v>
      </c>
      <c r="G218" s="10">
        <f>DAY(Tbl_Transactions[[#This Row],[Date]])</f>
        <v>23</v>
      </c>
      <c r="H218" s="10">
        <f>WEEKDAY(Tbl_Transactions[[#This Row],[Date]])</f>
        <v>5</v>
      </c>
      <c r="I218" s="10" t="str">
        <f>VLOOKUP(Tbl_Transactions[[#This Row],[Weekday Num]],Tbl_Lookup_Weekday[], 2)</f>
        <v>Thu</v>
      </c>
      <c r="J218" s="10" t="str">
        <f>VLOOKUP(Tbl_Transactions[[#This Row],[Time]],Tbl_Lookup_Time[],4,TRUE)</f>
        <v>Evening</v>
      </c>
      <c r="K218" s="10" t="s">
        <v>28</v>
      </c>
      <c r="L218" s="10" t="s">
        <v>32</v>
      </c>
      <c r="M218" s="10" t="s">
        <v>33</v>
      </c>
      <c r="N218" s="10" t="s">
        <v>35</v>
      </c>
      <c r="O218" s="14">
        <v>387</v>
      </c>
      <c r="P218" s="14">
        <f>IF(Tbl_Transactions[[#This Row],[Type]]="Income",Tbl_Transactions[[#This Row],[Amount]]*Rng_Lookup_IncomeTax,Tbl_Transactions[[#This Row],[Amount]]*Rng_Lookup_SalesTax)</f>
        <v>34.346249999999998</v>
      </c>
      <c r="Q218" s="14">
        <f>IF(Tbl_Transactions[[#This Row],[Type]]="Expense",Tbl_Transactions[[#This Row],[Amount]]+Tbl_Transactions[[#This Row],[Tax]],Tbl_Transactions[[#This Row],[Amount]]-Tbl_Transactions[[#This Row],[Tax]])</f>
        <v>421.34625</v>
      </c>
      <c r="R218" s="10" t="str">
        <f>IF(Tbl_Transactions[[#This Row],[Category]]="Income","Income","Expense")</f>
        <v>Expense</v>
      </c>
    </row>
    <row r="219" spans="1:18" x14ac:dyDescent="0.25">
      <c r="A219" s="10">
        <v>218</v>
      </c>
      <c r="B219" s="15">
        <v>40718</v>
      </c>
      <c r="C219" s="16">
        <v>0.91592483318133178</v>
      </c>
      <c r="D219" s="10">
        <f>IF(Tbl_Transactions[[#This Row],[Date]]="","",YEAR(Tbl_Transactions[[#This Row],[Date]]))</f>
        <v>2011</v>
      </c>
      <c r="E219" s="10">
        <f>MONTH(Tbl_Transactions[[#This Row],[Date]])</f>
        <v>6</v>
      </c>
      <c r="F219" s="10" t="str">
        <f>VLOOKUP(Tbl_Transactions[[#This Row],[Month Num]],Tbl_Lookup_Month[],2)</f>
        <v>Jun</v>
      </c>
      <c r="G219" s="10">
        <f>DAY(Tbl_Transactions[[#This Row],[Date]])</f>
        <v>24</v>
      </c>
      <c r="H219" s="10">
        <f>WEEKDAY(Tbl_Transactions[[#This Row],[Date]])</f>
        <v>6</v>
      </c>
      <c r="I219" s="10" t="str">
        <f>VLOOKUP(Tbl_Transactions[[#This Row],[Weekday Num]],Tbl_Lookup_Weekday[], 2)</f>
        <v>Fri</v>
      </c>
      <c r="J219" s="10" t="str">
        <f>VLOOKUP(Tbl_Transactions[[#This Row],[Time]],Tbl_Lookup_Time[],4,TRUE)</f>
        <v>Evening</v>
      </c>
      <c r="K219" s="10" t="s">
        <v>28</v>
      </c>
      <c r="L219" s="10" t="s">
        <v>32</v>
      </c>
      <c r="M219" s="10" t="s">
        <v>33</v>
      </c>
      <c r="N219" s="10" t="s">
        <v>35</v>
      </c>
      <c r="O219" s="14">
        <v>440</v>
      </c>
      <c r="P219" s="14">
        <f>IF(Tbl_Transactions[[#This Row],[Type]]="Income",Tbl_Transactions[[#This Row],[Amount]]*Rng_Lookup_IncomeTax,Tbl_Transactions[[#This Row],[Amount]]*Rng_Lookup_SalesTax)</f>
        <v>39.049999999999997</v>
      </c>
      <c r="Q219" s="14">
        <f>IF(Tbl_Transactions[[#This Row],[Type]]="Expense",Tbl_Transactions[[#This Row],[Amount]]+Tbl_Transactions[[#This Row],[Tax]],Tbl_Transactions[[#This Row],[Amount]]-Tbl_Transactions[[#This Row],[Tax]])</f>
        <v>479.05</v>
      </c>
      <c r="R219" s="10" t="str">
        <f>IF(Tbl_Transactions[[#This Row],[Category]]="Income","Income","Expense")</f>
        <v>Expense</v>
      </c>
    </row>
    <row r="220" spans="1:18" x14ac:dyDescent="0.25">
      <c r="A220" s="10">
        <v>219</v>
      </c>
      <c r="B220" s="15">
        <v>40718</v>
      </c>
      <c r="C220" s="16">
        <v>0.20171192569235208</v>
      </c>
      <c r="D220" s="10">
        <f>IF(Tbl_Transactions[[#This Row],[Date]]="","",YEAR(Tbl_Transactions[[#This Row],[Date]]))</f>
        <v>2011</v>
      </c>
      <c r="E220" s="10">
        <f>MONTH(Tbl_Transactions[[#This Row],[Date]])</f>
        <v>6</v>
      </c>
      <c r="F220" s="10" t="str">
        <f>VLOOKUP(Tbl_Transactions[[#This Row],[Month Num]],Tbl_Lookup_Month[],2)</f>
        <v>Jun</v>
      </c>
      <c r="G220" s="10">
        <f>DAY(Tbl_Transactions[[#This Row],[Date]])</f>
        <v>24</v>
      </c>
      <c r="H220" s="10">
        <f>WEEKDAY(Tbl_Transactions[[#This Row],[Date]])</f>
        <v>6</v>
      </c>
      <c r="I220" s="10" t="str">
        <f>VLOOKUP(Tbl_Transactions[[#This Row],[Weekday Num]],Tbl_Lookup_Weekday[], 2)</f>
        <v>Fri</v>
      </c>
      <c r="J220" s="10" t="str">
        <f>VLOOKUP(Tbl_Transactions[[#This Row],[Time]],Tbl_Lookup_Time[],4,TRUE)</f>
        <v>Early Morning</v>
      </c>
      <c r="K220" s="10" t="s">
        <v>28</v>
      </c>
      <c r="L220" s="10" t="s">
        <v>27</v>
      </c>
      <c r="M220" s="10" t="s">
        <v>29</v>
      </c>
      <c r="N220" s="10" t="s">
        <v>26</v>
      </c>
      <c r="O220" s="14">
        <v>207</v>
      </c>
      <c r="P220" s="14">
        <f>IF(Tbl_Transactions[[#This Row],[Type]]="Income",Tbl_Transactions[[#This Row],[Amount]]*Rng_Lookup_IncomeTax,Tbl_Transactions[[#This Row],[Amount]]*Rng_Lookup_SalesTax)</f>
        <v>18.37125</v>
      </c>
      <c r="Q220" s="14">
        <f>IF(Tbl_Transactions[[#This Row],[Type]]="Expense",Tbl_Transactions[[#This Row],[Amount]]+Tbl_Transactions[[#This Row],[Tax]],Tbl_Transactions[[#This Row],[Amount]]-Tbl_Transactions[[#This Row],[Tax]])</f>
        <v>225.37125</v>
      </c>
      <c r="R220" s="10" t="str">
        <f>IF(Tbl_Transactions[[#This Row],[Category]]="Income","Income","Expense")</f>
        <v>Expense</v>
      </c>
    </row>
    <row r="221" spans="1:18" x14ac:dyDescent="0.25">
      <c r="A221" s="10">
        <v>220</v>
      </c>
      <c r="B221" s="15">
        <v>40719</v>
      </c>
      <c r="C221" s="16">
        <v>0.85151852088721447</v>
      </c>
      <c r="D221" s="10">
        <f>IF(Tbl_Transactions[[#This Row],[Date]]="","",YEAR(Tbl_Transactions[[#This Row],[Date]]))</f>
        <v>2011</v>
      </c>
      <c r="E221" s="10">
        <f>MONTH(Tbl_Transactions[[#This Row],[Date]])</f>
        <v>6</v>
      </c>
      <c r="F221" s="10" t="str">
        <f>VLOOKUP(Tbl_Transactions[[#This Row],[Month Num]],Tbl_Lookup_Month[],2)</f>
        <v>Jun</v>
      </c>
      <c r="G221" s="10">
        <f>DAY(Tbl_Transactions[[#This Row],[Date]])</f>
        <v>25</v>
      </c>
      <c r="H221" s="10">
        <f>WEEKDAY(Tbl_Transactions[[#This Row],[Date]])</f>
        <v>7</v>
      </c>
      <c r="I221" s="10" t="str">
        <f>VLOOKUP(Tbl_Transactions[[#This Row],[Weekday Num]],Tbl_Lookup_Weekday[], 2)</f>
        <v>Sat</v>
      </c>
      <c r="J221" s="10" t="str">
        <f>VLOOKUP(Tbl_Transactions[[#This Row],[Time]],Tbl_Lookup_Time[],4,TRUE)</f>
        <v>Evening</v>
      </c>
      <c r="K221" s="10" t="s">
        <v>40</v>
      </c>
      <c r="L221" s="10" t="s">
        <v>39</v>
      </c>
      <c r="M221" s="10" t="s">
        <v>41</v>
      </c>
      <c r="N221" s="10" t="s">
        <v>35</v>
      </c>
      <c r="O221" s="14">
        <v>368</v>
      </c>
      <c r="P221" s="14">
        <f>IF(Tbl_Transactions[[#This Row],[Type]]="Income",Tbl_Transactions[[#This Row],[Amount]]*Rng_Lookup_IncomeTax,Tbl_Transactions[[#This Row],[Amount]]*Rng_Lookup_SalesTax)</f>
        <v>32.659999999999997</v>
      </c>
      <c r="Q221" s="14">
        <f>IF(Tbl_Transactions[[#This Row],[Type]]="Expense",Tbl_Transactions[[#This Row],[Amount]]+Tbl_Transactions[[#This Row],[Tax]],Tbl_Transactions[[#This Row],[Amount]]-Tbl_Transactions[[#This Row],[Tax]])</f>
        <v>400.65999999999997</v>
      </c>
      <c r="R221" s="10" t="str">
        <f>IF(Tbl_Transactions[[#This Row],[Category]]="Income","Income","Expense")</f>
        <v>Expense</v>
      </c>
    </row>
    <row r="222" spans="1:18" x14ac:dyDescent="0.25">
      <c r="A222" s="10">
        <v>221</v>
      </c>
      <c r="B222" s="15">
        <v>40723</v>
      </c>
      <c r="C222" s="16">
        <v>0.6990972800714006</v>
      </c>
      <c r="D222" s="10">
        <f>IF(Tbl_Transactions[[#This Row],[Date]]="","",YEAR(Tbl_Transactions[[#This Row],[Date]]))</f>
        <v>2011</v>
      </c>
      <c r="E222" s="10">
        <f>MONTH(Tbl_Transactions[[#This Row],[Date]])</f>
        <v>6</v>
      </c>
      <c r="F222" s="10" t="str">
        <f>VLOOKUP(Tbl_Transactions[[#This Row],[Month Num]],Tbl_Lookup_Month[],2)</f>
        <v>Jun</v>
      </c>
      <c r="G222" s="10">
        <f>DAY(Tbl_Transactions[[#This Row],[Date]])</f>
        <v>29</v>
      </c>
      <c r="H222" s="10">
        <f>WEEKDAY(Tbl_Transactions[[#This Row],[Date]])</f>
        <v>4</v>
      </c>
      <c r="I222" s="10" t="str">
        <f>VLOOKUP(Tbl_Transactions[[#This Row],[Weekday Num]],Tbl_Lookup_Weekday[], 2)</f>
        <v>Wed</v>
      </c>
      <c r="J222" s="10" t="str">
        <f>VLOOKUP(Tbl_Transactions[[#This Row],[Time]],Tbl_Lookup_Time[],4,TRUE)</f>
        <v>Afternoon</v>
      </c>
      <c r="K222" s="10" t="s">
        <v>28</v>
      </c>
      <c r="L222" s="10" t="s">
        <v>42</v>
      </c>
      <c r="M222" s="10" t="s">
        <v>43</v>
      </c>
      <c r="N222" s="10" t="s">
        <v>19</v>
      </c>
      <c r="O222" s="14">
        <v>148</v>
      </c>
      <c r="P222" s="14">
        <f>IF(Tbl_Transactions[[#This Row],[Type]]="Income",Tbl_Transactions[[#This Row],[Amount]]*Rng_Lookup_IncomeTax,Tbl_Transactions[[#This Row],[Amount]]*Rng_Lookup_SalesTax)</f>
        <v>13.135</v>
      </c>
      <c r="Q222" s="14">
        <f>IF(Tbl_Transactions[[#This Row],[Type]]="Expense",Tbl_Transactions[[#This Row],[Amount]]+Tbl_Transactions[[#This Row],[Tax]],Tbl_Transactions[[#This Row],[Amount]]-Tbl_Transactions[[#This Row],[Tax]])</f>
        <v>161.13499999999999</v>
      </c>
      <c r="R222" s="10" t="str">
        <f>IF(Tbl_Transactions[[#This Row],[Category]]="Income","Income","Expense")</f>
        <v>Expense</v>
      </c>
    </row>
    <row r="223" spans="1:18" x14ac:dyDescent="0.25">
      <c r="A223" s="10">
        <v>222</v>
      </c>
      <c r="B223" s="15">
        <v>40725</v>
      </c>
      <c r="C223" s="16">
        <v>0.27136338067542753</v>
      </c>
      <c r="D223" s="10">
        <f>IF(Tbl_Transactions[[#This Row],[Date]]="","",YEAR(Tbl_Transactions[[#This Row],[Date]]))</f>
        <v>2011</v>
      </c>
      <c r="E223" s="10">
        <f>MONTH(Tbl_Transactions[[#This Row],[Date]])</f>
        <v>7</v>
      </c>
      <c r="F223" s="10" t="str">
        <f>VLOOKUP(Tbl_Transactions[[#This Row],[Month Num]],Tbl_Lookup_Month[],2)</f>
        <v>Jul</v>
      </c>
      <c r="G223" s="10">
        <f>DAY(Tbl_Transactions[[#This Row],[Date]])</f>
        <v>1</v>
      </c>
      <c r="H223" s="10">
        <f>WEEKDAY(Tbl_Transactions[[#This Row],[Date]])</f>
        <v>6</v>
      </c>
      <c r="I223" s="10" t="str">
        <f>VLOOKUP(Tbl_Transactions[[#This Row],[Weekday Num]],Tbl_Lookup_Weekday[], 2)</f>
        <v>Fri</v>
      </c>
      <c r="J223" s="10" t="str">
        <f>VLOOKUP(Tbl_Transactions[[#This Row],[Time]],Tbl_Lookup_Time[],4,TRUE)</f>
        <v>Early Morning</v>
      </c>
      <c r="K223" s="10" t="s">
        <v>60</v>
      </c>
      <c r="L223" s="10" t="s">
        <v>59</v>
      </c>
      <c r="M223" s="10" t="s">
        <v>61</v>
      </c>
      <c r="N223" s="10" t="s">
        <v>35</v>
      </c>
      <c r="O223" s="14">
        <v>187</v>
      </c>
      <c r="P223" s="14">
        <f>IF(Tbl_Transactions[[#This Row],[Type]]="Income",Tbl_Transactions[[#This Row],[Amount]]*Rng_Lookup_IncomeTax,Tbl_Transactions[[#This Row],[Amount]]*Rng_Lookup_SalesTax)</f>
        <v>16.596249999999998</v>
      </c>
      <c r="Q223" s="14">
        <f>IF(Tbl_Transactions[[#This Row],[Type]]="Expense",Tbl_Transactions[[#This Row],[Amount]]+Tbl_Transactions[[#This Row],[Tax]],Tbl_Transactions[[#This Row],[Amount]]-Tbl_Transactions[[#This Row],[Tax]])</f>
        <v>203.59625</v>
      </c>
      <c r="R223" s="10" t="str">
        <f>IF(Tbl_Transactions[[#This Row],[Category]]="Income","Income","Expense")</f>
        <v>Expense</v>
      </c>
    </row>
    <row r="224" spans="1:18" x14ac:dyDescent="0.25">
      <c r="A224" s="10">
        <v>223</v>
      </c>
      <c r="B224" s="15">
        <v>40726</v>
      </c>
      <c r="C224" s="16">
        <v>0.39412225347781782</v>
      </c>
      <c r="D224" s="10">
        <f>IF(Tbl_Transactions[[#This Row],[Date]]="","",YEAR(Tbl_Transactions[[#This Row],[Date]]))</f>
        <v>2011</v>
      </c>
      <c r="E224" s="10">
        <f>MONTH(Tbl_Transactions[[#This Row],[Date]])</f>
        <v>7</v>
      </c>
      <c r="F224" s="10" t="str">
        <f>VLOOKUP(Tbl_Transactions[[#This Row],[Month Num]],Tbl_Lookup_Month[],2)</f>
        <v>Jul</v>
      </c>
      <c r="G224" s="10">
        <f>DAY(Tbl_Transactions[[#This Row],[Date]])</f>
        <v>2</v>
      </c>
      <c r="H224" s="10">
        <f>WEEKDAY(Tbl_Transactions[[#This Row],[Date]])</f>
        <v>7</v>
      </c>
      <c r="I224" s="10" t="str">
        <f>VLOOKUP(Tbl_Transactions[[#This Row],[Weekday Num]],Tbl_Lookup_Weekday[], 2)</f>
        <v>Sat</v>
      </c>
      <c r="J224" s="10" t="str">
        <f>VLOOKUP(Tbl_Transactions[[#This Row],[Time]],Tbl_Lookup_Time[],4,TRUE)</f>
        <v>Morning</v>
      </c>
      <c r="K224" s="10" t="s">
        <v>37</v>
      </c>
      <c r="L224" s="10" t="s">
        <v>47</v>
      </c>
      <c r="M224" s="10" t="s">
        <v>48</v>
      </c>
      <c r="N224" s="10" t="s">
        <v>35</v>
      </c>
      <c r="O224" s="14">
        <v>146</v>
      </c>
      <c r="P224" s="14">
        <f>IF(Tbl_Transactions[[#This Row],[Type]]="Income",Tbl_Transactions[[#This Row],[Amount]]*Rng_Lookup_IncomeTax,Tbl_Transactions[[#This Row],[Amount]]*Rng_Lookup_SalesTax)</f>
        <v>12.9575</v>
      </c>
      <c r="Q224" s="14">
        <f>IF(Tbl_Transactions[[#This Row],[Type]]="Expense",Tbl_Transactions[[#This Row],[Amount]]+Tbl_Transactions[[#This Row],[Tax]],Tbl_Transactions[[#This Row],[Amount]]-Tbl_Transactions[[#This Row],[Tax]])</f>
        <v>158.95750000000001</v>
      </c>
      <c r="R224" s="10" t="str">
        <f>IF(Tbl_Transactions[[#This Row],[Category]]="Income","Income","Expense")</f>
        <v>Expense</v>
      </c>
    </row>
    <row r="225" spans="1:18" x14ac:dyDescent="0.25">
      <c r="A225" s="10">
        <v>224</v>
      </c>
      <c r="B225" s="15">
        <v>40726</v>
      </c>
      <c r="C225" s="16">
        <v>0.33414013843582324</v>
      </c>
      <c r="D225" s="10">
        <f>IF(Tbl_Transactions[[#This Row],[Date]]="","",YEAR(Tbl_Transactions[[#This Row],[Date]]))</f>
        <v>2011</v>
      </c>
      <c r="E225" s="10">
        <f>MONTH(Tbl_Transactions[[#This Row],[Date]])</f>
        <v>7</v>
      </c>
      <c r="F225" s="10" t="str">
        <f>VLOOKUP(Tbl_Transactions[[#This Row],[Month Num]],Tbl_Lookup_Month[],2)</f>
        <v>Jul</v>
      </c>
      <c r="G225" s="10">
        <f>DAY(Tbl_Transactions[[#This Row],[Date]])</f>
        <v>2</v>
      </c>
      <c r="H225" s="10">
        <f>WEEKDAY(Tbl_Transactions[[#This Row],[Date]])</f>
        <v>7</v>
      </c>
      <c r="I225" s="10" t="str">
        <f>VLOOKUP(Tbl_Transactions[[#This Row],[Weekday Num]],Tbl_Lookup_Weekday[], 2)</f>
        <v>Sat</v>
      </c>
      <c r="J225" s="10" t="str">
        <f>VLOOKUP(Tbl_Transactions[[#This Row],[Time]],Tbl_Lookup_Time[],4,TRUE)</f>
        <v>Morning</v>
      </c>
      <c r="K225" s="10" t="s">
        <v>37</v>
      </c>
      <c r="L225" s="10" t="s">
        <v>47</v>
      </c>
      <c r="M225" s="10" t="s">
        <v>48</v>
      </c>
      <c r="N225" s="10" t="s">
        <v>26</v>
      </c>
      <c r="O225" s="14">
        <v>111</v>
      </c>
      <c r="P225" s="14">
        <f>IF(Tbl_Transactions[[#This Row],[Type]]="Income",Tbl_Transactions[[#This Row],[Amount]]*Rng_Lookup_IncomeTax,Tbl_Transactions[[#This Row],[Amount]]*Rng_Lookup_SalesTax)</f>
        <v>9.8512500000000003</v>
      </c>
      <c r="Q225" s="14">
        <f>IF(Tbl_Transactions[[#This Row],[Type]]="Expense",Tbl_Transactions[[#This Row],[Amount]]+Tbl_Transactions[[#This Row],[Tax]],Tbl_Transactions[[#This Row],[Amount]]-Tbl_Transactions[[#This Row],[Tax]])</f>
        <v>120.85124999999999</v>
      </c>
      <c r="R225" s="10" t="str">
        <f>IF(Tbl_Transactions[[#This Row],[Category]]="Income","Income","Expense")</f>
        <v>Expense</v>
      </c>
    </row>
    <row r="226" spans="1:18" x14ac:dyDescent="0.25">
      <c r="A226" s="10">
        <v>225</v>
      </c>
      <c r="B226" s="15">
        <v>40726</v>
      </c>
      <c r="C226" s="16">
        <v>0.30391936874412417</v>
      </c>
      <c r="D226" s="10">
        <f>IF(Tbl_Transactions[[#This Row],[Date]]="","",YEAR(Tbl_Transactions[[#This Row],[Date]]))</f>
        <v>2011</v>
      </c>
      <c r="E226" s="10">
        <f>MONTH(Tbl_Transactions[[#This Row],[Date]])</f>
        <v>7</v>
      </c>
      <c r="F226" s="10" t="str">
        <f>VLOOKUP(Tbl_Transactions[[#This Row],[Month Num]],Tbl_Lookup_Month[],2)</f>
        <v>Jul</v>
      </c>
      <c r="G226" s="10">
        <f>DAY(Tbl_Transactions[[#This Row],[Date]])</f>
        <v>2</v>
      </c>
      <c r="H226" s="10">
        <f>WEEKDAY(Tbl_Transactions[[#This Row],[Date]])</f>
        <v>7</v>
      </c>
      <c r="I226" s="10" t="str">
        <f>VLOOKUP(Tbl_Transactions[[#This Row],[Weekday Num]],Tbl_Lookup_Weekday[], 2)</f>
        <v>Sat</v>
      </c>
      <c r="J226" s="10" t="str">
        <f>VLOOKUP(Tbl_Transactions[[#This Row],[Time]],Tbl_Lookup_Time[],4,TRUE)</f>
        <v>Morning</v>
      </c>
      <c r="K226" s="10" t="s">
        <v>24</v>
      </c>
      <c r="L226" s="10" t="s">
        <v>23</v>
      </c>
      <c r="M226" s="10" t="s">
        <v>25</v>
      </c>
      <c r="N226" s="10" t="s">
        <v>26</v>
      </c>
      <c r="O226" s="14">
        <v>91</v>
      </c>
      <c r="P226" s="14">
        <f>IF(Tbl_Transactions[[#This Row],[Type]]="Income",Tbl_Transactions[[#This Row],[Amount]]*Rng_Lookup_IncomeTax,Tbl_Transactions[[#This Row],[Amount]]*Rng_Lookup_SalesTax)</f>
        <v>8.0762499999999999</v>
      </c>
      <c r="Q226" s="14">
        <f>IF(Tbl_Transactions[[#This Row],[Type]]="Expense",Tbl_Transactions[[#This Row],[Amount]]+Tbl_Transactions[[#This Row],[Tax]],Tbl_Transactions[[#This Row],[Amount]]-Tbl_Transactions[[#This Row],[Tax]])</f>
        <v>99.076250000000002</v>
      </c>
      <c r="R226" s="10" t="str">
        <f>IF(Tbl_Transactions[[#This Row],[Category]]="Income","Income","Expense")</f>
        <v>Expense</v>
      </c>
    </row>
    <row r="227" spans="1:18" x14ac:dyDescent="0.25">
      <c r="A227" s="10">
        <v>226</v>
      </c>
      <c r="B227" s="15">
        <v>40726</v>
      </c>
      <c r="C227" s="16">
        <v>0.20113174382775478</v>
      </c>
      <c r="D227" s="10">
        <f>IF(Tbl_Transactions[[#This Row],[Date]]="","",YEAR(Tbl_Transactions[[#This Row],[Date]]))</f>
        <v>2011</v>
      </c>
      <c r="E227" s="10">
        <f>MONTH(Tbl_Transactions[[#This Row],[Date]])</f>
        <v>7</v>
      </c>
      <c r="F227" s="10" t="str">
        <f>VLOOKUP(Tbl_Transactions[[#This Row],[Month Num]],Tbl_Lookup_Month[],2)</f>
        <v>Jul</v>
      </c>
      <c r="G227" s="10">
        <f>DAY(Tbl_Transactions[[#This Row],[Date]])</f>
        <v>2</v>
      </c>
      <c r="H227" s="10">
        <f>WEEKDAY(Tbl_Transactions[[#This Row],[Date]])</f>
        <v>7</v>
      </c>
      <c r="I227" s="10" t="str">
        <f>VLOOKUP(Tbl_Transactions[[#This Row],[Weekday Num]],Tbl_Lookup_Weekday[], 2)</f>
        <v>Sat</v>
      </c>
      <c r="J227" s="10" t="str">
        <f>VLOOKUP(Tbl_Transactions[[#This Row],[Time]],Tbl_Lookup_Time[],4,TRUE)</f>
        <v>Early Morning</v>
      </c>
      <c r="K227" s="10" t="s">
        <v>55</v>
      </c>
      <c r="L227" s="10" t="s">
        <v>54</v>
      </c>
      <c r="M227" s="10" t="s">
        <v>56</v>
      </c>
      <c r="N227" s="10" t="s">
        <v>19</v>
      </c>
      <c r="O227" s="14">
        <v>369</v>
      </c>
      <c r="P227" s="14">
        <f>IF(Tbl_Transactions[[#This Row],[Type]]="Income",Tbl_Transactions[[#This Row],[Amount]]*Rng_Lookup_IncomeTax,Tbl_Transactions[[#This Row],[Amount]]*Rng_Lookup_SalesTax)</f>
        <v>32.748750000000001</v>
      </c>
      <c r="Q227" s="14">
        <f>IF(Tbl_Transactions[[#This Row],[Type]]="Expense",Tbl_Transactions[[#This Row],[Amount]]+Tbl_Transactions[[#This Row],[Tax]],Tbl_Transactions[[#This Row],[Amount]]-Tbl_Transactions[[#This Row],[Tax]])</f>
        <v>401.74874999999997</v>
      </c>
      <c r="R227" s="10" t="str">
        <f>IF(Tbl_Transactions[[#This Row],[Category]]="Income","Income","Expense")</f>
        <v>Expense</v>
      </c>
    </row>
    <row r="228" spans="1:18" x14ac:dyDescent="0.25">
      <c r="A228" s="10">
        <v>227</v>
      </c>
      <c r="B228" s="15">
        <v>40727</v>
      </c>
      <c r="C228" s="16">
        <v>0.60335068224675492</v>
      </c>
      <c r="D228" s="10">
        <f>IF(Tbl_Transactions[[#This Row],[Date]]="","",YEAR(Tbl_Transactions[[#This Row],[Date]]))</f>
        <v>2011</v>
      </c>
      <c r="E228" s="10">
        <f>MONTH(Tbl_Transactions[[#This Row],[Date]])</f>
        <v>7</v>
      </c>
      <c r="F228" s="10" t="str">
        <f>VLOOKUP(Tbl_Transactions[[#This Row],[Month Num]],Tbl_Lookup_Month[],2)</f>
        <v>Jul</v>
      </c>
      <c r="G228" s="10">
        <f>DAY(Tbl_Transactions[[#This Row],[Date]])</f>
        <v>3</v>
      </c>
      <c r="H228" s="10">
        <f>WEEKDAY(Tbl_Transactions[[#This Row],[Date]])</f>
        <v>1</v>
      </c>
      <c r="I228" s="10" t="str">
        <f>VLOOKUP(Tbl_Transactions[[#This Row],[Weekday Num]],Tbl_Lookup_Weekday[], 2)</f>
        <v>Sun</v>
      </c>
      <c r="J228" s="10" t="str">
        <f>VLOOKUP(Tbl_Transactions[[#This Row],[Time]],Tbl_Lookup_Time[],4,TRUE)</f>
        <v>Afternoon</v>
      </c>
      <c r="K228" s="10" t="s">
        <v>28</v>
      </c>
      <c r="L228" s="10" t="s">
        <v>27</v>
      </c>
      <c r="M228" s="10" t="s">
        <v>29</v>
      </c>
      <c r="N228" s="10" t="s">
        <v>19</v>
      </c>
      <c r="O228" s="14">
        <v>311</v>
      </c>
      <c r="P228" s="14">
        <f>IF(Tbl_Transactions[[#This Row],[Type]]="Income",Tbl_Transactions[[#This Row],[Amount]]*Rng_Lookup_IncomeTax,Tbl_Transactions[[#This Row],[Amount]]*Rng_Lookup_SalesTax)</f>
        <v>27.60125</v>
      </c>
      <c r="Q228" s="14">
        <f>IF(Tbl_Transactions[[#This Row],[Type]]="Expense",Tbl_Transactions[[#This Row],[Amount]]+Tbl_Transactions[[#This Row],[Tax]],Tbl_Transactions[[#This Row],[Amount]]-Tbl_Transactions[[#This Row],[Tax]])</f>
        <v>338.60124999999999</v>
      </c>
      <c r="R228" s="10" t="str">
        <f>IF(Tbl_Transactions[[#This Row],[Category]]="Income","Income","Expense")</f>
        <v>Expense</v>
      </c>
    </row>
    <row r="229" spans="1:18" x14ac:dyDescent="0.25">
      <c r="A229" s="10">
        <v>228</v>
      </c>
      <c r="B229" s="15">
        <v>40731</v>
      </c>
      <c r="C229" s="16">
        <v>0.54309292963177602</v>
      </c>
      <c r="D229" s="10">
        <f>IF(Tbl_Transactions[[#This Row],[Date]]="","",YEAR(Tbl_Transactions[[#This Row],[Date]]))</f>
        <v>2011</v>
      </c>
      <c r="E229" s="10">
        <f>MONTH(Tbl_Transactions[[#This Row],[Date]])</f>
        <v>7</v>
      </c>
      <c r="F229" s="10" t="str">
        <f>VLOOKUP(Tbl_Transactions[[#This Row],[Month Num]],Tbl_Lookup_Month[],2)</f>
        <v>Jul</v>
      </c>
      <c r="G229" s="10">
        <f>DAY(Tbl_Transactions[[#This Row],[Date]])</f>
        <v>7</v>
      </c>
      <c r="H229" s="10">
        <f>WEEKDAY(Tbl_Transactions[[#This Row],[Date]])</f>
        <v>5</v>
      </c>
      <c r="I229" s="10" t="str">
        <f>VLOOKUP(Tbl_Transactions[[#This Row],[Weekday Num]],Tbl_Lookup_Weekday[], 2)</f>
        <v>Thu</v>
      </c>
      <c r="J229" s="10" t="str">
        <f>VLOOKUP(Tbl_Transactions[[#This Row],[Time]],Tbl_Lookup_Time[],4,TRUE)</f>
        <v>Afternoon</v>
      </c>
      <c r="K229" s="10" t="s">
        <v>17</v>
      </c>
      <c r="L229" s="10" t="s">
        <v>16</v>
      </c>
      <c r="M229" s="10" t="s">
        <v>18</v>
      </c>
      <c r="N229" s="10" t="s">
        <v>35</v>
      </c>
      <c r="O229" s="14">
        <v>490</v>
      </c>
      <c r="P229" s="14">
        <f>IF(Tbl_Transactions[[#This Row],[Type]]="Income",Tbl_Transactions[[#This Row],[Amount]]*Rng_Lookup_IncomeTax,Tbl_Transactions[[#This Row],[Amount]]*Rng_Lookup_SalesTax)</f>
        <v>186.2</v>
      </c>
      <c r="Q229" s="14">
        <f>IF(Tbl_Transactions[[#This Row],[Type]]="Expense",Tbl_Transactions[[#This Row],[Amount]]+Tbl_Transactions[[#This Row],[Tax]],Tbl_Transactions[[#This Row],[Amount]]-Tbl_Transactions[[#This Row],[Tax]])</f>
        <v>303.8</v>
      </c>
      <c r="R229" s="10" t="str">
        <f>IF(Tbl_Transactions[[#This Row],[Category]]="Income","Income","Expense")</f>
        <v>Income</v>
      </c>
    </row>
    <row r="230" spans="1:18" x14ac:dyDescent="0.25">
      <c r="A230" s="10">
        <v>229</v>
      </c>
      <c r="B230" s="15">
        <v>40731</v>
      </c>
      <c r="C230" s="16">
        <v>0.4232536955491123</v>
      </c>
      <c r="D230" s="10">
        <f>IF(Tbl_Transactions[[#This Row],[Date]]="","",YEAR(Tbl_Transactions[[#This Row],[Date]]))</f>
        <v>2011</v>
      </c>
      <c r="E230" s="10">
        <f>MONTH(Tbl_Transactions[[#This Row],[Date]])</f>
        <v>7</v>
      </c>
      <c r="F230" s="10" t="str">
        <f>VLOOKUP(Tbl_Transactions[[#This Row],[Month Num]],Tbl_Lookup_Month[],2)</f>
        <v>Jul</v>
      </c>
      <c r="G230" s="10">
        <f>DAY(Tbl_Transactions[[#This Row],[Date]])</f>
        <v>7</v>
      </c>
      <c r="H230" s="10">
        <f>WEEKDAY(Tbl_Transactions[[#This Row],[Date]])</f>
        <v>5</v>
      </c>
      <c r="I230" s="10" t="str">
        <f>VLOOKUP(Tbl_Transactions[[#This Row],[Weekday Num]],Tbl_Lookup_Weekday[], 2)</f>
        <v>Thu</v>
      </c>
      <c r="J230" s="10" t="str">
        <f>VLOOKUP(Tbl_Transactions[[#This Row],[Time]],Tbl_Lookup_Time[],4,TRUE)</f>
        <v>Late Morning</v>
      </c>
      <c r="K230" s="10" t="s">
        <v>28</v>
      </c>
      <c r="L230" s="10" t="s">
        <v>32</v>
      </c>
      <c r="M230" s="10" t="s">
        <v>33</v>
      </c>
      <c r="N230" s="10" t="s">
        <v>26</v>
      </c>
      <c r="O230" s="14">
        <v>70</v>
      </c>
      <c r="P230" s="14">
        <f>IF(Tbl_Transactions[[#This Row],[Type]]="Income",Tbl_Transactions[[#This Row],[Amount]]*Rng_Lookup_IncomeTax,Tbl_Transactions[[#This Row],[Amount]]*Rng_Lookup_SalesTax)</f>
        <v>6.2124999999999995</v>
      </c>
      <c r="Q230" s="14">
        <f>IF(Tbl_Transactions[[#This Row],[Type]]="Expense",Tbl_Transactions[[#This Row],[Amount]]+Tbl_Transactions[[#This Row],[Tax]],Tbl_Transactions[[#This Row],[Amount]]-Tbl_Transactions[[#This Row],[Tax]])</f>
        <v>76.212500000000006</v>
      </c>
      <c r="R230" s="10" t="str">
        <f>IF(Tbl_Transactions[[#This Row],[Category]]="Income","Income","Expense")</f>
        <v>Expense</v>
      </c>
    </row>
    <row r="231" spans="1:18" x14ac:dyDescent="0.25">
      <c r="A231" s="10">
        <v>230</v>
      </c>
      <c r="B231" s="15">
        <v>40731</v>
      </c>
      <c r="C231" s="16">
        <v>0.92914487446114058</v>
      </c>
      <c r="D231" s="10">
        <f>IF(Tbl_Transactions[[#This Row],[Date]]="","",YEAR(Tbl_Transactions[[#This Row],[Date]]))</f>
        <v>2011</v>
      </c>
      <c r="E231" s="10">
        <f>MONTH(Tbl_Transactions[[#This Row],[Date]])</f>
        <v>7</v>
      </c>
      <c r="F231" s="10" t="str">
        <f>VLOOKUP(Tbl_Transactions[[#This Row],[Month Num]],Tbl_Lookup_Month[],2)</f>
        <v>Jul</v>
      </c>
      <c r="G231" s="10">
        <f>DAY(Tbl_Transactions[[#This Row],[Date]])</f>
        <v>7</v>
      </c>
      <c r="H231" s="10">
        <f>WEEKDAY(Tbl_Transactions[[#This Row],[Date]])</f>
        <v>5</v>
      </c>
      <c r="I231" s="10" t="str">
        <f>VLOOKUP(Tbl_Transactions[[#This Row],[Weekday Num]],Tbl_Lookup_Weekday[], 2)</f>
        <v>Thu</v>
      </c>
      <c r="J231" s="10" t="str">
        <f>VLOOKUP(Tbl_Transactions[[#This Row],[Time]],Tbl_Lookup_Time[],4,TRUE)</f>
        <v>Evening</v>
      </c>
      <c r="K231" s="10" t="s">
        <v>24</v>
      </c>
      <c r="L231" s="10" t="s">
        <v>30</v>
      </c>
      <c r="M231" s="10" t="s">
        <v>31</v>
      </c>
      <c r="N231" s="10" t="s">
        <v>26</v>
      </c>
      <c r="O231" s="14">
        <v>19</v>
      </c>
      <c r="P231" s="14">
        <f>IF(Tbl_Transactions[[#This Row],[Type]]="Income",Tbl_Transactions[[#This Row],[Amount]]*Rng_Lookup_IncomeTax,Tbl_Transactions[[#This Row],[Amount]]*Rng_Lookup_SalesTax)</f>
        <v>1.6862499999999998</v>
      </c>
      <c r="Q231" s="14">
        <f>IF(Tbl_Transactions[[#This Row],[Type]]="Expense",Tbl_Transactions[[#This Row],[Amount]]+Tbl_Transactions[[#This Row],[Tax]],Tbl_Transactions[[#This Row],[Amount]]-Tbl_Transactions[[#This Row],[Tax]])</f>
        <v>20.686250000000001</v>
      </c>
      <c r="R231" s="10" t="str">
        <f>IF(Tbl_Transactions[[#This Row],[Category]]="Income","Income","Expense")</f>
        <v>Expense</v>
      </c>
    </row>
    <row r="232" spans="1:18" x14ac:dyDescent="0.25">
      <c r="A232" s="10">
        <v>231</v>
      </c>
      <c r="B232" s="15">
        <v>40731</v>
      </c>
      <c r="C232" s="16">
        <v>0.61263579026428494</v>
      </c>
      <c r="D232" s="10">
        <f>IF(Tbl_Transactions[[#This Row],[Date]]="","",YEAR(Tbl_Transactions[[#This Row],[Date]]))</f>
        <v>2011</v>
      </c>
      <c r="E232" s="10">
        <f>MONTH(Tbl_Transactions[[#This Row],[Date]])</f>
        <v>7</v>
      </c>
      <c r="F232" s="10" t="str">
        <f>VLOOKUP(Tbl_Transactions[[#This Row],[Month Num]],Tbl_Lookup_Month[],2)</f>
        <v>Jul</v>
      </c>
      <c r="G232" s="10">
        <f>DAY(Tbl_Transactions[[#This Row],[Date]])</f>
        <v>7</v>
      </c>
      <c r="H232" s="10">
        <f>WEEKDAY(Tbl_Transactions[[#This Row],[Date]])</f>
        <v>5</v>
      </c>
      <c r="I232" s="10" t="str">
        <f>VLOOKUP(Tbl_Transactions[[#This Row],[Weekday Num]],Tbl_Lookup_Weekday[], 2)</f>
        <v>Thu</v>
      </c>
      <c r="J232" s="10" t="str">
        <f>VLOOKUP(Tbl_Transactions[[#This Row],[Time]],Tbl_Lookup_Time[],4,TRUE)</f>
        <v>Afternoon</v>
      </c>
      <c r="K232" s="10" t="s">
        <v>28</v>
      </c>
      <c r="L232" s="10" t="s">
        <v>27</v>
      </c>
      <c r="M232" s="10" t="s">
        <v>29</v>
      </c>
      <c r="N232" s="10" t="s">
        <v>26</v>
      </c>
      <c r="O232" s="14">
        <v>88</v>
      </c>
      <c r="P232" s="14">
        <f>IF(Tbl_Transactions[[#This Row],[Type]]="Income",Tbl_Transactions[[#This Row],[Amount]]*Rng_Lookup_IncomeTax,Tbl_Transactions[[#This Row],[Amount]]*Rng_Lookup_SalesTax)</f>
        <v>7.81</v>
      </c>
      <c r="Q232" s="14">
        <f>IF(Tbl_Transactions[[#This Row],[Type]]="Expense",Tbl_Transactions[[#This Row],[Amount]]+Tbl_Transactions[[#This Row],[Tax]],Tbl_Transactions[[#This Row],[Amount]]-Tbl_Transactions[[#This Row],[Tax]])</f>
        <v>95.81</v>
      </c>
      <c r="R232" s="10" t="str">
        <f>IF(Tbl_Transactions[[#This Row],[Category]]="Income","Income","Expense")</f>
        <v>Expense</v>
      </c>
    </row>
    <row r="233" spans="1:18" x14ac:dyDescent="0.25">
      <c r="A233" s="10">
        <v>232</v>
      </c>
      <c r="B233" s="15">
        <v>40733</v>
      </c>
      <c r="C233" s="16">
        <v>0.40090176419514345</v>
      </c>
      <c r="D233" s="10">
        <f>IF(Tbl_Transactions[[#This Row],[Date]]="","",YEAR(Tbl_Transactions[[#This Row],[Date]]))</f>
        <v>2011</v>
      </c>
      <c r="E233" s="10">
        <f>MONTH(Tbl_Transactions[[#This Row],[Date]])</f>
        <v>7</v>
      </c>
      <c r="F233" s="10" t="str">
        <f>VLOOKUP(Tbl_Transactions[[#This Row],[Month Num]],Tbl_Lookup_Month[],2)</f>
        <v>Jul</v>
      </c>
      <c r="G233" s="10">
        <f>DAY(Tbl_Transactions[[#This Row],[Date]])</f>
        <v>9</v>
      </c>
      <c r="H233" s="10">
        <f>WEEKDAY(Tbl_Transactions[[#This Row],[Date]])</f>
        <v>7</v>
      </c>
      <c r="I233" s="10" t="str">
        <f>VLOOKUP(Tbl_Transactions[[#This Row],[Weekday Num]],Tbl_Lookup_Weekday[], 2)</f>
        <v>Sat</v>
      </c>
      <c r="J233" s="10" t="str">
        <f>VLOOKUP(Tbl_Transactions[[#This Row],[Time]],Tbl_Lookup_Time[],4,TRUE)</f>
        <v>Morning</v>
      </c>
      <c r="K233" s="10" t="s">
        <v>63</v>
      </c>
      <c r="L233" s="10" t="s">
        <v>62</v>
      </c>
      <c r="M233" s="10" t="s">
        <v>64</v>
      </c>
      <c r="N233" s="10" t="s">
        <v>35</v>
      </c>
      <c r="O233" s="14">
        <v>100</v>
      </c>
      <c r="P233" s="14">
        <f>IF(Tbl_Transactions[[#This Row],[Type]]="Income",Tbl_Transactions[[#This Row],[Amount]]*Rng_Lookup_IncomeTax,Tbl_Transactions[[#This Row],[Amount]]*Rng_Lookup_SalesTax)</f>
        <v>8.875</v>
      </c>
      <c r="Q233" s="14">
        <f>IF(Tbl_Transactions[[#This Row],[Type]]="Expense",Tbl_Transactions[[#This Row],[Amount]]+Tbl_Transactions[[#This Row],[Tax]],Tbl_Transactions[[#This Row],[Amount]]-Tbl_Transactions[[#This Row],[Tax]])</f>
        <v>108.875</v>
      </c>
      <c r="R233" s="10" t="str">
        <f>IF(Tbl_Transactions[[#This Row],[Category]]="Income","Income","Expense")</f>
        <v>Expense</v>
      </c>
    </row>
    <row r="234" spans="1:18" x14ac:dyDescent="0.25">
      <c r="A234" s="10">
        <v>233</v>
      </c>
      <c r="B234" s="15">
        <v>40736</v>
      </c>
      <c r="C234" s="16">
        <v>0.98676388449887287</v>
      </c>
      <c r="D234" s="10">
        <f>IF(Tbl_Transactions[[#This Row],[Date]]="","",YEAR(Tbl_Transactions[[#This Row],[Date]]))</f>
        <v>2011</v>
      </c>
      <c r="E234" s="10">
        <f>MONTH(Tbl_Transactions[[#This Row],[Date]])</f>
        <v>7</v>
      </c>
      <c r="F234" s="10" t="str">
        <f>VLOOKUP(Tbl_Transactions[[#This Row],[Month Num]],Tbl_Lookup_Month[],2)</f>
        <v>Jul</v>
      </c>
      <c r="G234" s="10">
        <f>DAY(Tbl_Transactions[[#This Row],[Date]])</f>
        <v>12</v>
      </c>
      <c r="H234" s="10">
        <f>WEEKDAY(Tbl_Transactions[[#This Row],[Date]])</f>
        <v>3</v>
      </c>
      <c r="I234" s="10" t="str">
        <f>VLOOKUP(Tbl_Transactions[[#This Row],[Weekday Num]],Tbl_Lookup_Weekday[], 2)</f>
        <v>Tue</v>
      </c>
      <c r="J234" s="10" t="str">
        <f>VLOOKUP(Tbl_Transactions[[#This Row],[Time]],Tbl_Lookup_Time[],4,TRUE)</f>
        <v>Evening</v>
      </c>
      <c r="K234" s="10" t="s">
        <v>28</v>
      </c>
      <c r="L234" s="10" t="s">
        <v>32</v>
      </c>
      <c r="M234" s="10" t="s">
        <v>33</v>
      </c>
      <c r="N234" s="10" t="s">
        <v>26</v>
      </c>
      <c r="O234" s="14">
        <v>221</v>
      </c>
      <c r="P234" s="14">
        <f>IF(Tbl_Transactions[[#This Row],[Type]]="Income",Tbl_Transactions[[#This Row],[Amount]]*Rng_Lookup_IncomeTax,Tbl_Transactions[[#This Row],[Amount]]*Rng_Lookup_SalesTax)</f>
        <v>19.61375</v>
      </c>
      <c r="Q234" s="14">
        <f>IF(Tbl_Transactions[[#This Row],[Type]]="Expense",Tbl_Transactions[[#This Row],[Amount]]+Tbl_Transactions[[#This Row],[Tax]],Tbl_Transactions[[#This Row],[Amount]]-Tbl_Transactions[[#This Row],[Tax]])</f>
        <v>240.61375000000001</v>
      </c>
      <c r="R234" s="10" t="str">
        <f>IF(Tbl_Transactions[[#This Row],[Category]]="Income","Income","Expense")</f>
        <v>Expense</v>
      </c>
    </row>
    <row r="235" spans="1:18" x14ac:dyDescent="0.25">
      <c r="A235" s="10">
        <v>234</v>
      </c>
      <c r="B235" s="15">
        <v>40736</v>
      </c>
      <c r="C235" s="16">
        <v>0.74933343913286266</v>
      </c>
      <c r="D235" s="10">
        <f>IF(Tbl_Transactions[[#This Row],[Date]]="","",YEAR(Tbl_Transactions[[#This Row],[Date]]))</f>
        <v>2011</v>
      </c>
      <c r="E235" s="10">
        <f>MONTH(Tbl_Transactions[[#This Row],[Date]])</f>
        <v>7</v>
      </c>
      <c r="F235" s="10" t="str">
        <f>VLOOKUP(Tbl_Transactions[[#This Row],[Month Num]],Tbl_Lookup_Month[],2)</f>
        <v>Jul</v>
      </c>
      <c r="G235" s="10">
        <f>DAY(Tbl_Transactions[[#This Row],[Date]])</f>
        <v>12</v>
      </c>
      <c r="H235" s="10">
        <f>WEEKDAY(Tbl_Transactions[[#This Row],[Date]])</f>
        <v>3</v>
      </c>
      <c r="I235" s="10" t="str">
        <f>VLOOKUP(Tbl_Transactions[[#This Row],[Weekday Num]],Tbl_Lookup_Weekday[], 2)</f>
        <v>Tue</v>
      </c>
      <c r="J235" s="10" t="str">
        <f>VLOOKUP(Tbl_Transactions[[#This Row],[Time]],Tbl_Lookup_Time[],4,TRUE)</f>
        <v>Evening</v>
      </c>
      <c r="K235" s="10" t="s">
        <v>28</v>
      </c>
      <c r="L235" s="10" t="s">
        <v>42</v>
      </c>
      <c r="M235" s="10" t="s">
        <v>43</v>
      </c>
      <c r="N235" s="10" t="s">
        <v>19</v>
      </c>
      <c r="O235" s="14">
        <v>420</v>
      </c>
      <c r="P235" s="14">
        <f>IF(Tbl_Transactions[[#This Row],[Type]]="Income",Tbl_Transactions[[#This Row],[Amount]]*Rng_Lookup_IncomeTax,Tbl_Transactions[[#This Row],[Amount]]*Rng_Lookup_SalesTax)</f>
        <v>37.274999999999999</v>
      </c>
      <c r="Q235" s="14">
        <f>IF(Tbl_Transactions[[#This Row],[Type]]="Expense",Tbl_Transactions[[#This Row],[Amount]]+Tbl_Transactions[[#This Row],[Tax]],Tbl_Transactions[[#This Row],[Amount]]-Tbl_Transactions[[#This Row],[Tax]])</f>
        <v>457.27499999999998</v>
      </c>
      <c r="R235" s="10" t="str">
        <f>IF(Tbl_Transactions[[#This Row],[Category]]="Income","Income","Expense")</f>
        <v>Expense</v>
      </c>
    </row>
    <row r="236" spans="1:18" x14ac:dyDescent="0.25">
      <c r="A236" s="10">
        <v>235</v>
      </c>
      <c r="B236" s="15">
        <v>40738</v>
      </c>
      <c r="C236" s="16">
        <v>0.58297171107705037</v>
      </c>
      <c r="D236" s="10">
        <f>IF(Tbl_Transactions[[#This Row],[Date]]="","",YEAR(Tbl_Transactions[[#This Row],[Date]]))</f>
        <v>2011</v>
      </c>
      <c r="E236" s="10">
        <f>MONTH(Tbl_Transactions[[#This Row],[Date]])</f>
        <v>7</v>
      </c>
      <c r="F236" s="10" t="str">
        <f>VLOOKUP(Tbl_Transactions[[#This Row],[Month Num]],Tbl_Lookup_Month[],2)</f>
        <v>Jul</v>
      </c>
      <c r="G236" s="10">
        <f>DAY(Tbl_Transactions[[#This Row],[Date]])</f>
        <v>14</v>
      </c>
      <c r="H236" s="10">
        <f>WEEKDAY(Tbl_Transactions[[#This Row],[Date]])</f>
        <v>5</v>
      </c>
      <c r="I236" s="10" t="str">
        <f>VLOOKUP(Tbl_Transactions[[#This Row],[Weekday Num]],Tbl_Lookup_Weekday[], 2)</f>
        <v>Thu</v>
      </c>
      <c r="J236" s="10" t="str">
        <f>VLOOKUP(Tbl_Transactions[[#This Row],[Time]],Tbl_Lookup_Time[],4,TRUE)</f>
        <v>Afternoon</v>
      </c>
      <c r="K236" s="10" t="s">
        <v>60</v>
      </c>
      <c r="L236" s="10" t="s">
        <v>59</v>
      </c>
      <c r="M236" s="10" t="s">
        <v>61</v>
      </c>
      <c r="N236" s="10" t="s">
        <v>35</v>
      </c>
      <c r="O236" s="14">
        <v>455</v>
      </c>
      <c r="P236" s="14">
        <f>IF(Tbl_Transactions[[#This Row],[Type]]="Income",Tbl_Transactions[[#This Row],[Amount]]*Rng_Lookup_IncomeTax,Tbl_Transactions[[#This Row],[Amount]]*Rng_Lookup_SalesTax)</f>
        <v>40.381250000000001</v>
      </c>
      <c r="Q236" s="14">
        <f>IF(Tbl_Transactions[[#This Row],[Type]]="Expense",Tbl_Transactions[[#This Row],[Amount]]+Tbl_Transactions[[#This Row],[Tax]],Tbl_Transactions[[#This Row],[Amount]]-Tbl_Transactions[[#This Row],[Tax]])</f>
        <v>495.38125000000002</v>
      </c>
      <c r="R236" s="10" t="str">
        <f>IF(Tbl_Transactions[[#This Row],[Category]]="Income","Income","Expense")</f>
        <v>Expense</v>
      </c>
    </row>
    <row r="237" spans="1:18" x14ac:dyDescent="0.25">
      <c r="A237" s="10">
        <v>236</v>
      </c>
      <c r="B237" s="15">
        <v>40738</v>
      </c>
      <c r="C237" s="16">
        <v>9.8818914027050231E-2</v>
      </c>
      <c r="D237" s="10">
        <f>IF(Tbl_Transactions[[#This Row],[Date]]="","",YEAR(Tbl_Transactions[[#This Row],[Date]]))</f>
        <v>2011</v>
      </c>
      <c r="E237" s="10">
        <f>MONTH(Tbl_Transactions[[#This Row],[Date]])</f>
        <v>7</v>
      </c>
      <c r="F237" s="10" t="str">
        <f>VLOOKUP(Tbl_Transactions[[#This Row],[Month Num]],Tbl_Lookup_Month[],2)</f>
        <v>Jul</v>
      </c>
      <c r="G237" s="10">
        <f>DAY(Tbl_Transactions[[#This Row],[Date]])</f>
        <v>14</v>
      </c>
      <c r="H237" s="10">
        <f>WEEKDAY(Tbl_Transactions[[#This Row],[Date]])</f>
        <v>5</v>
      </c>
      <c r="I237" s="10" t="str">
        <f>VLOOKUP(Tbl_Transactions[[#This Row],[Weekday Num]],Tbl_Lookup_Weekday[], 2)</f>
        <v>Thu</v>
      </c>
      <c r="J237" s="10" t="str">
        <f>VLOOKUP(Tbl_Transactions[[#This Row],[Time]],Tbl_Lookup_Time[],4,TRUE)</f>
        <v>Night</v>
      </c>
      <c r="K237" s="10" t="s">
        <v>40</v>
      </c>
      <c r="L237" s="10" t="s">
        <v>39</v>
      </c>
      <c r="M237" s="10" t="s">
        <v>41</v>
      </c>
      <c r="N237" s="10" t="s">
        <v>35</v>
      </c>
      <c r="O237" s="14">
        <v>344</v>
      </c>
      <c r="P237" s="14">
        <f>IF(Tbl_Transactions[[#This Row],[Type]]="Income",Tbl_Transactions[[#This Row],[Amount]]*Rng_Lookup_IncomeTax,Tbl_Transactions[[#This Row],[Amount]]*Rng_Lookup_SalesTax)</f>
        <v>30.529999999999998</v>
      </c>
      <c r="Q237" s="14">
        <f>IF(Tbl_Transactions[[#This Row],[Type]]="Expense",Tbl_Transactions[[#This Row],[Amount]]+Tbl_Transactions[[#This Row],[Tax]],Tbl_Transactions[[#This Row],[Amount]]-Tbl_Transactions[[#This Row],[Tax]])</f>
        <v>374.53</v>
      </c>
      <c r="R237" s="10" t="str">
        <f>IF(Tbl_Transactions[[#This Row],[Category]]="Income","Income","Expense")</f>
        <v>Expense</v>
      </c>
    </row>
    <row r="238" spans="1:18" x14ac:dyDescent="0.25">
      <c r="A238" s="10">
        <v>237</v>
      </c>
      <c r="B238" s="15">
        <v>40738</v>
      </c>
      <c r="C238" s="16">
        <v>0.58661428441971897</v>
      </c>
      <c r="D238" s="10">
        <f>IF(Tbl_Transactions[[#This Row],[Date]]="","",YEAR(Tbl_Transactions[[#This Row],[Date]]))</f>
        <v>2011</v>
      </c>
      <c r="E238" s="10">
        <f>MONTH(Tbl_Transactions[[#This Row],[Date]])</f>
        <v>7</v>
      </c>
      <c r="F238" s="10" t="str">
        <f>VLOOKUP(Tbl_Transactions[[#This Row],[Month Num]],Tbl_Lookup_Month[],2)</f>
        <v>Jul</v>
      </c>
      <c r="G238" s="10">
        <f>DAY(Tbl_Transactions[[#This Row],[Date]])</f>
        <v>14</v>
      </c>
      <c r="H238" s="10">
        <f>WEEKDAY(Tbl_Transactions[[#This Row],[Date]])</f>
        <v>5</v>
      </c>
      <c r="I238" s="10" t="str">
        <f>VLOOKUP(Tbl_Transactions[[#This Row],[Weekday Num]],Tbl_Lookup_Weekday[], 2)</f>
        <v>Thu</v>
      </c>
      <c r="J238" s="10" t="str">
        <f>VLOOKUP(Tbl_Transactions[[#This Row],[Time]],Tbl_Lookup_Time[],4,TRUE)</f>
        <v>Afternoon</v>
      </c>
      <c r="K238" s="10" t="s">
        <v>51</v>
      </c>
      <c r="L238" s="10" t="s">
        <v>50</v>
      </c>
      <c r="M238" s="10" t="s">
        <v>52</v>
      </c>
      <c r="N238" s="10" t="s">
        <v>35</v>
      </c>
      <c r="O238" s="14">
        <v>49</v>
      </c>
      <c r="P238" s="14">
        <f>IF(Tbl_Transactions[[#This Row],[Type]]="Income",Tbl_Transactions[[#This Row],[Amount]]*Rng_Lookup_IncomeTax,Tbl_Transactions[[#This Row],[Amount]]*Rng_Lookup_SalesTax)</f>
        <v>4.3487499999999999</v>
      </c>
      <c r="Q238" s="14">
        <f>IF(Tbl_Transactions[[#This Row],[Type]]="Expense",Tbl_Transactions[[#This Row],[Amount]]+Tbl_Transactions[[#This Row],[Tax]],Tbl_Transactions[[#This Row],[Amount]]-Tbl_Transactions[[#This Row],[Tax]])</f>
        <v>53.348750000000003</v>
      </c>
      <c r="R238" s="10" t="str">
        <f>IF(Tbl_Transactions[[#This Row],[Category]]="Income","Income","Expense")</f>
        <v>Expense</v>
      </c>
    </row>
    <row r="239" spans="1:18" x14ac:dyDescent="0.25">
      <c r="A239" s="10">
        <v>238</v>
      </c>
      <c r="B239" s="15">
        <v>40743</v>
      </c>
      <c r="C239" s="16">
        <v>0.33463667721481272</v>
      </c>
      <c r="D239" s="10">
        <f>IF(Tbl_Transactions[[#This Row],[Date]]="","",YEAR(Tbl_Transactions[[#This Row],[Date]]))</f>
        <v>2011</v>
      </c>
      <c r="E239" s="10">
        <f>MONTH(Tbl_Transactions[[#This Row],[Date]])</f>
        <v>7</v>
      </c>
      <c r="F239" s="10" t="str">
        <f>VLOOKUP(Tbl_Transactions[[#This Row],[Month Num]],Tbl_Lookup_Month[],2)</f>
        <v>Jul</v>
      </c>
      <c r="G239" s="10">
        <f>DAY(Tbl_Transactions[[#This Row],[Date]])</f>
        <v>19</v>
      </c>
      <c r="H239" s="10">
        <f>WEEKDAY(Tbl_Transactions[[#This Row],[Date]])</f>
        <v>3</v>
      </c>
      <c r="I239" s="10" t="str">
        <f>VLOOKUP(Tbl_Transactions[[#This Row],[Weekday Num]],Tbl_Lookup_Weekday[], 2)</f>
        <v>Tue</v>
      </c>
      <c r="J239" s="10" t="str">
        <f>VLOOKUP(Tbl_Transactions[[#This Row],[Time]],Tbl_Lookup_Time[],4,TRUE)</f>
        <v>Morning</v>
      </c>
      <c r="K239" s="10" t="s">
        <v>55</v>
      </c>
      <c r="L239" s="10" t="s">
        <v>54</v>
      </c>
      <c r="M239" s="10" t="s">
        <v>56</v>
      </c>
      <c r="N239" s="10" t="s">
        <v>26</v>
      </c>
      <c r="O239" s="14">
        <v>57</v>
      </c>
      <c r="P239" s="14">
        <f>IF(Tbl_Transactions[[#This Row],[Type]]="Income",Tbl_Transactions[[#This Row],[Amount]]*Rng_Lookup_IncomeTax,Tbl_Transactions[[#This Row],[Amount]]*Rng_Lookup_SalesTax)</f>
        <v>5.0587499999999999</v>
      </c>
      <c r="Q239" s="14">
        <f>IF(Tbl_Transactions[[#This Row],[Type]]="Expense",Tbl_Transactions[[#This Row],[Amount]]+Tbl_Transactions[[#This Row],[Tax]],Tbl_Transactions[[#This Row],[Amount]]-Tbl_Transactions[[#This Row],[Tax]])</f>
        <v>62.058750000000003</v>
      </c>
      <c r="R239" s="10" t="str">
        <f>IF(Tbl_Transactions[[#This Row],[Category]]="Income","Income","Expense")</f>
        <v>Expense</v>
      </c>
    </row>
    <row r="240" spans="1:18" x14ac:dyDescent="0.25">
      <c r="A240" s="10">
        <v>239</v>
      </c>
      <c r="B240" s="15">
        <v>40747</v>
      </c>
      <c r="C240" s="16">
        <v>0.29951314241957638</v>
      </c>
      <c r="D240" s="10">
        <f>IF(Tbl_Transactions[[#This Row],[Date]]="","",YEAR(Tbl_Transactions[[#This Row],[Date]]))</f>
        <v>2011</v>
      </c>
      <c r="E240" s="10">
        <f>MONTH(Tbl_Transactions[[#This Row],[Date]])</f>
        <v>7</v>
      </c>
      <c r="F240" s="10" t="str">
        <f>VLOOKUP(Tbl_Transactions[[#This Row],[Month Num]],Tbl_Lookup_Month[],2)</f>
        <v>Jul</v>
      </c>
      <c r="G240" s="10">
        <f>DAY(Tbl_Transactions[[#This Row],[Date]])</f>
        <v>23</v>
      </c>
      <c r="H240" s="10">
        <f>WEEKDAY(Tbl_Transactions[[#This Row],[Date]])</f>
        <v>7</v>
      </c>
      <c r="I240" s="10" t="str">
        <f>VLOOKUP(Tbl_Transactions[[#This Row],[Weekday Num]],Tbl_Lookup_Weekday[], 2)</f>
        <v>Sat</v>
      </c>
      <c r="J240" s="10" t="str">
        <f>VLOOKUP(Tbl_Transactions[[#This Row],[Time]],Tbl_Lookup_Time[],4,TRUE)</f>
        <v>Morning</v>
      </c>
      <c r="K240" s="10" t="s">
        <v>51</v>
      </c>
      <c r="L240" s="10" t="s">
        <v>50</v>
      </c>
      <c r="M240" s="10" t="s">
        <v>52</v>
      </c>
      <c r="N240" s="10" t="s">
        <v>19</v>
      </c>
      <c r="O240" s="14">
        <v>245</v>
      </c>
      <c r="P240" s="14">
        <f>IF(Tbl_Transactions[[#This Row],[Type]]="Income",Tbl_Transactions[[#This Row],[Amount]]*Rng_Lookup_IncomeTax,Tbl_Transactions[[#This Row],[Amount]]*Rng_Lookup_SalesTax)</f>
        <v>21.743749999999999</v>
      </c>
      <c r="Q240" s="14">
        <f>IF(Tbl_Transactions[[#This Row],[Type]]="Expense",Tbl_Transactions[[#This Row],[Amount]]+Tbl_Transactions[[#This Row],[Tax]],Tbl_Transactions[[#This Row],[Amount]]-Tbl_Transactions[[#This Row],[Tax]])</f>
        <v>266.74374999999998</v>
      </c>
      <c r="R240" s="10" t="str">
        <f>IF(Tbl_Transactions[[#This Row],[Category]]="Income","Income","Expense")</f>
        <v>Expense</v>
      </c>
    </row>
    <row r="241" spans="1:18" x14ac:dyDescent="0.25">
      <c r="A241" s="10">
        <v>240</v>
      </c>
      <c r="B241" s="15">
        <v>40749</v>
      </c>
      <c r="C241" s="16">
        <v>0.77038950799781825</v>
      </c>
      <c r="D241" s="10">
        <f>IF(Tbl_Transactions[[#This Row],[Date]]="","",YEAR(Tbl_Transactions[[#This Row],[Date]]))</f>
        <v>2011</v>
      </c>
      <c r="E241" s="10">
        <f>MONTH(Tbl_Transactions[[#This Row],[Date]])</f>
        <v>7</v>
      </c>
      <c r="F241" s="10" t="str">
        <f>VLOOKUP(Tbl_Transactions[[#This Row],[Month Num]],Tbl_Lookup_Month[],2)</f>
        <v>Jul</v>
      </c>
      <c r="G241" s="10">
        <f>DAY(Tbl_Transactions[[#This Row],[Date]])</f>
        <v>25</v>
      </c>
      <c r="H241" s="10">
        <f>WEEKDAY(Tbl_Transactions[[#This Row],[Date]])</f>
        <v>2</v>
      </c>
      <c r="I241" s="10" t="str">
        <f>VLOOKUP(Tbl_Transactions[[#This Row],[Weekday Num]],Tbl_Lookup_Weekday[], 2)</f>
        <v>Mon</v>
      </c>
      <c r="J241" s="10" t="str">
        <f>VLOOKUP(Tbl_Transactions[[#This Row],[Time]],Tbl_Lookup_Time[],4,TRUE)</f>
        <v>Evening</v>
      </c>
      <c r="K241" s="10" t="s">
        <v>28</v>
      </c>
      <c r="L241" s="10" t="s">
        <v>32</v>
      </c>
      <c r="M241" s="10" t="s">
        <v>33</v>
      </c>
      <c r="N241" s="10" t="s">
        <v>26</v>
      </c>
      <c r="O241" s="14">
        <v>205</v>
      </c>
      <c r="P241" s="14">
        <f>IF(Tbl_Transactions[[#This Row],[Type]]="Income",Tbl_Transactions[[#This Row],[Amount]]*Rng_Lookup_IncomeTax,Tbl_Transactions[[#This Row],[Amount]]*Rng_Lookup_SalesTax)</f>
        <v>18.193749999999998</v>
      </c>
      <c r="Q241" s="14">
        <f>IF(Tbl_Transactions[[#This Row],[Type]]="Expense",Tbl_Transactions[[#This Row],[Amount]]+Tbl_Transactions[[#This Row],[Tax]],Tbl_Transactions[[#This Row],[Amount]]-Tbl_Transactions[[#This Row],[Tax]])</f>
        <v>223.19374999999999</v>
      </c>
      <c r="R241" s="10" t="str">
        <f>IF(Tbl_Transactions[[#This Row],[Category]]="Income","Income","Expense")</f>
        <v>Expense</v>
      </c>
    </row>
    <row r="242" spans="1:18" x14ac:dyDescent="0.25">
      <c r="A242" s="10">
        <v>241</v>
      </c>
      <c r="B242" s="15">
        <v>40750</v>
      </c>
      <c r="C242" s="16">
        <v>0.43132624370550499</v>
      </c>
      <c r="D242" s="10">
        <f>IF(Tbl_Transactions[[#This Row],[Date]]="","",YEAR(Tbl_Transactions[[#This Row],[Date]]))</f>
        <v>2011</v>
      </c>
      <c r="E242" s="10">
        <f>MONTH(Tbl_Transactions[[#This Row],[Date]])</f>
        <v>7</v>
      </c>
      <c r="F242" s="10" t="str">
        <f>VLOOKUP(Tbl_Transactions[[#This Row],[Month Num]],Tbl_Lookup_Month[],2)</f>
        <v>Jul</v>
      </c>
      <c r="G242" s="10">
        <f>DAY(Tbl_Transactions[[#This Row],[Date]])</f>
        <v>26</v>
      </c>
      <c r="H242" s="10">
        <f>WEEKDAY(Tbl_Transactions[[#This Row],[Date]])</f>
        <v>3</v>
      </c>
      <c r="I242" s="10" t="str">
        <f>VLOOKUP(Tbl_Transactions[[#This Row],[Weekday Num]],Tbl_Lookup_Weekday[], 2)</f>
        <v>Tue</v>
      </c>
      <c r="J242" s="10" t="str">
        <f>VLOOKUP(Tbl_Transactions[[#This Row],[Time]],Tbl_Lookup_Time[],4,TRUE)</f>
        <v>Late Morning</v>
      </c>
      <c r="K242" s="10" t="s">
        <v>17</v>
      </c>
      <c r="L242" s="10" t="s">
        <v>20</v>
      </c>
      <c r="M242" s="10" t="s">
        <v>21</v>
      </c>
      <c r="N242" s="10" t="s">
        <v>35</v>
      </c>
      <c r="O242" s="14">
        <v>98</v>
      </c>
      <c r="P242" s="14">
        <f>IF(Tbl_Transactions[[#This Row],[Type]]="Income",Tbl_Transactions[[#This Row],[Amount]]*Rng_Lookup_IncomeTax,Tbl_Transactions[[#This Row],[Amount]]*Rng_Lookup_SalesTax)</f>
        <v>37.24</v>
      </c>
      <c r="Q242" s="14">
        <f>IF(Tbl_Transactions[[#This Row],[Type]]="Expense",Tbl_Transactions[[#This Row],[Amount]]+Tbl_Transactions[[#This Row],[Tax]],Tbl_Transactions[[#This Row],[Amount]]-Tbl_Transactions[[#This Row],[Tax]])</f>
        <v>60.76</v>
      </c>
      <c r="R242" s="10" t="str">
        <f>IF(Tbl_Transactions[[#This Row],[Category]]="Income","Income","Expense")</f>
        <v>Income</v>
      </c>
    </row>
    <row r="243" spans="1:18" x14ac:dyDescent="0.25">
      <c r="A243" s="10">
        <v>242</v>
      </c>
      <c r="B243" s="15">
        <v>40750</v>
      </c>
      <c r="C243" s="16">
        <v>0.59768147006113759</v>
      </c>
      <c r="D243" s="10">
        <f>IF(Tbl_Transactions[[#This Row],[Date]]="","",YEAR(Tbl_Transactions[[#This Row],[Date]]))</f>
        <v>2011</v>
      </c>
      <c r="E243" s="10">
        <f>MONTH(Tbl_Transactions[[#This Row],[Date]])</f>
        <v>7</v>
      </c>
      <c r="F243" s="10" t="str">
        <f>VLOOKUP(Tbl_Transactions[[#This Row],[Month Num]],Tbl_Lookup_Month[],2)</f>
        <v>Jul</v>
      </c>
      <c r="G243" s="10">
        <f>DAY(Tbl_Transactions[[#This Row],[Date]])</f>
        <v>26</v>
      </c>
      <c r="H243" s="10">
        <f>WEEKDAY(Tbl_Transactions[[#This Row],[Date]])</f>
        <v>3</v>
      </c>
      <c r="I243" s="10" t="str">
        <f>VLOOKUP(Tbl_Transactions[[#This Row],[Weekday Num]],Tbl_Lookup_Weekday[], 2)</f>
        <v>Tue</v>
      </c>
      <c r="J243" s="10" t="str">
        <f>VLOOKUP(Tbl_Transactions[[#This Row],[Time]],Tbl_Lookup_Time[],4,TRUE)</f>
        <v>Afternoon</v>
      </c>
      <c r="K243" s="10" t="s">
        <v>55</v>
      </c>
      <c r="L243" s="10" t="s">
        <v>54</v>
      </c>
      <c r="M243" s="10" t="s">
        <v>56</v>
      </c>
      <c r="N243" s="10" t="s">
        <v>19</v>
      </c>
      <c r="O243" s="14">
        <v>161</v>
      </c>
      <c r="P243" s="14">
        <f>IF(Tbl_Transactions[[#This Row],[Type]]="Income",Tbl_Transactions[[#This Row],[Amount]]*Rng_Lookup_IncomeTax,Tbl_Transactions[[#This Row],[Amount]]*Rng_Lookup_SalesTax)</f>
        <v>14.288749999999999</v>
      </c>
      <c r="Q243" s="14">
        <f>IF(Tbl_Transactions[[#This Row],[Type]]="Expense",Tbl_Transactions[[#This Row],[Amount]]+Tbl_Transactions[[#This Row],[Tax]],Tbl_Transactions[[#This Row],[Amount]]-Tbl_Transactions[[#This Row],[Tax]])</f>
        <v>175.28874999999999</v>
      </c>
      <c r="R243" s="10" t="str">
        <f>IF(Tbl_Transactions[[#This Row],[Category]]="Income","Income","Expense")</f>
        <v>Expense</v>
      </c>
    </row>
    <row r="244" spans="1:18" x14ac:dyDescent="0.25">
      <c r="A244" s="10">
        <v>243</v>
      </c>
      <c r="B244" s="15">
        <v>40752</v>
      </c>
      <c r="C244" s="16">
        <v>0.31596184714235231</v>
      </c>
      <c r="D244" s="10">
        <f>IF(Tbl_Transactions[[#This Row],[Date]]="","",YEAR(Tbl_Transactions[[#This Row],[Date]]))</f>
        <v>2011</v>
      </c>
      <c r="E244" s="10">
        <f>MONTH(Tbl_Transactions[[#This Row],[Date]])</f>
        <v>7</v>
      </c>
      <c r="F244" s="10" t="str">
        <f>VLOOKUP(Tbl_Transactions[[#This Row],[Month Num]],Tbl_Lookup_Month[],2)</f>
        <v>Jul</v>
      </c>
      <c r="G244" s="10">
        <f>DAY(Tbl_Transactions[[#This Row],[Date]])</f>
        <v>28</v>
      </c>
      <c r="H244" s="10">
        <f>WEEKDAY(Tbl_Transactions[[#This Row],[Date]])</f>
        <v>5</v>
      </c>
      <c r="I244" s="10" t="str">
        <f>VLOOKUP(Tbl_Transactions[[#This Row],[Weekday Num]],Tbl_Lookup_Weekday[], 2)</f>
        <v>Thu</v>
      </c>
      <c r="J244" s="10" t="str">
        <f>VLOOKUP(Tbl_Transactions[[#This Row],[Time]],Tbl_Lookup_Time[],4,TRUE)</f>
        <v>Morning</v>
      </c>
      <c r="K244" s="10" t="s">
        <v>28</v>
      </c>
      <c r="L244" s="10" t="s">
        <v>27</v>
      </c>
      <c r="M244" s="10" t="s">
        <v>29</v>
      </c>
      <c r="N244" s="10" t="s">
        <v>35</v>
      </c>
      <c r="O244" s="14">
        <v>29</v>
      </c>
      <c r="P244" s="14">
        <f>IF(Tbl_Transactions[[#This Row],[Type]]="Income",Tbl_Transactions[[#This Row],[Amount]]*Rng_Lookup_IncomeTax,Tbl_Transactions[[#This Row],[Amount]]*Rng_Lookup_SalesTax)</f>
        <v>2.57375</v>
      </c>
      <c r="Q244" s="14">
        <f>IF(Tbl_Transactions[[#This Row],[Type]]="Expense",Tbl_Transactions[[#This Row],[Amount]]+Tbl_Transactions[[#This Row],[Tax]],Tbl_Transactions[[#This Row],[Amount]]-Tbl_Transactions[[#This Row],[Tax]])</f>
        <v>31.57375</v>
      </c>
      <c r="R244" s="10" t="str">
        <f>IF(Tbl_Transactions[[#This Row],[Category]]="Income","Income","Expense")</f>
        <v>Expense</v>
      </c>
    </row>
    <row r="245" spans="1:18" x14ac:dyDescent="0.25">
      <c r="A245" s="10">
        <v>244</v>
      </c>
      <c r="B245" s="15">
        <v>40753</v>
      </c>
      <c r="C245" s="16">
        <v>0.17303654289511616</v>
      </c>
      <c r="D245" s="10">
        <f>IF(Tbl_Transactions[[#This Row],[Date]]="","",YEAR(Tbl_Transactions[[#This Row],[Date]]))</f>
        <v>2011</v>
      </c>
      <c r="E245" s="10">
        <f>MONTH(Tbl_Transactions[[#This Row],[Date]])</f>
        <v>7</v>
      </c>
      <c r="F245" s="10" t="str">
        <f>VLOOKUP(Tbl_Transactions[[#This Row],[Month Num]],Tbl_Lookup_Month[],2)</f>
        <v>Jul</v>
      </c>
      <c r="G245" s="10">
        <f>DAY(Tbl_Transactions[[#This Row],[Date]])</f>
        <v>29</v>
      </c>
      <c r="H245" s="10">
        <f>WEEKDAY(Tbl_Transactions[[#This Row],[Date]])</f>
        <v>6</v>
      </c>
      <c r="I245" s="10" t="str">
        <f>VLOOKUP(Tbl_Transactions[[#This Row],[Weekday Num]],Tbl_Lookup_Weekday[], 2)</f>
        <v>Fri</v>
      </c>
      <c r="J245" s="10" t="str">
        <f>VLOOKUP(Tbl_Transactions[[#This Row],[Time]],Tbl_Lookup_Time[],4,TRUE)</f>
        <v>Early Morning</v>
      </c>
      <c r="K245" s="10" t="s">
        <v>55</v>
      </c>
      <c r="L245" s="10" t="s">
        <v>54</v>
      </c>
      <c r="M245" s="10" t="s">
        <v>56</v>
      </c>
      <c r="N245" s="10" t="s">
        <v>26</v>
      </c>
      <c r="O245" s="14">
        <v>9</v>
      </c>
      <c r="P245" s="14">
        <f>IF(Tbl_Transactions[[#This Row],[Type]]="Income",Tbl_Transactions[[#This Row],[Amount]]*Rng_Lookup_IncomeTax,Tbl_Transactions[[#This Row],[Amount]]*Rng_Lookup_SalesTax)</f>
        <v>0.79874999999999996</v>
      </c>
      <c r="Q245" s="14">
        <f>IF(Tbl_Transactions[[#This Row],[Type]]="Expense",Tbl_Transactions[[#This Row],[Amount]]+Tbl_Transactions[[#This Row],[Tax]],Tbl_Transactions[[#This Row],[Amount]]-Tbl_Transactions[[#This Row],[Tax]])</f>
        <v>9.7987500000000001</v>
      </c>
      <c r="R245" s="10" t="str">
        <f>IF(Tbl_Transactions[[#This Row],[Category]]="Income","Income","Expense")</f>
        <v>Expense</v>
      </c>
    </row>
    <row r="246" spans="1:18" x14ac:dyDescent="0.25">
      <c r="A246" s="10">
        <v>245</v>
      </c>
      <c r="B246" s="15">
        <v>40754</v>
      </c>
      <c r="C246" s="16">
        <v>0.42855236814295716</v>
      </c>
      <c r="D246" s="10">
        <f>IF(Tbl_Transactions[[#This Row],[Date]]="","",YEAR(Tbl_Transactions[[#This Row],[Date]]))</f>
        <v>2011</v>
      </c>
      <c r="E246" s="10">
        <f>MONTH(Tbl_Transactions[[#This Row],[Date]])</f>
        <v>7</v>
      </c>
      <c r="F246" s="10" t="str">
        <f>VLOOKUP(Tbl_Transactions[[#This Row],[Month Num]],Tbl_Lookup_Month[],2)</f>
        <v>Jul</v>
      </c>
      <c r="G246" s="10">
        <f>DAY(Tbl_Transactions[[#This Row],[Date]])</f>
        <v>30</v>
      </c>
      <c r="H246" s="10">
        <f>WEEKDAY(Tbl_Transactions[[#This Row],[Date]])</f>
        <v>7</v>
      </c>
      <c r="I246" s="10" t="str">
        <f>VLOOKUP(Tbl_Transactions[[#This Row],[Weekday Num]],Tbl_Lookup_Weekday[], 2)</f>
        <v>Sat</v>
      </c>
      <c r="J246" s="10" t="str">
        <f>VLOOKUP(Tbl_Transactions[[#This Row],[Time]],Tbl_Lookup_Time[],4,TRUE)</f>
        <v>Late Morning</v>
      </c>
      <c r="K246" s="10" t="s">
        <v>55</v>
      </c>
      <c r="L246" s="10" t="s">
        <v>57</v>
      </c>
      <c r="M246" s="10" t="s">
        <v>58</v>
      </c>
      <c r="N246" s="10" t="s">
        <v>26</v>
      </c>
      <c r="O246" s="14">
        <v>243</v>
      </c>
      <c r="P246" s="14">
        <f>IF(Tbl_Transactions[[#This Row],[Type]]="Income",Tbl_Transactions[[#This Row],[Amount]]*Rng_Lookup_IncomeTax,Tbl_Transactions[[#This Row],[Amount]]*Rng_Lookup_SalesTax)</f>
        <v>21.56625</v>
      </c>
      <c r="Q246" s="14">
        <f>IF(Tbl_Transactions[[#This Row],[Type]]="Expense",Tbl_Transactions[[#This Row],[Amount]]+Tbl_Transactions[[#This Row],[Tax]],Tbl_Transactions[[#This Row],[Amount]]-Tbl_Transactions[[#This Row],[Tax]])</f>
        <v>264.56625000000003</v>
      </c>
      <c r="R246" s="10" t="str">
        <f>IF(Tbl_Transactions[[#This Row],[Category]]="Income","Income","Expense")</f>
        <v>Expense</v>
      </c>
    </row>
    <row r="247" spans="1:18" x14ac:dyDescent="0.25">
      <c r="A247" s="10">
        <v>246</v>
      </c>
      <c r="B247" s="15">
        <v>40763</v>
      </c>
      <c r="C247" s="16">
        <v>0.82856491361254569</v>
      </c>
      <c r="D247" s="10">
        <f>IF(Tbl_Transactions[[#This Row],[Date]]="","",YEAR(Tbl_Transactions[[#This Row],[Date]]))</f>
        <v>2011</v>
      </c>
      <c r="E247" s="10">
        <f>MONTH(Tbl_Transactions[[#This Row],[Date]])</f>
        <v>8</v>
      </c>
      <c r="F247" s="10" t="str">
        <f>VLOOKUP(Tbl_Transactions[[#This Row],[Month Num]],Tbl_Lookup_Month[],2)</f>
        <v>Aug</v>
      </c>
      <c r="G247" s="10">
        <f>DAY(Tbl_Transactions[[#This Row],[Date]])</f>
        <v>8</v>
      </c>
      <c r="H247" s="10">
        <f>WEEKDAY(Tbl_Transactions[[#This Row],[Date]])</f>
        <v>2</v>
      </c>
      <c r="I247" s="10" t="str">
        <f>VLOOKUP(Tbl_Transactions[[#This Row],[Weekday Num]],Tbl_Lookup_Weekday[], 2)</f>
        <v>Mon</v>
      </c>
      <c r="J247" s="10" t="str">
        <f>VLOOKUP(Tbl_Transactions[[#This Row],[Time]],Tbl_Lookup_Time[],4,TRUE)</f>
        <v>Evening</v>
      </c>
      <c r="K247" s="10" t="s">
        <v>40</v>
      </c>
      <c r="L247" s="10" t="s">
        <v>39</v>
      </c>
      <c r="M247" s="10" t="s">
        <v>41</v>
      </c>
      <c r="N247" s="10" t="s">
        <v>19</v>
      </c>
      <c r="O247" s="14">
        <v>452</v>
      </c>
      <c r="P247" s="14">
        <f>IF(Tbl_Transactions[[#This Row],[Type]]="Income",Tbl_Transactions[[#This Row],[Amount]]*Rng_Lookup_IncomeTax,Tbl_Transactions[[#This Row],[Amount]]*Rng_Lookup_SalesTax)</f>
        <v>40.114999999999995</v>
      </c>
      <c r="Q247" s="14">
        <f>IF(Tbl_Transactions[[#This Row],[Type]]="Expense",Tbl_Transactions[[#This Row],[Amount]]+Tbl_Transactions[[#This Row],[Tax]],Tbl_Transactions[[#This Row],[Amount]]-Tbl_Transactions[[#This Row],[Tax]])</f>
        <v>492.11500000000001</v>
      </c>
      <c r="R247" s="10" t="str">
        <f>IF(Tbl_Transactions[[#This Row],[Category]]="Income","Income","Expense")</f>
        <v>Expense</v>
      </c>
    </row>
    <row r="248" spans="1:18" x14ac:dyDescent="0.25">
      <c r="A248" s="10">
        <v>247</v>
      </c>
      <c r="B248" s="15">
        <v>40766</v>
      </c>
      <c r="C248" s="16">
        <v>0.10443762962124314</v>
      </c>
      <c r="D248" s="10">
        <f>IF(Tbl_Transactions[[#This Row],[Date]]="","",YEAR(Tbl_Transactions[[#This Row],[Date]]))</f>
        <v>2011</v>
      </c>
      <c r="E248" s="10">
        <f>MONTH(Tbl_Transactions[[#This Row],[Date]])</f>
        <v>8</v>
      </c>
      <c r="F248" s="10" t="str">
        <f>VLOOKUP(Tbl_Transactions[[#This Row],[Month Num]],Tbl_Lookup_Month[],2)</f>
        <v>Aug</v>
      </c>
      <c r="G248" s="10">
        <f>DAY(Tbl_Transactions[[#This Row],[Date]])</f>
        <v>11</v>
      </c>
      <c r="H248" s="10">
        <f>WEEKDAY(Tbl_Transactions[[#This Row],[Date]])</f>
        <v>5</v>
      </c>
      <c r="I248" s="10" t="str">
        <f>VLOOKUP(Tbl_Transactions[[#This Row],[Weekday Num]],Tbl_Lookup_Weekday[], 2)</f>
        <v>Thu</v>
      </c>
      <c r="J248" s="10" t="str">
        <f>VLOOKUP(Tbl_Transactions[[#This Row],[Time]],Tbl_Lookup_Time[],4,TRUE)</f>
        <v>Night</v>
      </c>
      <c r="K248" s="10" t="s">
        <v>24</v>
      </c>
      <c r="L248" s="10" t="s">
        <v>30</v>
      </c>
      <c r="M248" s="10" t="s">
        <v>31</v>
      </c>
      <c r="N248" s="10" t="s">
        <v>19</v>
      </c>
      <c r="O248" s="14">
        <v>360</v>
      </c>
      <c r="P248" s="14">
        <f>IF(Tbl_Transactions[[#This Row],[Type]]="Income",Tbl_Transactions[[#This Row],[Amount]]*Rng_Lookup_IncomeTax,Tbl_Transactions[[#This Row],[Amount]]*Rng_Lookup_SalesTax)</f>
        <v>31.95</v>
      </c>
      <c r="Q248" s="14">
        <f>IF(Tbl_Transactions[[#This Row],[Type]]="Expense",Tbl_Transactions[[#This Row],[Amount]]+Tbl_Transactions[[#This Row],[Tax]],Tbl_Transactions[[#This Row],[Amount]]-Tbl_Transactions[[#This Row],[Tax]])</f>
        <v>391.95</v>
      </c>
      <c r="R248" s="10" t="str">
        <f>IF(Tbl_Transactions[[#This Row],[Category]]="Income","Income","Expense")</f>
        <v>Expense</v>
      </c>
    </row>
    <row r="249" spans="1:18" x14ac:dyDescent="0.25">
      <c r="A249" s="10">
        <v>248</v>
      </c>
      <c r="B249" s="15">
        <v>40770</v>
      </c>
      <c r="C249" s="16">
        <v>0.65680683187291944</v>
      </c>
      <c r="D249" s="10">
        <f>IF(Tbl_Transactions[[#This Row],[Date]]="","",YEAR(Tbl_Transactions[[#This Row],[Date]]))</f>
        <v>2011</v>
      </c>
      <c r="E249" s="10">
        <f>MONTH(Tbl_Transactions[[#This Row],[Date]])</f>
        <v>8</v>
      </c>
      <c r="F249" s="10" t="str">
        <f>VLOOKUP(Tbl_Transactions[[#This Row],[Month Num]],Tbl_Lookup_Month[],2)</f>
        <v>Aug</v>
      </c>
      <c r="G249" s="10">
        <f>DAY(Tbl_Transactions[[#This Row],[Date]])</f>
        <v>15</v>
      </c>
      <c r="H249" s="10">
        <f>WEEKDAY(Tbl_Transactions[[#This Row],[Date]])</f>
        <v>2</v>
      </c>
      <c r="I249" s="10" t="str">
        <f>VLOOKUP(Tbl_Transactions[[#This Row],[Weekday Num]],Tbl_Lookup_Weekday[], 2)</f>
        <v>Mon</v>
      </c>
      <c r="J249" s="10" t="str">
        <f>VLOOKUP(Tbl_Transactions[[#This Row],[Time]],Tbl_Lookup_Time[],4,TRUE)</f>
        <v>Afternoon</v>
      </c>
      <c r="K249" s="10" t="s">
        <v>55</v>
      </c>
      <c r="L249" s="10" t="s">
        <v>57</v>
      </c>
      <c r="M249" s="10" t="s">
        <v>58</v>
      </c>
      <c r="N249" s="10" t="s">
        <v>19</v>
      </c>
      <c r="O249" s="14">
        <v>66</v>
      </c>
      <c r="P249" s="14">
        <f>IF(Tbl_Transactions[[#This Row],[Type]]="Income",Tbl_Transactions[[#This Row],[Amount]]*Rng_Lookup_IncomeTax,Tbl_Transactions[[#This Row],[Amount]]*Rng_Lookup_SalesTax)</f>
        <v>5.8574999999999999</v>
      </c>
      <c r="Q249" s="14">
        <f>IF(Tbl_Transactions[[#This Row],[Type]]="Expense",Tbl_Transactions[[#This Row],[Amount]]+Tbl_Transactions[[#This Row],[Tax]],Tbl_Transactions[[#This Row],[Amount]]-Tbl_Transactions[[#This Row],[Tax]])</f>
        <v>71.857500000000002</v>
      </c>
      <c r="R249" s="10" t="str">
        <f>IF(Tbl_Transactions[[#This Row],[Category]]="Income","Income","Expense")</f>
        <v>Expense</v>
      </c>
    </row>
    <row r="250" spans="1:18" x14ac:dyDescent="0.25">
      <c r="A250" s="10">
        <v>249</v>
      </c>
      <c r="B250" s="15">
        <v>40772</v>
      </c>
      <c r="C250" s="16">
        <v>0.16966544700836705</v>
      </c>
      <c r="D250" s="10">
        <f>IF(Tbl_Transactions[[#This Row],[Date]]="","",YEAR(Tbl_Transactions[[#This Row],[Date]]))</f>
        <v>2011</v>
      </c>
      <c r="E250" s="10">
        <f>MONTH(Tbl_Transactions[[#This Row],[Date]])</f>
        <v>8</v>
      </c>
      <c r="F250" s="10" t="str">
        <f>VLOOKUP(Tbl_Transactions[[#This Row],[Month Num]],Tbl_Lookup_Month[],2)</f>
        <v>Aug</v>
      </c>
      <c r="G250" s="10">
        <f>DAY(Tbl_Transactions[[#This Row],[Date]])</f>
        <v>17</v>
      </c>
      <c r="H250" s="10">
        <f>WEEKDAY(Tbl_Transactions[[#This Row],[Date]])</f>
        <v>4</v>
      </c>
      <c r="I250" s="10" t="str">
        <f>VLOOKUP(Tbl_Transactions[[#This Row],[Weekday Num]],Tbl_Lookup_Weekday[], 2)</f>
        <v>Wed</v>
      </c>
      <c r="J250" s="10" t="str">
        <f>VLOOKUP(Tbl_Transactions[[#This Row],[Time]],Tbl_Lookup_Time[],4,TRUE)</f>
        <v>Early Morning</v>
      </c>
      <c r="K250" s="10" t="s">
        <v>63</v>
      </c>
      <c r="L250" s="10" t="s">
        <v>62</v>
      </c>
      <c r="M250" s="10" t="s">
        <v>64</v>
      </c>
      <c r="N250" s="10" t="s">
        <v>26</v>
      </c>
      <c r="O250" s="14">
        <v>189</v>
      </c>
      <c r="P250" s="14">
        <f>IF(Tbl_Transactions[[#This Row],[Type]]="Income",Tbl_Transactions[[#This Row],[Amount]]*Rng_Lookup_IncomeTax,Tbl_Transactions[[#This Row],[Amount]]*Rng_Lookup_SalesTax)</f>
        <v>16.77375</v>
      </c>
      <c r="Q250" s="14">
        <f>IF(Tbl_Transactions[[#This Row],[Type]]="Expense",Tbl_Transactions[[#This Row],[Amount]]+Tbl_Transactions[[#This Row],[Tax]],Tbl_Transactions[[#This Row],[Amount]]-Tbl_Transactions[[#This Row],[Tax]])</f>
        <v>205.77375000000001</v>
      </c>
      <c r="R250" s="10" t="str">
        <f>IF(Tbl_Transactions[[#This Row],[Category]]="Income","Income","Expense")</f>
        <v>Expense</v>
      </c>
    </row>
    <row r="251" spans="1:18" x14ac:dyDescent="0.25">
      <c r="A251" s="10">
        <v>250</v>
      </c>
      <c r="B251" s="15">
        <v>40773</v>
      </c>
      <c r="C251" s="16">
        <v>0.42929153314739144</v>
      </c>
      <c r="D251" s="10">
        <f>IF(Tbl_Transactions[[#This Row],[Date]]="","",YEAR(Tbl_Transactions[[#This Row],[Date]]))</f>
        <v>2011</v>
      </c>
      <c r="E251" s="10">
        <f>MONTH(Tbl_Transactions[[#This Row],[Date]])</f>
        <v>8</v>
      </c>
      <c r="F251" s="10" t="str">
        <f>VLOOKUP(Tbl_Transactions[[#This Row],[Month Num]],Tbl_Lookup_Month[],2)</f>
        <v>Aug</v>
      </c>
      <c r="G251" s="10">
        <f>DAY(Tbl_Transactions[[#This Row],[Date]])</f>
        <v>18</v>
      </c>
      <c r="H251" s="10">
        <f>WEEKDAY(Tbl_Transactions[[#This Row],[Date]])</f>
        <v>5</v>
      </c>
      <c r="I251" s="10" t="str">
        <f>VLOOKUP(Tbl_Transactions[[#This Row],[Weekday Num]],Tbl_Lookup_Weekday[], 2)</f>
        <v>Thu</v>
      </c>
      <c r="J251" s="10" t="str">
        <f>VLOOKUP(Tbl_Transactions[[#This Row],[Time]],Tbl_Lookup_Time[],4,TRUE)</f>
        <v>Late Morning</v>
      </c>
      <c r="K251" s="10" t="s">
        <v>55</v>
      </c>
      <c r="L251" s="10" t="s">
        <v>54</v>
      </c>
      <c r="M251" s="10" t="s">
        <v>56</v>
      </c>
      <c r="N251" s="10" t="s">
        <v>35</v>
      </c>
      <c r="O251" s="14">
        <v>21</v>
      </c>
      <c r="P251" s="14">
        <f>IF(Tbl_Transactions[[#This Row],[Type]]="Income",Tbl_Transactions[[#This Row],[Amount]]*Rng_Lookup_IncomeTax,Tbl_Transactions[[#This Row],[Amount]]*Rng_Lookup_SalesTax)</f>
        <v>1.86375</v>
      </c>
      <c r="Q251" s="14">
        <f>IF(Tbl_Transactions[[#This Row],[Type]]="Expense",Tbl_Transactions[[#This Row],[Amount]]+Tbl_Transactions[[#This Row],[Tax]],Tbl_Transactions[[#This Row],[Amount]]-Tbl_Transactions[[#This Row],[Tax]])</f>
        <v>22.86375</v>
      </c>
      <c r="R251" s="10" t="str">
        <f>IF(Tbl_Transactions[[#This Row],[Category]]="Income","Income","Expense")</f>
        <v>Expense</v>
      </c>
    </row>
    <row r="252" spans="1:18" x14ac:dyDescent="0.25">
      <c r="A252" s="10">
        <v>251</v>
      </c>
      <c r="B252" s="15">
        <v>40774</v>
      </c>
      <c r="C252" s="16">
        <v>0.37188964726459295</v>
      </c>
      <c r="D252" s="10">
        <f>IF(Tbl_Transactions[[#This Row],[Date]]="","",YEAR(Tbl_Transactions[[#This Row],[Date]]))</f>
        <v>2011</v>
      </c>
      <c r="E252" s="10">
        <f>MONTH(Tbl_Transactions[[#This Row],[Date]])</f>
        <v>8</v>
      </c>
      <c r="F252" s="10" t="str">
        <f>VLOOKUP(Tbl_Transactions[[#This Row],[Month Num]],Tbl_Lookup_Month[],2)</f>
        <v>Aug</v>
      </c>
      <c r="G252" s="10">
        <f>DAY(Tbl_Transactions[[#This Row],[Date]])</f>
        <v>19</v>
      </c>
      <c r="H252" s="10">
        <f>WEEKDAY(Tbl_Transactions[[#This Row],[Date]])</f>
        <v>6</v>
      </c>
      <c r="I252" s="10" t="str">
        <f>VLOOKUP(Tbl_Transactions[[#This Row],[Weekday Num]],Tbl_Lookup_Weekday[], 2)</f>
        <v>Fri</v>
      </c>
      <c r="J252" s="10" t="str">
        <f>VLOOKUP(Tbl_Transactions[[#This Row],[Time]],Tbl_Lookup_Time[],4,TRUE)</f>
        <v>Morning</v>
      </c>
      <c r="K252" s="10" t="s">
        <v>60</v>
      </c>
      <c r="L252" s="10" t="s">
        <v>59</v>
      </c>
      <c r="M252" s="10" t="s">
        <v>61</v>
      </c>
      <c r="N252" s="10" t="s">
        <v>19</v>
      </c>
      <c r="O252" s="14">
        <v>392</v>
      </c>
      <c r="P252" s="14">
        <f>IF(Tbl_Transactions[[#This Row],[Type]]="Income",Tbl_Transactions[[#This Row],[Amount]]*Rng_Lookup_IncomeTax,Tbl_Transactions[[#This Row],[Amount]]*Rng_Lookup_SalesTax)</f>
        <v>34.79</v>
      </c>
      <c r="Q252" s="14">
        <f>IF(Tbl_Transactions[[#This Row],[Type]]="Expense",Tbl_Transactions[[#This Row],[Amount]]+Tbl_Transactions[[#This Row],[Tax]],Tbl_Transactions[[#This Row],[Amount]]-Tbl_Transactions[[#This Row],[Tax]])</f>
        <v>426.79</v>
      </c>
      <c r="R252" s="10" t="str">
        <f>IF(Tbl_Transactions[[#This Row],[Category]]="Income","Income","Expense")</f>
        <v>Expense</v>
      </c>
    </row>
    <row r="253" spans="1:18" x14ac:dyDescent="0.25">
      <c r="A253" s="10">
        <v>252</v>
      </c>
      <c r="B253" s="15">
        <v>40774</v>
      </c>
      <c r="C253" s="16">
        <v>0.20010877427519125</v>
      </c>
      <c r="D253" s="10">
        <f>IF(Tbl_Transactions[[#This Row],[Date]]="","",YEAR(Tbl_Transactions[[#This Row],[Date]]))</f>
        <v>2011</v>
      </c>
      <c r="E253" s="10">
        <f>MONTH(Tbl_Transactions[[#This Row],[Date]])</f>
        <v>8</v>
      </c>
      <c r="F253" s="10" t="str">
        <f>VLOOKUP(Tbl_Transactions[[#This Row],[Month Num]],Tbl_Lookup_Month[],2)</f>
        <v>Aug</v>
      </c>
      <c r="G253" s="10">
        <f>DAY(Tbl_Transactions[[#This Row],[Date]])</f>
        <v>19</v>
      </c>
      <c r="H253" s="10">
        <f>WEEKDAY(Tbl_Transactions[[#This Row],[Date]])</f>
        <v>6</v>
      </c>
      <c r="I253" s="10" t="str">
        <f>VLOOKUP(Tbl_Transactions[[#This Row],[Weekday Num]],Tbl_Lookup_Weekday[], 2)</f>
        <v>Fri</v>
      </c>
      <c r="J253" s="10" t="str">
        <f>VLOOKUP(Tbl_Transactions[[#This Row],[Time]],Tbl_Lookup_Time[],4,TRUE)</f>
        <v>Early Morning</v>
      </c>
      <c r="K253" s="10" t="s">
        <v>28</v>
      </c>
      <c r="L253" s="10" t="s">
        <v>42</v>
      </c>
      <c r="M253" s="10" t="s">
        <v>43</v>
      </c>
      <c r="N253" s="10" t="s">
        <v>26</v>
      </c>
      <c r="O253" s="14">
        <v>270</v>
      </c>
      <c r="P253" s="14">
        <f>IF(Tbl_Transactions[[#This Row],[Type]]="Income",Tbl_Transactions[[#This Row],[Amount]]*Rng_Lookup_IncomeTax,Tbl_Transactions[[#This Row],[Amount]]*Rng_Lookup_SalesTax)</f>
        <v>23.962499999999999</v>
      </c>
      <c r="Q253" s="14">
        <f>IF(Tbl_Transactions[[#This Row],[Type]]="Expense",Tbl_Transactions[[#This Row],[Amount]]+Tbl_Transactions[[#This Row],[Tax]],Tbl_Transactions[[#This Row],[Amount]]-Tbl_Transactions[[#This Row],[Tax]])</f>
        <v>293.96249999999998</v>
      </c>
      <c r="R253" s="10" t="str">
        <f>IF(Tbl_Transactions[[#This Row],[Category]]="Income","Income","Expense")</f>
        <v>Expense</v>
      </c>
    </row>
    <row r="254" spans="1:18" x14ac:dyDescent="0.25">
      <c r="A254" s="10">
        <v>253</v>
      </c>
      <c r="B254" s="15">
        <v>40778</v>
      </c>
      <c r="C254" s="16">
        <v>0.64549871419971327</v>
      </c>
      <c r="D254" s="10">
        <f>IF(Tbl_Transactions[[#This Row],[Date]]="","",YEAR(Tbl_Transactions[[#This Row],[Date]]))</f>
        <v>2011</v>
      </c>
      <c r="E254" s="10">
        <f>MONTH(Tbl_Transactions[[#This Row],[Date]])</f>
        <v>8</v>
      </c>
      <c r="F254" s="10" t="str">
        <f>VLOOKUP(Tbl_Transactions[[#This Row],[Month Num]],Tbl_Lookup_Month[],2)</f>
        <v>Aug</v>
      </c>
      <c r="G254" s="10">
        <f>DAY(Tbl_Transactions[[#This Row],[Date]])</f>
        <v>23</v>
      </c>
      <c r="H254" s="10">
        <f>WEEKDAY(Tbl_Transactions[[#This Row],[Date]])</f>
        <v>3</v>
      </c>
      <c r="I254" s="10" t="str">
        <f>VLOOKUP(Tbl_Transactions[[#This Row],[Weekday Num]],Tbl_Lookup_Weekday[], 2)</f>
        <v>Tue</v>
      </c>
      <c r="J254" s="10" t="str">
        <f>VLOOKUP(Tbl_Transactions[[#This Row],[Time]],Tbl_Lookup_Time[],4,TRUE)</f>
        <v>Afternoon</v>
      </c>
      <c r="K254" s="10" t="s">
        <v>37</v>
      </c>
      <c r="L254" s="10" t="s">
        <v>47</v>
      </c>
      <c r="M254" s="10" t="s">
        <v>48</v>
      </c>
      <c r="N254" s="10" t="s">
        <v>19</v>
      </c>
      <c r="O254" s="14">
        <v>368</v>
      </c>
      <c r="P254" s="14">
        <f>IF(Tbl_Transactions[[#This Row],[Type]]="Income",Tbl_Transactions[[#This Row],[Amount]]*Rng_Lookup_IncomeTax,Tbl_Transactions[[#This Row],[Amount]]*Rng_Lookup_SalesTax)</f>
        <v>32.659999999999997</v>
      </c>
      <c r="Q254" s="14">
        <f>IF(Tbl_Transactions[[#This Row],[Type]]="Expense",Tbl_Transactions[[#This Row],[Amount]]+Tbl_Transactions[[#This Row],[Tax]],Tbl_Transactions[[#This Row],[Amount]]-Tbl_Transactions[[#This Row],[Tax]])</f>
        <v>400.65999999999997</v>
      </c>
      <c r="R254" s="10" t="str">
        <f>IF(Tbl_Transactions[[#This Row],[Category]]="Income","Income","Expense")</f>
        <v>Expense</v>
      </c>
    </row>
    <row r="255" spans="1:18" x14ac:dyDescent="0.25">
      <c r="A255" s="10">
        <v>254</v>
      </c>
      <c r="B255" s="15">
        <v>40778</v>
      </c>
      <c r="C255" s="16">
        <v>0.90494256237068371</v>
      </c>
      <c r="D255" s="10">
        <f>IF(Tbl_Transactions[[#This Row],[Date]]="","",YEAR(Tbl_Transactions[[#This Row],[Date]]))</f>
        <v>2011</v>
      </c>
      <c r="E255" s="10">
        <f>MONTH(Tbl_Transactions[[#This Row],[Date]])</f>
        <v>8</v>
      </c>
      <c r="F255" s="10" t="str">
        <f>VLOOKUP(Tbl_Transactions[[#This Row],[Month Num]],Tbl_Lookup_Month[],2)</f>
        <v>Aug</v>
      </c>
      <c r="G255" s="10">
        <f>DAY(Tbl_Transactions[[#This Row],[Date]])</f>
        <v>23</v>
      </c>
      <c r="H255" s="10">
        <f>WEEKDAY(Tbl_Transactions[[#This Row],[Date]])</f>
        <v>3</v>
      </c>
      <c r="I255" s="10" t="str">
        <f>VLOOKUP(Tbl_Transactions[[#This Row],[Weekday Num]],Tbl_Lookup_Weekday[], 2)</f>
        <v>Tue</v>
      </c>
      <c r="J255" s="10" t="str">
        <f>VLOOKUP(Tbl_Transactions[[#This Row],[Time]],Tbl_Lookup_Time[],4,TRUE)</f>
        <v>Evening</v>
      </c>
      <c r="K255" s="10" t="s">
        <v>40</v>
      </c>
      <c r="L255" s="10" t="s">
        <v>39</v>
      </c>
      <c r="M255" s="10" t="s">
        <v>41</v>
      </c>
      <c r="N255" s="10" t="s">
        <v>19</v>
      </c>
      <c r="O255" s="14">
        <v>377</v>
      </c>
      <c r="P255" s="14">
        <f>IF(Tbl_Transactions[[#This Row],[Type]]="Income",Tbl_Transactions[[#This Row],[Amount]]*Rng_Lookup_IncomeTax,Tbl_Transactions[[#This Row],[Amount]]*Rng_Lookup_SalesTax)</f>
        <v>33.458749999999995</v>
      </c>
      <c r="Q255" s="14">
        <f>IF(Tbl_Transactions[[#This Row],[Type]]="Expense",Tbl_Transactions[[#This Row],[Amount]]+Tbl_Transactions[[#This Row],[Tax]],Tbl_Transactions[[#This Row],[Amount]]-Tbl_Transactions[[#This Row],[Tax]])</f>
        <v>410.45875000000001</v>
      </c>
      <c r="R255" s="10" t="str">
        <f>IF(Tbl_Transactions[[#This Row],[Category]]="Income","Income","Expense")</f>
        <v>Expense</v>
      </c>
    </row>
    <row r="256" spans="1:18" x14ac:dyDescent="0.25">
      <c r="A256" s="10">
        <v>255</v>
      </c>
      <c r="B256" s="15">
        <v>40785</v>
      </c>
      <c r="C256" s="16">
        <v>0.49652940592672856</v>
      </c>
      <c r="D256" s="10">
        <f>IF(Tbl_Transactions[[#This Row],[Date]]="","",YEAR(Tbl_Transactions[[#This Row],[Date]]))</f>
        <v>2011</v>
      </c>
      <c r="E256" s="10">
        <f>MONTH(Tbl_Transactions[[#This Row],[Date]])</f>
        <v>8</v>
      </c>
      <c r="F256" s="10" t="str">
        <f>VLOOKUP(Tbl_Transactions[[#This Row],[Month Num]],Tbl_Lookup_Month[],2)</f>
        <v>Aug</v>
      </c>
      <c r="G256" s="10">
        <f>DAY(Tbl_Transactions[[#This Row],[Date]])</f>
        <v>30</v>
      </c>
      <c r="H256" s="10">
        <f>WEEKDAY(Tbl_Transactions[[#This Row],[Date]])</f>
        <v>3</v>
      </c>
      <c r="I256" s="10" t="str">
        <f>VLOOKUP(Tbl_Transactions[[#This Row],[Weekday Num]],Tbl_Lookup_Weekday[], 2)</f>
        <v>Tue</v>
      </c>
      <c r="J256" s="10" t="str">
        <f>VLOOKUP(Tbl_Transactions[[#This Row],[Time]],Tbl_Lookup_Time[],4,TRUE)</f>
        <v>Late Morning</v>
      </c>
      <c r="K256" s="10" t="s">
        <v>17</v>
      </c>
      <c r="L256" s="10" t="s">
        <v>16</v>
      </c>
      <c r="M256" s="10" t="s">
        <v>18</v>
      </c>
      <c r="N256" s="10" t="s">
        <v>35</v>
      </c>
      <c r="O256" s="14">
        <v>198</v>
      </c>
      <c r="P256" s="14">
        <f>IF(Tbl_Transactions[[#This Row],[Type]]="Income",Tbl_Transactions[[#This Row],[Amount]]*Rng_Lookup_IncomeTax,Tbl_Transactions[[#This Row],[Amount]]*Rng_Lookup_SalesTax)</f>
        <v>75.239999999999995</v>
      </c>
      <c r="Q256" s="14">
        <f>IF(Tbl_Transactions[[#This Row],[Type]]="Expense",Tbl_Transactions[[#This Row],[Amount]]+Tbl_Transactions[[#This Row],[Tax]],Tbl_Transactions[[#This Row],[Amount]]-Tbl_Transactions[[#This Row],[Tax]])</f>
        <v>122.76</v>
      </c>
      <c r="R256" s="10" t="str">
        <f>IF(Tbl_Transactions[[#This Row],[Category]]="Income","Income","Expense")</f>
        <v>Income</v>
      </c>
    </row>
    <row r="257" spans="1:18" x14ac:dyDescent="0.25">
      <c r="A257" s="10">
        <v>256</v>
      </c>
      <c r="B257" s="15">
        <v>40786</v>
      </c>
      <c r="C257" s="16">
        <v>0.5743940015686736</v>
      </c>
      <c r="D257" s="10">
        <f>IF(Tbl_Transactions[[#This Row],[Date]]="","",YEAR(Tbl_Transactions[[#This Row],[Date]]))</f>
        <v>2011</v>
      </c>
      <c r="E257" s="10">
        <f>MONTH(Tbl_Transactions[[#This Row],[Date]])</f>
        <v>8</v>
      </c>
      <c r="F257" s="10" t="str">
        <f>VLOOKUP(Tbl_Transactions[[#This Row],[Month Num]],Tbl_Lookup_Month[],2)</f>
        <v>Aug</v>
      </c>
      <c r="G257" s="10">
        <f>DAY(Tbl_Transactions[[#This Row],[Date]])</f>
        <v>31</v>
      </c>
      <c r="H257" s="10">
        <f>WEEKDAY(Tbl_Transactions[[#This Row],[Date]])</f>
        <v>4</v>
      </c>
      <c r="I257" s="10" t="str">
        <f>VLOOKUP(Tbl_Transactions[[#This Row],[Weekday Num]],Tbl_Lookup_Weekday[], 2)</f>
        <v>Wed</v>
      </c>
      <c r="J257" s="10" t="str">
        <f>VLOOKUP(Tbl_Transactions[[#This Row],[Time]],Tbl_Lookup_Time[],4,TRUE)</f>
        <v>Afternoon</v>
      </c>
      <c r="K257" s="10" t="s">
        <v>37</v>
      </c>
      <c r="L257" s="10" t="s">
        <v>47</v>
      </c>
      <c r="M257" s="10" t="s">
        <v>48</v>
      </c>
      <c r="N257" s="10" t="s">
        <v>35</v>
      </c>
      <c r="O257" s="14">
        <v>21</v>
      </c>
      <c r="P257" s="14">
        <f>IF(Tbl_Transactions[[#This Row],[Type]]="Income",Tbl_Transactions[[#This Row],[Amount]]*Rng_Lookup_IncomeTax,Tbl_Transactions[[#This Row],[Amount]]*Rng_Lookup_SalesTax)</f>
        <v>1.86375</v>
      </c>
      <c r="Q257" s="14">
        <f>IF(Tbl_Transactions[[#This Row],[Type]]="Expense",Tbl_Transactions[[#This Row],[Amount]]+Tbl_Transactions[[#This Row],[Tax]],Tbl_Transactions[[#This Row],[Amount]]-Tbl_Transactions[[#This Row],[Tax]])</f>
        <v>22.86375</v>
      </c>
      <c r="R257" s="10" t="str">
        <f>IF(Tbl_Transactions[[#This Row],[Category]]="Income","Income","Expense")</f>
        <v>Expense</v>
      </c>
    </row>
    <row r="258" spans="1:18" x14ac:dyDescent="0.25">
      <c r="A258" s="10">
        <v>257</v>
      </c>
      <c r="B258" s="15">
        <v>40790</v>
      </c>
      <c r="C258" s="16">
        <v>0.480203017044044</v>
      </c>
      <c r="D258" s="10">
        <f>IF(Tbl_Transactions[[#This Row],[Date]]="","",YEAR(Tbl_Transactions[[#This Row],[Date]]))</f>
        <v>2011</v>
      </c>
      <c r="E258" s="10">
        <f>MONTH(Tbl_Transactions[[#This Row],[Date]])</f>
        <v>9</v>
      </c>
      <c r="F258" s="10" t="str">
        <f>VLOOKUP(Tbl_Transactions[[#This Row],[Month Num]],Tbl_Lookup_Month[],2)</f>
        <v>Sep</v>
      </c>
      <c r="G258" s="10">
        <f>DAY(Tbl_Transactions[[#This Row],[Date]])</f>
        <v>4</v>
      </c>
      <c r="H258" s="10">
        <f>WEEKDAY(Tbl_Transactions[[#This Row],[Date]])</f>
        <v>1</v>
      </c>
      <c r="I258" s="10" t="str">
        <f>VLOOKUP(Tbl_Transactions[[#This Row],[Weekday Num]],Tbl_Lookup_Weekday[], 2)</f>
        <v>Sun</v>
      </c>
      <c r="J258" s="10" t="str">
        <f>VLOOKUP(Tbl_Transactions[[#This Row],[Time]],Tbl_Lookup_Time[],4,TRUE)</f>
        <v>Late Morning</v>
      </c>
      <c r="K258" s="10" t="s">
        <v>17</v>
      </c>
      <c r="L258" s="10" t="s">
        <v>16</v>
      </c>
      <c r="M258" s="10" t="s">
        <v>18</v>
      </c>
      <c r="N258" s="10" t="s">
        <v>26</v>
      </c>
      <c r="O258" s="14">
        <v>127</v>
      </c>
      <c r="P258" s="14">
        <f>IF(Tbl_Transactions[[#This Row],[Type]]="Income",Tbl_Transactions[[#This Row],[Amount]]*Rng_Lookup_IncomeTax,Tbl_Transactions[[#This Row],[Amount]]*Rng_Lookup_SalesTax)</f>
        <v>48.26</v>
      </c>
      <c r="Q258" s="14">
        <f>IF(Tbl_Transactions[[#This Row],[Type]]="Expense",Tbl_Transactions[[#This Row],[Amount]]+Tbl_Transactions[[#This Row],[Tax]],Tbl_Transactions[[#This Row],[Amount]]-Tbl_Transactions[[#This Row],[Tax]])</f>
        <v>78.740000000000009</v>
      </c>
      <c r="R258" s="10" t="str">
        <f>IF(Tbl_Transactions[[#This Row],[Category]]="Income","Income","Expense")</f>
        <v>Income</v>
      </c>
    </row>
    <row r="259" spans="1:18" x14ac:dyDescent="0.25">
      <c r="A259" s="10">
        <v>258</v>
      </c>
      <c r="B259" s="15">
        <v>40794</v>
      </c>
      <c r="C259" s="16">
        <v>0.9131156753084082</v>
      </c>
      <c r="D259" s="10">
        <f>IF(Tbl_Transactions[[#This Row],[Date]]="","",YEAR(Tbl_Transactions[[#This Row],[Date]]))</f>
        <v>2011</v>
      </c>
      <c r="E259" s="10">
        <f>MONTH(Tbl_Transactions[[#This Row],[Date]])</f>
        <v>9</v>
      </c>
      <c r="F259" s="10" t="str">
        <f>VLOOKUP(Tbl_Transactions[[#This Row],[Month Num]],Tbl_Lookup_Month[],2)</f>
        <v>Sep</v>
      </c>
      <c r="G259" s="10">
        <f>DAY(Tbl_Transactions[[#This Row],[Date]])</f>
        <v>8</v>
      </c>
      <c r="H259" s="10">
        <f>WEEKDAY(Tbl_Transactions[[#This Row],[Date]])</f>
        <v>5</v>
      </c>
      <c r="I259" s="10" t="str">
        <f>VLOOKUP(Tbl_Transactions[[#This Row],[Weekday Num]],Tbl_Lookup_Weekday[], 2)</f>
        <v>Thu</v>
      </c>
      <c r="J259" s="10" t="str">
        <f>VLOOKUP(Tbl_Transactions[[#This Row],[Time]],Tbl_Lookup_Time[],4,TRUE)</f>
        <v>Evening</v>
      </c>
      <c r="K259" s="10" t="s">
        <v>17</v>
      </c>
      <c r="L259" s="10" t="s">
        <v>16</v>
      </c>
      <c r="M259" s="10" t="s">
        <v>18</v>
      </c>
      <c r="N259" s="10" t="s">
        <v>35</v>
      </c>
      <c r="O259" s="14">
        <v>5</v>
      </c>
      <c r="P259" s="14">
        <f>IF(Tbl_Transactions[[#This Row],[Type]]="Income",Tbl_Transactions[[#This Row],[Amount]]*Rng_Lookup_IncomeTax,Tbl_Transactions[[#This Row],[Amount]]*Rng_Lookup_SalesTax)</f>
        <v>1.9</v>
      </c>
      <c r="Q259" s="14">
        <f>IF(Tbl_Transactions[[#This Row],[Type]]="Expense",Tbl_Transactions[[#This Row],[Amount]]+Tbl_Transactions[[#This Row],[Tax]],Tbl_Transactions[[#This Row],[Amount]]-Tbl_Transactions[[#This Row],[Tax]])</f>
        <v>3.1</v>
      </c>
      <c r="R259" s="10" t="str">
        <f>IF(Tbl_Transactions[[#This Row],[Category]]="Income","Income","Expense")</f>
        <v>Income</v>
      </c>
    </row>
    <row r="260" spans="1:18" x14ac:dyDescent="0.25">
      <c r="A260" s="10">
        <v>259</v>
      </c>
      <c r="B260" s="15">
        <v>40796</v>
      </c>
      <c r="C260" s="16">
        <v>0.11460037497580033</v>
      </c>
      <c r="D260" s="10">
        <f>IF(Tbl_Transactions[[#This Row],[Date]]="","",YEAR(Tbl_Transactions[[#This Row],[Date]]))</f>
        <v>2011</v>
      </c>
      <c r="E260" s="10">
        <f>MONTH(Tbl_Transactions[[#This Row],[Date]])</f>
        <v>9</v>
      </c>
      <c r="F260" s="10" t="str">
        <f>VLOOKUP(Tbl_Transactions[[#This Row],[Month Num]],Tbl_Lookup_Month[],2)</f>
        <v>Sep</v>
      </c>
      <c r="G260" s="10">
        <f>DAY(Tbl_Transactions[[#This Row],[Date]])</f>
        <v>10</v>
      </c>
      <c r="H260" s="10">
        <f>WEEKDAY(Tbl_Transactions[[#This Row],[Date]])</f>
        <v>7</v>
      </c>
      <c r="I260" s="10" t="str">
        <f>VLOOKUP(Tbl_Transactions[[#This Row],[Weekday Num]],Tbl_Lookup_Weekday[], 2)</f>
        <v>Sat</v>
      </c>
      <c r="J260" s="10" t="str">
        <f>VLOOKUP(Tbl_Transactions[[#This Row],[Time]],Tbl_Lookup_Time[],4,TRUE)</f>
        <v>Night</v>
      </c>
      <c r="K260" s="10" t="s">
        <v>55</v>
      </c>
      <c r="L260" s="10" t="s">
        <v>54</v>
      </c>
      <c r="M260" s="10" t="s">
        <v>56</v>
      </c>
      <c r="N260" s="10" t="s">
        <v>35</v>
      </c>
      <c r="O260" s="14">
        <v>92</v>
      </c>
      <c r="P260" s="14">
        <f>IF(Tbl_Transactions[[#This Row],[Type]]="Income",Tbl_Transactions[[#This Row],[Amount]]*Rng_Lookup_IncomeTax,Tbl_Transactions[[#This Row],[Amount]]*Rng_Lookup_SalesTax)</f>
        <v>8.1649999999999991</v>
      </c>
      <c r="Q260" s="14">
        <f>IF(Tbl_Transactions[[#This Row],[Type]]="Expense",Tbl_Transactions[[#This Row],[Amount]]+Tbl_Transactions[[#This Row],[Tax]],Tbl_Transactions[[#This Row],[Amount]]-Tbl_Transactions[[#This Row],[Tax]])</f>
        <v>100.16499999999999</v>
      </c>
      <c r="R260" s="10" t="str">
        <f>IF(Tbl_Transactions[[#This Row],[Category]]="Income","Income","Expense")</f>
        <v>Expense</v>
      </c>
    </row>
    <row r="261" spans="1:18" x14ac:dyDescent="0.25">
      <c r="A261" s="10">
        <v>260</v>
      </c>
      <c r="B261" s="15">
        <v>40801</v>
      </c>
      <c r="C261" s="16">
        <v>0.76171436101360768</v>
      </c>
      <c r="D261" s="10">
        <f>IF(Tbl_Transactions[[#This Row],[Date]]="","",YEAR(Tbl_Transactions[[#This Row],[Date]]))</f>
        <v>2011</v>
      </c>
      <c r="E261" s="10">
        <f>MONTH(Tbl_Transactions[[#This Row],[Date]])</f>
        <v>9</v>
      </c>
      <c r="F261" s="10" t="str">
        <f>VLOOKUP(Tbl_Transactions[[#This Row],[Month Num]],Tbl_Lookup_Month[],2)</f>
        <v>Sep</v>
      </c>
      <c r="G261" s="10">
        <f>DAY(Tbl_Transactions[[#This Row],[Date]])</f>
        <v>15</v>
      </c>
      <c r="H261" s="10">
        <f>WEEKDAY(Tbl_Transactions[[#This Row],[Date]])</f>
        <v>5</v>
      </c>
      <c r="I261" s="10" t="str">
        <f>VLOOKUP(Tbl_Transactions[[#This Row],[Weekday Num]],Tbl_Lookup_Weekday[], 2)</f>
        <v>Thu</v>
      </c>
      <c r="J261" s="10" t="str">
        <f>VLOOKUP(Tbl_Transactions[[#This Row],[Time]],Tbl_Lookup_Time[],4,TRUE)</f>
        <v>Evening</v>
      </c>
      <c r="K261" s="10" t="s">
        <v>40</v>
      </c>
      <c r="L261" s="10" t="s">
        <v>39</v>
      </c>
      <c r="M261" s="10" t="s">
        <v>41</v>
      </c>
      <c r="N261" s="10" t="s">
        <v>19</v>
      </c>
      <c r="O261" s="14">
        <v>340</v>
      </c>
      <c r="P261" s="14">
        <f>IF(Tbl_Transactions[[#This Row],[Type]]="Income",Tbl_Transactions[[#This Row],[Amount]]*Rng_Lookup_IncomeTax,Tbl_Transactions[[#This Row],[Amount]]*Rng_Lookup_SalesTax)</f>
        <v>30.174999999999997</v>
      </c>
      <c r="Q261" s="14">
        <f>IF(Tbl_Transactions[[#This Row],[Type]]="Expense",Tbl_Transactions[[#This Row],[Amount]]+Tbl_Transactions[[#This Row],[Tax]],Tbl_Transactions[[#This Row],[Amount]]-Tbl_Transactions[[#This Row],[Tax]])</f>
        <v>370.17500000000001</v>
      </c>
      <c r="R261" s="10" t="str">
        <f>IF(Tbl_Transactions[[#This Row],[Category]]="Income","Income","Expense")</f>
        <v>Expense</v>
      </c>
    </row>
    <row r="262" spans="1:18" x14ac:dyDescent="0.25">
      <c r="A262" s="10">
        <v>261</v>
      </c>
      <c r="B262" s="15">
        <v>40802</v>
      </c>
      <c r="C262" s="16">
        <v>0.66323735204551981</v>
      </c>
      <c r="D262" s="10">
        <f>IF(Tbl_Transactions[[#This Row],[Date]]="","",YEAR(Tbl_Transactions[[#This Row],[Date]]))</f>
        <v>2011</v>
      </c>
      <c r="E262" s="10">
        <f>MONTH(Tbl_Transactions[[#This Row],[Date]])</f>
        <v>9</v>
      </c>
      <c r="F262" s="10" t="str">
        <f>VLOOKUP(Tbl_Transactions[[#This Row],[Month Num]],Tbl_Lookup_Month[],2)</f>
        <v>Sep</v>
      </c>
      <c r="G262" s="10">
        <f>DAY(Tbl_Transactions[[#This Row],[Date]])</f>
        <v>16</v>
      </c>
      <c r="H262" s="10">
        <f>WEEKDAY(Tbl_Transactions[[#This Row],[Date]])</f>
        <v>6</v>
      </c>
      <c r="I262" s="10" t="str">
        <f>VLOOKUP(Tbl_Transactions[[#This Row],[Weekday Num]],Tbl_Lookup_Weekday[], 2)</f>
        <v>Fri</v>
      </c>
      <c r="J262" s="10" t="str">
        <f>VLOOKUP(Tbl_Transactions[[#This Row],[Time]],Tbl_Lookup_Time[],4,TRUE)</f>
        <v>Afternoon</v>
      </c>
      <c r="K262" s="10" t="s">
        <v>24</v>
      </c>
      <c r="L262" s="10" t="s">
        <v>30</v>
      </c>
      <c r="M262" s="10" t="s">
        <v>31</v>
      </c>
      <c r="N262" s="10" t="s">
        <v>19</v>
      </c>
      <c r="O262" s="14">
        <v>296</v>
      </c>
      <c r="P262" s="14">
        <f>IF(Tbl_Transactions[[#This Row],[Type]]="Income",Tbl_Transactions[[#This Row],[Amount]]*Rng_Lookup_IncomeTax,Tbl_Transactions[[#This Row],[Amount]]*Rng_Lookup_SalesTax)</f>
        <v>26.27</v>
      </c>
      <c r="Q262" s="14">
        <f>IF(Tbl_Transactions[[#This Row],[Type]]="Expense",Tbl_Transactions[[#This Row],[Amount]]+Tbl_Transactions[[#This Row],[Tax]],Tbl_Transactions[[#This Row],[Amount]]-Tbl_Transactions[[#This Row],[Tax]])</f>
        <v>322.27</v>
      </c>
      <c r="R262" s="10" t="str">
        <f>IF(Tbl_Transactions[[#This Row],[Category]]="Income","Income","Expense")</f>
        <v>Expense</v>
      </c>
    </row>
    <row r="263" spans="1:18" x14ac:dyDescent="0.25">
      <c r="A263" s="10">
        <v>262</v>
      </c>
      <c r="B263" s="15">
        <v>40810</v>
      </c>
      <c r="C263" s="16">
        <v>0.63351024514370069</v>
      </c>
      <c r="D263" s="10">
        <f>IF(Tbl_Transactions[[#This Row],[Date]]="","",YEAR(Tbl_Transactions[[#This Row],[Date]]))</f>
        <v>2011</v>
      </c>
      <c r="E263" s="10">
        <f>MONTH(Tbl_Transactions[[#This Row],[Date]])</f>
        <v>9</v>
      </c>
      <c r="F263" s="10" t="str">
        <f>VLOOKUP(Tbl_Transactions[[#This Row],[Month Num]],Tbl_Lookup_Month[],2)</f>
        <v>Sep</v>
      </c>
      <c r="G263" s="10">
        <f>DAY(Tbl_Transactions[[#This Row],[Date]])</f>
        <v>24</v>
      </c>
      <c r="H263" s="10">
        <f>WEEKDAY(Tbl_Transactions[[#This Row],[Date]])</f>
        <v>7</v>
      </c>
      <c r="I263" s="10" t="str">
        <f>VLOOKUP(Tbl_Transactions[[#This Row],[Weekday Num]],Tbl_Lookup_Weekday[], 2)</f>
        <v>Sat</v>
      </c>
      <c r="J263" s="10" t="str">
        <f>VLOOKUP(Tbl_Transactions[[#This Row],[Time]],Tbl_Lookup_Time[],4,TRUE)</f>
        <v>Afternoon</v>
      </c>
      <c r="K263" s="10" t="s">
        <v>63</v>
      </c>
      <c r="L263" s="10" t="s">
        <v>62</v>
      </c>
      <c r="M263" s="10" t="s">
        <v>64</v>
      </c>
      <c r="N263" s="10" t="s">
        <v>19</v>
      </c>
      <c r="O263" s="14">
        <v>385</v>
      </c>
      <c r="P263" s="14">
        <f>IF(Tbl_Transactions[[#This Row],[Type]]="Income",Tbl_Transactions[[#This Row],[Amount]]*Rng_Lookup_IncomeTax,Tbl_Transactions[[#This Row],[Amount]]*Rng_Lookup_SalesTax)</f>
        <v>34.168749999999996</v>
      </c>
      <c r="Q263" s="14">
        <f>IF(Tbl_Transactions[[#This Row],[Type]]="Expense",Tbl_Transactions[[#This Row],[Amount]]+Tbl_Transactions[[#This Row],[Tax]],Tbl_Transactions[[#This Row],[Amount]]-Tbl_Transactions[[#This Row],[Tax]])</f>
        <v>419.16874999999999</v>
      </c>
      <c r="R263" s="10" t="str">
        <f>IF(Tbl_Transactions[[#This Row],[Category]]="Income","Income","Expense")</f>
        <v>Expense</v>
      </c>
    </row>
    <row r="264" spans="1:18" x14ac:dyDescent="0.25">
      <c r="A264" s="10">
        <v>263</v>
      </c>
      <c r="B264" s="15">
        <v>40810</v>
      </c>
      <c r="C264" s="16">
        <v>0.52344365584321983</v>
      </c>
      <c r="D264" s="10">
        <f>IF(Tbl_Transactions[[#This Row],[Date]]="","",YEAR(Tbl_Transactions[[#This Row],[Date]]))</f>
        <v>2011</v>
      </c>
      <c r="E264" s="10">
        <f>MONTH(Tbl_Transactions[[#This Row],[Date]])</f>
        <v>9</v>
      </c>
      <c r="F264" s="10" t="str">
        <f>VLOOKUP(Tbl_Transactions[[#This Row],[Month Num]],Tbl_Lookup_Month[],2)</f>
        <v>Sep</v>
      </c>
      <c r="G264" s="10">
        <f>DAY(Tbl_Transactions[[#This Row],[Date]])</f>
        <v>24</v>
      </c>
      <c r="H264" s="10">
        <f>WEEKDAY(Tbl_Transactions[[#This Row],[Date]])</f>
        <v>7</v>
      </c>
      <c r="I264" s="10" t="str">
        <f>VLOOKUP(Tbl_Transactions[[#This Row],[Weekday Num]],Tbl_Lookup_Weekday[], 2)</f>
        <v>Sat</v>
      </c>
      <c r="J264" s="10" t="str">
        <f>VLOOKUP(Tbl_Transactions[[#This Row],[Time]],Tbl_Lookup_Time[],4,TRUE)</f>
        <v>Afternoon</v>
      </c>
      <c r="K264" s="10" t="s">
        <v>40</v>
      </c>
      <c r="L264" s="10" t="s">
        <v>39</v>
      </c>
      <c r="M264" s="10" t="s">
        <v>41</v>
      </c>
      <c r="N264" s="10" t="s">
        <v>19</v>
      </c>
      <c r="O264" s="14">
        <v>396</v>
      </c>
      <c r="P264" s="14">
        <f>IF(Tbl_Transactions[[#This Row],[Type]]="Income",Tbl_Transactions[[#This Row],[Amount]]*Rng_Lookup_IncomeTax,Tbl_Transactions[[#This Row],[Amount]]*Rng_Lookup_SalesTax)</f>
        <v>35.144999999999996</v>
      </c>
      <c r="Q264" s="14">
        <f>IF(Tbl_Transactions[[#This Row],[Type]]="Expense",Tbl_Transactions[[#This Row],[Amount]]+Tbl_Transactions[[#This Row],[Tax]],Tbl_Transactions[[#This Row],[Amount]]-Tbl_Transactions[[#This Row],[Tax]])</f>
        <v>431.14499999999998</v>
      </c>
      <c r="R264" s="10" t="str">
        <f>IF(Tbl_Transactions[[#This Row],[Category]]="Income","Income","Expense")</f>
        <v>Expense</v>
      </c>
    </row>
    <row r="265" spans="1:18" x14ac:dyDescent="0.25">
      <c r="A265" s="10">
        <v>264</v>
      </c>
      <c r="B265" s="15">
        <v>40810</v>
      </c>
      <c r="C265" s="16">
        <v>0.70686633001543631</v>
      </c>
      <c r="D265" s="10">
        <f>IF(Tbl_Transactions[[#This Row],[Date]]="","",YEAR(Tbl_Transactions[[#This Row],[Date]]))</f>
        <v>2011</v>
      </c>
      <c r="E265" s="10">
        <f>MONTH(Tbl_Transactions[[#This Row],[Date]])</f>
        <v>9</v>
      </c>
      <c r="F265" s="10" t="str">
        <f>VLOOKUP(Tbl_Transactions[[#This Row],[Month Num]],Tbl_Lookup_Month[],2)</f>
        <v>Sep</v>
      </c>
      <c r="G265" s="10">
        <f>DAY(Tbl_Transactions[[#This Row],[Date]])</f>
        <v>24</v>
      </c>
      <c r="H265" s="10">
        <f>WEEKDAY(Tbl_Transactions[[#This Row],[Date]])</f>
        <v>7</v>
      </c>
      <c r="I265" s="10" t="str">
        <f>VLOOKUP(Tbl_Transactions[[#This Row],[Weekday Num]],Tbl_Lookup_Weekday[], 2)</f>
        <v>Sat</v>
      </c>
      <c r="J265" s="10" t="str">
        <f>VLOOKUP(Tbl_Transactions[[#This Row],[Time]],Tbl_Lookup_Time[],4,TRUE)</f>
        <v>Afternoon</v>
      </c>
      <c r="K265" s="10" t="s">
        <v>28</v>
      </c>
      <c r="L265" s="10" t="s">
        <v>27</v>
      </c>
      <c r="M265" s="10" t="s">
        <v>29</v>
      </c>
      <c r="N265" s="10" t="s">
        <v>26</v>
      </c>
      <c r="O265" s="14">
        <v>212</v>
      </c>
      <c r="P265" s="14">
        <f>IF(Tbl_Transactions[[#This Row],[Type]]="Income",Tbl_Transactions[[#This Row],[Amount]]*Rng_Lookup_IncomeTax,Tbl_Transactions[[#This Row],[Amount]]*Rng_Lookup_SalesTax)</f>
        <v>18.814999999999998</v>
      </c>
      <c r="Q265" s="14">
        <f>IF(Tbl_Transactions[[#This Row],[Type]]="Expense",Tbl_Transactions[[#This Row],[Amount]]+Tbl_Transactions[[#This Row],[Tax]],Tbl_Transactions[[#This Row],[Amount]]-Tbl_Transactions[[#This Row],[Tax]])</f>
        <v>230.815</v>
      </c>
      <c r="R265" s="10" t="str">
        <f>IF(Tbl_Transactions[[#This Row],[Category]]="Income","Income","Expense")</f>
        <v>Expense</v>
      </c>
    </row>
    <row r="266" spans="1:18" x14ac:dyDescent="0.25">
      <c r="A266" s="10">
        <v>265</v>
      </c>
      <c r="B266" s="15">
        <v>40814</v>
      </c>
      <c r="C266" s="16">
        <v>0.60554362629760006</v>
      </c>
      <c r="D266" s="10">
        <f>IF(Tbl_Transactions[[#This Row],[Date]]="","",YEAR(Tbl_Transactions[[#This Row],[Date]]))</f>
        <v>2011</v>
      </c>
      <c r="E266" s="10">
        <f>MONTH(Tbl_Transactions[[#This Row],[Date]])</f>
        <v>9</v>
      </c>
      <c r="F266" s="10" t="str">
        <f>VLOOKUP(Tbl_Transactions[[#This Row],[Month Num]],Tbl_Lookup_Month[],2)</f>
        <v>Sep</v>
      </c>
      <c r="G266" s="10">
        <f>DAY(Tbl_Transactions[[#This Row],[Date]])</f>
        <v>28</v>
      </c>
      <c r="H266" s="10">
        <f>WEEKDAY(Tbl_Transactions[[#This Row],[Date]])</f>
        <v>4</v>
      </c>
      <c r="I266" s="10" t="str">
        <f>VLOOKUP(Tbl_Transactions[[#This Row],[Weekday Num]],Tbl_Lookup_Weekday[], 2)</f>
        <v>Wed</v>
      </c>
      <c r="J266" s="10" t="str">
        <f>VLOOKUP(Tbl_Transactions[[#This Row],[Time]],Tbl_Lookup_Time[],4,TRUE)</f>
        <v>Afternoon</v>
      </c>
      <c r="K266" s="10" t="s">
        <v>28</v>
      </c>
      <c r="L266" s="10" t="s">
        <v>32</v>
      </c>
      <c r="M266" s="10" t="s">
        <v>33</v>
      </c>
      <c r="N266" s="10" t="s">
        <v>19</v>
      </c>
      <c r="O266" s="14">
        <v>151</v>
      </c>
      <c r="P266" s="14">
        <f>IF(Tbl_Transactions[[#This Row],[Type]]="Income",Tbl_Transactions[[#This Row],[Amount]]*Rng_Lookup_IncomeTax,Tbl_Transactions[[#This Row],[Amount]]*Rng_Lookup_SalesTax)</f>
        <v>13.401249999999999</v>
      </c>
      <c r="Q266" s="14">
        <f>IF(Tbl_Transactions[[#This Row],[Type]]="Expense",Tbl_Transactions[[#This Row],[Amount]]+Tbl_Transactions[[#This Row],[Tax]],Tbl_Transactions[[#This Row],[Amount]]-Tbl_Transactions[[#This Row],[Tax]])</f>
        <v>164.40125</v>
      </c>
      <c r="R266" s="10" t="str">
        <f>IF(Tbl_Transactions[[#This Row],[Category]]="Income","Income","Expense")</f>
        <v>Expense</v>
      </c>
    </row>
    <row r="267" spans="1:18" x14ac:dyDescent="0.25">
      <c r="A267" s="10">
        <v>266</v>
      </c>
      <c r="B267" s="15">
        <v>40818</v>
      </c>
      <c r="C267" s="16">
        <v>0.21585443765141643</v>
      </c>
      <c r="D267" s="10">
        <f>IF(Tbl_Transactions[[#This Row],[Date]]="","",YEAR(Tbl_Transactions[[#This Row],[Date]]))</f>
        <v>2011</v>
      </c>
      <c r="E267" s="10">
        <f>MONTH(Tbl_Transactions[[#This Row],[Date]])</f>
        <v>10</v>
      </c>
      <c r="F267" s="10" t="str">
        <f>VLOOKUP(Tbl_Transactions[[#This Row],[Month Num]],Tbl_Lookup_Month[],2)</f>
        <v>Oct</v>
      </c>
      <c r="G267" s="10">
        <f>DAY(Tbl_Transactions[[#This Row],[Date]])</f>
        <v>2</v>
      </c>
      <c r="H267" s="10">
        <f>WEEKDAY(Tbl_Transactions[[#This Row],[Date]])</f>
        <v>1</v>
      </c>
      <c r="I267" s="10" t="str">
        <f>VLOOKUP(Tbl_Transactions[[#This Row],[Weekday Num]],Tbl_Lookup_Weekday[], 2)</f>
        <v>Sun</v>
      </c>
      <c r="J267" s="10" t="str">
        <f>VLOOKUP(Tbl_Transactions[[#This Row],[Time]],Tbl_Lookup_Time[],4,TRUE)</f>
        <v>Early Morning</v>
      </c>
      <c r="K267" s="10" t="s">
        <v>55</v>
      </c>
      <c r="L267" s="10" t="s">
        <v>57</v>
      </c>
      <c r="M267" s="10" t="s">
        <v>58</v>
      </c>
      <c r="N267" s="10" t="s">
        <v>19</v>
      </c>
      <c r="O267" s="14">
        <v>344</v>
      </c>
      <c r="P267" s="14">
        <f>IF(Tbl_Transactions[[#This Row],[Type]]="Income",Tbl_Transactions[[#This Row],[Amount]]*Rng_Lookup_IncomeTax,Tbl_Transactions[[#This Row],[Amount]]*Rng_Lookup_SalesTax)</f>
        <v>30.529999999999998</v>
      </c>
      <c r="Q267" s="14">
        <f>IF(Tbl_Transactions[[#This Row],[Type]]="Expense",Tbl_Transactions[[#This Row],[Amount]]+Tbl_Transactions[[#This Row],[Tax]],Tbl_Transactions[[#This Row],[Amount]]-Tbl_Transactions[[#This Row],[Tax]])</f>
        <v>374.53</v>
      </c>
      <c r="R267" s="10" t="str">
        <f>IF(Tbl_Transactions[[#This Row],[Category]]="Income","Income","Expense")</f>
        <v>Expense</v>
      </c>
    </row>
    <row r="268" spans="1:18" x14ac:dyDescent="0.25">
      <c r="A268" s="10">
        <v>267</v>
      </c>
      <c r="B268" s="15">
        <v>40820</v>
      </c>
      <c r="C268" s="16">
        <v>0.81846859161089036</v>
      </c>
      <c r="D268" s="10">
        <f>IF(Tbl_Transactions[[#This Row],[Date]]="","",YEAR(Tbl_Transactions[[#This Row],[Date]]))</f>
        <v>2011</v>
      </c>
      <c r="E268" s="10">
        <f>MONTH(Tbl_Transactions[[#This Row],[Date]])</f>
        <v>10</v>
      </c>
      <c r="F268" s="10" t="str">
        <f>VLOOKUP(Tbl_Transactions[[#This Row],[Month Num]],Tbl_Lookup_Month[],2)</f>
        <v>Oct</v>
      </c>
      <c r="G268" s="10">
        <f>DAY(Tbl_Transactions[[#This Row],[Date]])</f>
        <v>4</v>
      </c>
      <c r="H268" s="10">
        <f>WEEKDAY(Tbl_Transactions[[#This Row],[Date]])</f>
        <v>3</v>
      </c>
      <c r="I268" s="10" t="str">
        <f>VLOOKUP(Tbl_Transactions[[#This Row],[Weekday Num]],Tbl_Lookup_Weekday[], 2)</f>
        <v>Tue</v>
      </c>
      <c r="J268" s="10" t="str">
        <f>VLOOKUP(Tbl_Transactions[[#This Row],[Time]],Tbl_Lookup_Time[],4,TRUE)</f>
        <v>Evening</v>
      </c>
      <c r="K268" s="10" t="s">
        <v>17</v>
      </c>
      <c r="L268" s="10" t="s">
        <v>20</v>
      </c>
      <c r="M268" s="10" t="s">
        <v>21</v>
      </c>
      <c r="N268" s="10" t="s">
        <v>19</v>
      </c>
      <c r="O268" s="14">
        <v>32</v>
      </c>
      <c r="P268" s="14">
        <f>IF(Tbl_Transactions[[#This Row],[Type]]="Income",Tbl_Transactions[[#This Row],[Amount]]*Rng_Lookup_IncomeTax,Tbl_Transactions[[#This Row],[Amount]]*Rng_Lookup_SalesTax)</f>
        <v>12.16</v>
      </c>
      <c r="Q268" s="14">
        <f>IF(Tbl_Transactions[[#This Row],[Type]]="Expense",Tbl_Transactions[[#This Row],[Amount]]+Tbl_Transactions[[#This Row],[Tax]],Tbl_Transactions[[#This Row],[Amount]]-Tbl_Transactions[[#This Row],[Tax]])</f>
        <v>19.84</v>
      </c>
      <c r="R268" s="10" t="str">
        <f>IF(Tbl_Transactions[[#This Row],[Category]]="Income","Income","Expense")</f>
        <v>Income</v>
      </c>
    </row>
    <row r="269" spans="1:18" x14ac:dyDescent="0.25">
      <c r="A269" s="10">
        <v>268</v>
      </c>
      <c r="B269" s="15">
        <v>40824</v>
      </c>
      <c r="C269" s="16">
        <v>0.67054975530818473</v>
      </c>
      <c r="D269" s="10">
        <f>IF(Tbl_Transactions[[#This Row],[Date]]="","",YEAR(Tbl_Transactions[[#This Row],[Date]]))</f>
        <v>2011</v>
      </c>
      <c r="E269" s="10">
        <f>MONTH(Tbl_Transactions[[#This Row],[Date]])</f>
        <v>10</v>
      </c>
      <c r="F269" s="10" t="str">
        <f>VLOOKUP(Tbl_Transactions[[#This Row],[Month Num]],Tbl_Lookup_Month[],2)</f>
        <v>Oct</v>
      </c>
      <c r="G269" s="10">
        <f>DAY(Tbl_Transactions[[#This Row],[Date]])</f>
        <v>8</v>
      </c>
      <c r="H269" s="10">
        <f>WEEKDAY(Tbl_Transactions[[#This Row],[Date]])</f>
        <v>7</v>
      </c>
      <c r="I269" s="10" t="str">
        <f>VLOOKUP(Tbl_Transactions[[#This Row],[Weekday Num]],Tbl_Lookup_Weekday[], 2)</f>
        <v>Sat</v>
      </c>
      <c r="J269" s="10" t="str">
        <f>VLOOKUP(Tbl_Transactions[[#This Row],[Time]],Tbl_Lookup_Time[],4,TRUE)</f>
        <v>Afternoon</v>
      </c>
      <c r="K269" s="10" t="s">
        <v>24</v>
      </c>
      <c r="L269" s="10" t="s">
        <v>30</v>
      </c>
      <c r="M269" s="10" t="s">
        <v>31</v>
      </c>
      <c r="N269" s="10" t="s">
        <v>26</v>
      </c>
      <c r="O269" s="14">
        <v>404</v>
      </c>
      <c r="P269" s="14">
        <f>IF(Tbl_Transactions[[#This Row],[Type]]="Income",Tbl_Transactions[[#This Row],[Amount]]*Rng_Lookup_IncomeTax,Tbl_Transactions[[#This Row],[Amount]]*Rng_Lookup_SalesTax)</f>
        <v>35.854999999999997</v>
      </c>
      <c r="Q269" s="14">
        <f>IF(Tbl_Transactions[[#This Row],[Type]]="Expense",Tbl_Transactions[[#This Row],[Amount]]+Tbl_Transactions[[#This Row],[Tax]],Tbl_Transactions[[#This Row],[Amount]]-Tbl_Transactions[[#This Row],[Tax]])</f>
        <v>439.85500000000002</v>
      </c>
      <c r="R269" s="10" t="str">
        <f>IF(Tbl_Transactions[[#This Row],[Category]]="Income","Income","Expense")</f>
        <v>Expense</v>
      </c>
    </row>
    <row r="270" spans="1:18" x14ac:dyDescent="0.25">
      <c r="A270" s="10">
        <v>269</v>
      </c>
      <c r="B270" s="15">
        <v>40824</v>
      </c>
      <c r="C270" s="16">
        <v>0.97343473425403737</v>
      </c>
      <c r="D270" s="10">
        <f>IF(Tbl_Transactions[[#This Row],[Date]]="","",YEAR(Tbl_Transactions[[#This Row],[Date]]))</f>
        <v>2011</v>
      </c>
      <c r="E270" s="10">
        <f>MONTH(Tbl_Transactions[[#This Row],[Date]])</f>
        <v>10</v>
      </c>
      <c r="F270" s="10" t="str">
        <f>VLOOKUP(Tbl_Transactions[[#This Row],[Month Num]],Tbl_Lookup_Month[],2)</f>
        <v>Oct</v>
      </c>
      <c r="G270" s="10">
        <f>DAY(Tbl_Transactions[[#This Row],[Date]])</f>
        <v>8</v>
      </c>
      <c r="H270" s="10">
        <f>WEEKDAY(Tbl_Transactions[[#This Row],[Date]])</f>
        <v>7</v>
      </c>
      <c r="I270" s="10" t="str">
        <f>VLOOKUP(Tbl_Transactions[[#This Row],[Weekday Num]],Tbl_Lookup_Weekday[], 2)</f>
        <v>Sat</v>
      </c>
      <c r="J270" s="10" t="str">
        <f>VLOOKUP(Tbl_Transactions[[#This Row],[Time]],Tbl_Lookup_Time[],4,TRUE)</f>
        <v>Evening</v>
      </c>
      <c r="K270" s="10" t="s">
        <v>24</v>
      </c>
      <c r="L270" s="10" t="s">
        <v>23</v>
      </c>
      <c r="M270" s="10" t="s">
        <v>25</v>
      </c>
      <c r="N270" s="10" t="s">
        <v>35</v>
      </c>
      <c r="O270" s="14">
        <v>267</v>
      </c>
      <c r="P270" s="14">
        <f>IF(Tbl_Transactions[[#This Row],[Type]]="Income",Tbl_Transactions[[#This Row],[Amount]]*Rng_Lookup_IncomeTax,Tbl_Transactions[[#This Row],[Amount]]*Rng_Lookup_SalesTax)</f>
        <v>23.696249999999999</v>
      </c>
      <c r="Q270" s="14">
        <f>IF(Tbl_Transactions[[#This Row],[Type]]="Expense",Tbl_Transactions[[#This Row],[Amount]]+Tbl_Transactions[[#This Row],[Tax]],Tbl_Transactions[[#This Row],[Amount]]-Tbl_Transactions[[#This Row],[Tax]])</f>
        <v>290.69625000000002</v>
      </c>
      <c r="R270" s="10" t="str">
        <f>IF(Tbl_Transactions[[#This Row],[Category]]="Income","Income","Expense")</f>
        <v>Expense</v>
      </c>
    </row>
    <row r="271" spans="1:18" x14ac:dyDescent="0.25">
      <c r="A271" s="10">
        <v>270</v>
      </c>
      <c r="B271" s="15">
        <v>40825</v>
      </c>
      <c r="C271" s="16">
        <v>0.49357613393862143</v>
      </c>
      <c r="D271" s="10">
        <f>IF(Tbl_Transactions[[#This Row],[Date]]="","",YEAR(Tbl_Transactions[[#This Row],[Date]]))</f>
        <v>2011</v>
      </c>
      <c r="E271" s="10">
        <f>MONTH(Tbl_Transactions[[#This Row],[Date]])</f>
        <v>10</v>
      </c>
      <c r="F271" s="10" t="str">
        <f>VLOOKUP(Tbl_Transactions[[#This Row],[Month Num]],Tbl_Lookup_Month[],2)</f>
        <v>Oct</v>
      </c>
      <c r="G271" s="10">
        <f>DAY(Tbl_Transactions[[#This Row],[Date]])</f>
        <v>9</v>
      </c>
      <c r="H271" s="10">
        <f>WEEKDAY(Tbl_Transactions[[#This Row],[Date]])</f>
        <v>1</v>
      </c>
      <c r="I271" s="10" t="str">
        <f>VLOOKUP(Tbl_Transactions[[#This Row],[Weekday Num]],Tbl_Lookup_Weekday[], 2)</f>
        <v>Sun</v>
      </c>
      <c r="J271" s="10" t="str">
        <f>VLOOKUP(Tbl_Transactions[[#This Row],[Time]],Tbl_Lookup_Time[],4,TRUE)</f>
        <v>Late Morning</v>
      </c>
      <c r="K271" s="10" t="s">
        <v>63</v>
      </c>
      <c r="L271" s="10" t="s">
        <v>62</v>
      </c>
      <c r="M271" s="10" t="s">
        <v>64</v>
      </c>
      <c r="N271" s="10" t="s">
        <v>35</v>
      </c>
      <c r="O271" s="14">
        <v>7</v>
      </c>
      <c r="P271" s="14">
        <f>IF(Tbl_Transactions[[#This Row],[Type]]="Income",Tbl_Transactions[[#This Row],[Amount]]*Rng_Lookup_IncomeTax,Tbl_Transactions[[#This Row],[Amount]]*Rng_Lookup_SalesTax)</f>
        <v>0.62124999999999997</v>
      </c>
      <c r="Q271" s="14">
        <f>IF(Tbl_Transactions[[#This Row],[Type]]="Expense",Tbl_Transactions[[#This Row],[Amount]]+Tbl_Transactions[[#This Row],[Tax]],Tbl_Transactions[[#This Row],[Amount]]-Tbl_Transactions[[#This Row],[Tax]])</f>
        <v>7.6212499999999999</v>
      </c>
      <c r="R271" s="10" t="str">
        <f>IF(Tbl_Transactions[[#This Row],[Category]]="Income","Income","Expense")</f>
        <v>Expense</v>
      </c>
    </row>
    <row r="272" spans="1:18" x14ac:dyDescent="0.25">
      <c r="A272" s="10">
        <v>271</v>
      </c>
      <c r="B272" s="15">
        <v>40826</v>
      </c>
      <c r="C272" s="16">
        <v>6.2814367404057103E-2</v>
      </c>
      <c r="D272" s="10">
        <f>IF(Tbl_Transactions[[#This Row],[Date]]="","",YEAR(Tbl_Transactions[[#This Row],[Date]]))</f>
        <v>2011</v>
      </c>
      <c r="E272" s="10">
        <f>MONTH(Tbl_Transactions[[#This Row],[Date]])</f>
        <v>10</v>
      </c>
      <c r="F272" s="10" t="str">
        <f>VLOOKUP(Tbl_Transactions[[#This Row],[Month Num]],Tbl_Lookup_Month[],2)</f>
        <v>Oct</v>
      </c>
      <c r="G272" s="10">
        <f>DAY(Tbl_Transactions[[#This Row],[Date]])</f>
        <v>10</v>
      </c>
      <c r="H272" s="10">
        <f>WEEKDAY(Tbl_Transactions[[#This Row],[Date]])</f>
        <v>2</v>
      </c>
      <c r="I272" s="10" t="str">
        <f>VLOOKUP(Tbl_Transactions[[#This Row],[Weekday Num]],Tbl_Lookup_Weekday[], 2)</f>
        <v>Mon</v>
      </c>
      <c r="J272" s="10" t="str">
        <f>VLOOKUP(Tbl_Transactions[[#This Row],[Time]],Tbl_Lookup_Time[],4,TRUE)</f>
        <v>Night</v>
      </c>
      <c r="K272" s="10" t="s">
        <v>40</v>
      </c>
      <c r="L272" s="10" t="s">
        <v>39</v>
      </c>
      <c r="M272" s="10" t="s">
        <v>41</v>
      </c>
      <c r="N272" s="10" t="s">
        <v>19</v>
      </c>
      <c r="O272" s="14">
        <v>359</v>
      </c>
      <c r="P272" s="14">
        <f>IF(Tbl_Transactions[[#This Row],[Type]]="Income",Tbl_Transactions[[#This Row],[Amount]]*Rng_Lookup_IncomeTax,Tbl_Transactions[[#This Row],[Amount]]*Rng_Lookup_SalesTax)</f>
        <v>31.861249999999998</v>
      </c>
      <c r="Q272" s="14">
        <f>IF(Tbl_Transactions[[#This Row],[Type]]="Expense",Tbl_Transactions[[#This Row],[Amount]]+Tbl_Transactions[[#This Row],[Tax]],Tbl_Transactions[[#This Row],[Amount]]-Tbl_Transactions[[#This Row],[Tax]])</f>
        <v>390.86124999999998</v>
      </c>
      <c r="R272" s="10" t="str">
        <f>IF(Tbl_Transactions[[#This Row],[Category]]="Income","Income","Expense")</f>
        <v>Expense</v>
      </c>
    </row>
    <row r="273" spans="1:18" x14ac:dyDescent="0.25">
      <c r="A273" s="10">
        <v>272</v>
      </c>
      <c r="B273" s="15">
        <v>40826</v>
      </c>
      <c r="C273" s="16">
        <v>4.0459043714903387E-2</v>
      </c>
      <c r="D273" s="10">
        <f>IF(Tbl_Transactions[[#This Row],[Date]]="","",YEAR(Tbl_Transactions[[#This Row],[Date]]))</f>
        <v>2011</v>
      </c>
      <c r="E273" s="10">
        <f>MONTH(Tbl_Transactions[[#This Row],[Date]])</f>
        <v>10</v>
      </c>
      <c r="F273" s="10" t="str">
        <f>VLOOKUP(Tbl_Transactions[[#This Row],[Month Num]],Tbl_Lookup_Month[],2)</f>
        <v>Oct</v>
      </c>
      <c r="G273" s="10">
        <f>DAY(Tbl_Transactions[[#This Row],[Date]])</f>
        <v>10</v>
      </c>
      <c r="H273" s="10">
        <f>WEEKDAY(Tbl_Transactions[[#This Row],[Date]])</f>
        <v>2</v>
      </c>
      <c r="I273" s="10" t="str">
        <f>VLOOKUP(Tbl_Transactions[[#This Row],[Weekday Num]],Tbl_Lookup_Weekday[], 2)</f>
        <v>Mon</v>
      </c>
      <c r="J273" s="10" t="str">
        <f>VLOOKUP(Tbl_Transactions[[#This Row],[Time]],Tbl_Lookup_Time[],4,TRUE)</f>
        <v>Night</v>
      </c>
      <c r="K273" s="10" t="s">
        <v>17</v>
      </c>
      <c r="L273" s="10" t="s">
        <v>16</v>
      </c>
      <c r="M273" s="10" t="s">
        <v>18</v>
      </c>
      <c r="N273" s="10" t="s">
        <v>35</v>
      </c>
      <c r="O273" s="14">
        <v>120</v>
      </c>
      <c r="P273" s="14">
        <f>IF(Tbl_Transactions[[#This Row],[Type]]="Income",Tbl_Transactions[[#This Row],[Amount]]*Rng_Lookup_IncomeTax,Tbl_Transactions[[#This Row],[Amount]]*Rng_Lookup_SalesTax)</f>
        <v>45.6</v>
      </c>
      <c r="Q273" s="14">
        <f>IF(Tbl_Transactions[[#This Row],[Type]]="Expense",Tbl_Transactions[[#This Row],[Amount]]+Tbl_Transactions[[#This Row],[Tax]],Tbl_Transactions[[#This Row],[Amount]]-Tbl_Transactions[[#This Row],[Tax]])</f>
        <v>74.400000000000006</v>
      </c>
      <c r="R273" s="10" t="str">
        <f>IF(Tbl_Transactions[[#This Row],[Category]]="Income","Income","Expense")</f>
        <v>Income</v>
      </c>
    </row>
    <row r="274" spans="1:18" x14ac:dyDescent="0.25">
      <c r="A274" s="10">
        <v>273</v>
      </c>
      <c r="B274" s="15">
        <v>40829</v>
      </c>
      <c r="C274" s="16">
        <v>0.61521915432819385</v>
      </c>
      <c r="D274" s="10">
        <f>IF(Tbl_Transactions[[#This Row],[Date]]="","",YEAR(Tbl_Transactions[[#This Row],[Date]]))</f>
        <v>2011</v>
      </c>
      <c r="E274" s="10">
        <f>MONTH(Tbl_Transactions[[#This Row],[Date]])</f>
        <v>10</v>
      </c>
      <c r="F274" s="10" t="str">
        <f>VLOOKUP(Tbl_Transactions[[#This Row],[Month Num]],Tbl_Lookup_Month[],2)</f>
        <v>Oct</v>
      </c>
      <c r="G274" s="10">
        <f>DAY(Tbl_Transactions[[#This Row],[Date]])</f>
        <v>13</v>
      </c>
      <c r="H274" s="10">
        <f>WEEKDAY(Tbl_Transactions[[#This Row],[Date]])</f>
        <v>5</v>
      </c>
      <c r="I274" s="10" t="str">
        <f>VLOOKUP(Tbl_Transactions[[#This Row],[Weekday Num]],Tbl_Lookup_Weekday[], 2)</f>
        <v>Thu</v>
      </c>
      <c r="J274" s="10" t="str">
        <f>VLOOKUP(Tbl_Transactions[[#This Row],[Time]],Tbl_Lookup_Time[],4,TRUE)</f>
        <v>Afternoon</v>
      </c>
      <c r="K274" s="10" t="s">
        <v>63</v>
      </c>
      <c r="L274" s="10" t="s">
        <v>62</v>
      </c>
      <c r="M274" s="10" t="s">
        <v>64</v>
      </c>
      <c r="N274" s="10" t="s">
        <v>26</v>
      </c>
      <c r="O274" s="14">
        <v>111</v>
      </c>
      <c r="P274" s="14">
        <f>IF(Tbl_Transactions[[#This Row],[Type]]="Income",Tbl_Transactions[[#This Row],[Amount]]*Rng_Lookup_IncomeTax,Tbl_Transactions[[#This Row],[Amount]]*Rng_Lookup_SalesTax)</f>
        <v>9.8512500000000003</v>
      </c>
      <c r="Q274" s="14">
        <f>IF(Tbl_Transactions[[#This Row],[Type]]="Expense",Tbl_Transactions[[#This Row],[Amount]]+Tbl_Transactions[[#This Row],[Tax]],Tbl_Transactions[[#This Row],[Amount]]-Tbl_Transactions[[#This Row],[Tax]])</f>
        <v>120.85124999999999</v>
      </c>
      <c r="R274" s="10" t="str">
        <f>IF(Tbl_Transactions[[#This Row],[Category]]="Income","Income","Expense")</f>
        <v>Expense</v>
      </c>
    </row>
    <row r="275" spans="1:18" x14ac:dyDescent="0.25">
      <c r="A275" s="10">
        <v>274</v>
      </c>
      <c r="B275" s="15">
        <v>40832</v>
      </c>
      <c r="C275" s="16">
        <v>0.1524249162765875</v>
      </c>
      <c r="D275" s="10">
        <f>IF(Tbl_Transactions[[#This Row],[Date]]="","",YEAR(Tbl_Transactions[[#This Row],[Date]]))</f>
        <v>2011</v>
      </c>
      <c r="E275" s="10">
        <f>MONTH(Tbl_Transactions[[#This Row],[Date]])</f>
        <v>10</v>
      </c>
      <c r="F275" s="10" t="str">
        <f>VLOOKUP(Tbl_Transactions[[#This Row],[Month Num]],Tbl_Lookup_Month[],2)</f>
        <v>Oct</v>
      </c>
      <c r="G275" s="10">
        <f>DAY(Tbl_Transactions[[#This Row],[Date]])</f>
        <v>16</v>
      </c>
      <c r="H275" s="10">
        <f>WEEKDAY(Tbl_Transactions[[#This Row],[Date]])</f>
        <v>1</v>
      </c>
      <c r="I275" s="10" t="str">
        <f>VLOOKUP(Tbl_Transactions[[#This Row],[Weekday Num]],Tbl_Lookup_Weekday[], 2)</f>
        <v>Sun</v>
      </c>
      <c r="J275" s="10" t="str">
        <f>VLOOKUP(Tbl_Transactions[[#This Row],[Time]],Tbl_Lookup_Time[],4,TRUE)</f>
        <v>Night</v>
      </c>
      <c r="K275" s="10" t="s">
        <v>55</v>
      </c>
      <c r="L275" s="10" t="s">
        <v>57</v>
      </c>
      <c r="M275" s="10" t="s">
        <v>58</v>
      </c>
      <c r="N275" s="10" t="s">
        <v>26</v>
      </c>
      <c r="O275" s="14">
        <v>292</v>
      </c>
      <c r="P275" s="14">
        <f>IF(Tbl_Transactions[[#This Row],[Type]]="Income",Tbl_Transactions[[#This Row],[Amount]]*Rng_Lookup_IncomeTax,Tbl_Transactions[[#This Row],[Amount]]*Rng_Lookup_SalesTax)</f>
        <v>25.914999999999999</v>
      </c>
      <c r="Q275" s="14">
        <f>IF(Tbl_Transactions[[#This Row],[Type]]="Expense",Tbl_Transactions[[#This Row],[Amount]]+Tbl_Transactions[[#This Row],[Tax]],Tbl_Transactions[[#This Row],[Amount]]-Tbl_Transactions[[#This Row],[Tax]])</f>
        <v>317.91500000000002</v>
      </c>
      <c r="R275" s="10" t="str">
        <f>IF(Tbl_Transactions[[#This Row],[Category]]="Income","Income","Expense")</f>
        <v>Expense</v>
      </c>
    </row>
    <row r="276" spans="1:18" x14ac:dyDescent="0.25">
      <c r="A276" s="10">
        <v>275</v>
      </c>
      <c r="B276" s="15">
        <v>40834</v>
      </c>
      <c r="C276" s="16">
        <v>9.3926098326722385E-2</v>
      </c>
      <c r="D276" s="10">
        <f>IF(Tbl_Transactions[[#This Row],[Date]]="","",YEAR(Tbl_Transactions[[#This Row],[Date]]))</f>
        <v>2011</v>
      </c>
      <c r="E276" s="10">
        <f>MONTH(Tbl_Transactions[[#This Row],[Date]])</f>
        <v>10</v>
      </c>
      <c r="F276" s="10" t="str">
        <f>VLOOKUP(Tbl_Transactions[[#This Row],[Month Num]],Tbl_Lookup_Month[],2)</f>
        <v>Oct</v>
      </c>
      <c r="G276" s="10">
        <f>DAY(Tbl_Transactions[[#This Row],[Date]])</f>
        <v>18</v>
      </c>
      <c r="H276" s="10">
        <f>WEEKDAY(Tbl_Transactions[[#This Row],[Date]])</f>
        <v>3</v>
      </c>
      <c r="I276" s="10" t="str">
        <f>VLOOKUP(Tbl_Transactions[[#This Row],[Weekday Num]],Tbl_Lookup_Weekday[], 2)</f>
        <v>Tue</v>
      </c>
      <c r="J276" s="10" t="str">
        <f>VLOOKUP(Tbl_Transactions[[#This Row],[Time]],Tbl_Lookup_Time[],4,TRUE)</f>
        <v>Night</v>
      </c>
      <c r="K276" s="10" t="s">
        <v>60</v>
      </c>
      <c r="L276" s="10" t="s">
        <v>59</v>
      </c>
      <c r="M276" s="10" t="s">
        <v>61</v>
      </c>
      <c r="N276" s="10" t="s">
        <v>19</v>
      </c>
      <c r="O276" s="14">
        <v>228</v>
      </c>
      <c r="P276" s="14">
        <f>IF(Tbl_Transactions[[#This Row],[Type]]="Income",Tbl_Transactions[[#This Row],[Amount]]*Rng_Lookup_IncomeTax,Tbl_Transactions[[#This Row],[Amount]]*Rng_Lookup_SalesTax)</f>
        <v>20.234999999999999</v>
      </c>
      <c r="Q276" s="14">
        <f>IF(Tbl_Transactions[[#This Row],[Type]]="Expense",Tbl_Transactions[[#This Row],[Amount]]+Tbl_Transactions[[#This Row],[Tax]],Tbl_Transactions[[#This Row],[Amount]]-Tbl_Transactions[[#This Row],[Tax]])</f>
        <v>248.23500000000001</v>
      </c>
      <c r="R276" s="10" t="str">
        <f>IF(Tbl_Transactions[[#This Row],[Category]]="Income","Income","Expense")</f>
        <v>Expense</v>
      </c>
    </row>
    <row r="277" spans="1:18" x14ac:dyDescent="0.25">
      <c r="A277" s="10">
        <v>276</v>
      </c>
      <c r="B277" s="15">
        <v>40835</v>
      </c>
      <c r="C277" s="16">
        <v>0.7873129542000501</v>
      </c>
      <c r="D277" s="10">
        <f>IF(Tbl_Transactions[[#This Row],[Date]]="","",YEAR(Tbl_Transactions[[#This Row],[Date]]))</f>
        <v>2011</v>
      </c>
      <c r="E277" s="10">
        <f>MONTH(Tbl_Transactions[[#This Row],[Date]])</f>
        <v>10</v>
      </c>
      <c r="F277" s="10" t="str">
        <f>VLOOKUP(Tbl_Transactions[[#This Row],[Month Num]],Tbl_Lookup_Month[],2)</f>
        <v>Oct</v>
      </c>
      <c r="G277" s="10">
        <f>DAY(Tbl_Transactions[[#This Row],[Date]])</f>
        <v>19</v>
      </c>
      <c r="H277" s="10">
        <f>WEEKDAY(Tbl_Transactions[[#This Row],[Date]])</f>
        <v>4</v>
      </c>
      <c r="I277" s="10" t="str">
        <f>VLOOKUP(Tbl_Transactions[[#This Row],[Weekday Num]],Tbl_Lookup_Weekday[], 2)</f>
        <v>Wed</v>
      </c>
      <c r="J277" s="10" t="str">
        <f>VLOOKUP(Tbl_Transactions[[#This Row],[Time]],Tbl_Lookup_Time[],4,TRUE)</f>
        <v>Evening</v>
      </c>
      <c r="K277" s="10" t="s">
        <v>63</v>
      </c>
      <c r="L277" s="10" t="s">
        <v>62</v>
      </c>
      <c r="M277" s="10" t="s">
        <v>64</v>
      </c>
      <c r="N277" s="10" t="s">
        <v>35</v>
      </c>
      <c r="O277" s="14">
        <v>402</v>
      </c>
      <c r="P277" s="14">
        <f>IF(Tbl_Transactions[[#This Row],[Type]]="Income",Tbl_Transactions[[#This Row],[Amount]]*Rng_Lookup_IncomeTax,Tbl_Transactions[[#This Row],[Amount]]*Rng_Lookup_SalesTax)</f>
        <v>35.677499999999995</v>
      </c>
      <c r="Q277" s="14">
        <f>IF(Tbl_Transactions[[#This Row],[Type]]="Expense",Tbl_Transactions[[#This Row],[Amount]]+Tbl_Transactions[[#This Row],[Tax]],Tbl_Transactions[[#This Row],[Amount]]-Tbl_Transactions[[#This Row],[Tax]])</f>
        <v>437.67750000000001</v>
      </c>
      <c r="R277" s="10" t="str">
        <f>IF(Tbl_Transactions[[#This Row],[Category]]="Income","Income","Expense")</f>
        <v>Expense</v>
      </c>
    </row>
    <row r="278" spans="1:18" x14ac:dyDescent="0.25">
      <c r="A278" s="10">
        <v>277</v>
      </c>
      <c r="B278" s="15">
        <v>40835</v>
      </c>
      <c r="C278" s="16">
        <v>0.13128550529953309</v>
      </c>
      <c r="D278" s="10">
        <f>IF(Tbl_Transactions[[#This Row],[Date]]="","",YEAR(Tbl_Transactions[[#This Row],[Date]]))</f>
        <v>2011</v>
      </c>
      <c r="E278" s="10">
        <f>MONTH(Tbl_Transactions[[#This Row],[Date]])</f>
        <v>10</v>
      </c>
      <c r="F278" s="10" t="str">
        <f>VLOOKUP(Tbl_Transactions[[#This Row],[Month Num]],Tbl_Lookup_Month[],2)</f>
        <v>Oct</v>
      </c>
      <c r="G278" s="10">
        <f>DAY(Tbl_Transactions[[#This Row],[Date]])</f>
        <v>19</v>
      </c>
      <c r="H278" s="10">
        <f>WEEKDAY(Tbl_Transactions[[#This Row],[Date]])</f>
        <v>4</v>
      </c>
      <c r="I278" s="10" t="str">
        <f>VLOOKUP(Tbl_Transactions[[#This Row],[Weekday Num]],Tbl_Lookup_Weekday[], 2)</f>
        <v>Wed</v>
      </c>
      <c r="J278" s="10" t="str">
        <f>VLOOKUP(Tbl_Transactions[[#This Row],[Time]],Tbl_Lookup_Time[],4,TRUE)</f>
        <v>Night</v>
      </c>
      <c r="K278" s="10" t="s">
        <v>40</v>
      </c>
      <c r="L278" s="10" t="s">
        <v>39</v>
      </c>
      <c r="M278" s="10" t="s">
        <v>41</v>
      </c>
      <c r="N278" s="10" t="s">
        <v>35</v>
      </c>
      <c r="O278" s="14">
        <v>360</v>
      </c>
      <c r="P278" s="14">
        <f>IF(Tbl_Transactions[[#This Row],[Type]]="Income",Tbl_Transactions[[#This Row],[Amount]]*Rng_Lookup_IncomeTax,Tbl_Transactions[[#This Row],[Amount]]*Rng_Lookup_SalesTax)</f>
        <v>31.95</v>
      </c>
      <c r="Q278" s="14">
        <f>IF(Tbl_Transactions[[#This Row],[Type]]="Expense",Tbl_Transactions[[#This Row],[Amount]]+Tbl_Transactions[[#This Row],[Tax]],Tbl_Transactions[[#This Row],[Amount]]-Tbl_Transactions[[#This Row],[Tax]])</f>
        <v>391.95</v>
      </c>
      <c r="R278" s="10" t="str">
        <f>IF(Tbl_Transactions[[#This Row],[Category]]="Income","Income","Expense")</f>
        <v>Expense</v>
      </c>
    </row>
    <row r="279" spans="1:18" x14ac:dyDescent="0.25">
      <c r="A279" s="10">
        <v>278</v>
      </c>
      <c r="B279" s="15">
        <v>40836</v>
      </c>
      <c r="C279" s="16">
        <v>0.40858443388985355</v>
      </c>
      <c r="D279" s="10">
        <f>IF(Tbl_Transactions[[#This Row],[Date]]="","",YEAR(Tbl_Transactions[[#This Row],[Date]]))</f>
        <v>2011</v>
      </c>
      <c r="E279" s="10">
        <f>MONTH(Tbl_Transactions[[#This Row],[Date]])</f>
        <v>10</v>
      </c>
      <c r="F279" s="10" t="str">
        <f>VLOOKUP(Tbl_Transactions[[#This Row],[Month Num]],Tbl_Lookup_Month[],2)</f>
        <v>Oct</v>
      </c>
      <c r="G279" s="10">
        <f>DAY(Tbl_Transactions[[#This Row],[Date]])</f>
        <v>20</v>
      </c>
      <c r="H279" s="10">
        <f>WEEKDAY(Tbl_Transactions[[#This Row],[Date]])</f>
        <v>5</v>
      </c>
      <c r="I279" s="10" t="str">
        <f>VLOOKUP(Tbl_Transactions[[#This Row],[Weekday Num]],Tbl_Lookup_Weekday[], 2)</f>
        <v>Thu</v>
      </c>
      <c r="J279" s="10" t="str">
        <f>VLOOKUP(Tbl_Transactions[[#This Row],[Time]],Tbl_Lookup_Time[],4,TRUE)</f>
        <v>Morning</v>
      </c>
      <c r="K279" s="10" t="s">
        <v>17</v>
      </c>
      <c r="L279" s="10" t="s">
        <v>20</v>
      </c>
      <c r="M279" s="10" t="s">
        <v>21</v>
      </c>
      <c r="N279" s="10" t="s">
        <v>26</v>
      </c>
      <c r="O279" s="14">
        <v>323</v>
      </c>
      <c r="P279" s="14">
        <f>IF(Tbl_Transactions[[#This Row],[Type]]="Income",Tbl_Transactions[[#This Row],[Amount]]*Rng_Lookup_IncomeTax,Tbl_Transactions[[#This Row],[Amount]]*Rng_Lookup_SalesTax)</f>
        <v>122.74</v>
      </c>
      <c r="Q279" s="14">
        <f>IF(Tbl_Transactions[[#This Row],[Type]]="Expense",Tbl_Transactions[[#This Row],[Amount]]+Tbl_Transactions[[#This Row],[Tax]],Tbl_Transactions[[#This Row],[Amount]]-Tbl_Transactions[[#This Row],[Tax]])</f>
        <v>200.26</v>
      </c>
      <c r="R279" s="10" t="str">
        <f>IF(Tbl_Transactions[[#This Row],[Category]]="Income","Income","Expense")</f>
        <v>Income</v>
      </c>
    </row>
    <row r="280" spans="1:18" x14ac:dyDescent="0.25">
      <c r="A280" s="10">
        <v>279</v>
      </c>
      <c r="B280" s="15">
        <v>40836</v>
      </c>
      <c r="C280" s="16">
        <v>0.43820158681273347</v>
      </c>
      <c r="D280" s="10">
        <f>IF(Tbl_Transactions[[#This Row],[Date]]="","",YEAR(Tbl_Transactions[[#This Row],[Date]]))</f>
        <v>2011</v>
      </c>
      <c r="E280" s="10">
        <f>MONTH(Tbl_Transactions[[#This Row],[Date]])</f>
        <v>10</v>
      </c>
      <c r="F280" s="10" t="str">
        <f>VLOOKUP(Tbl_Transactions[[#This Row],[Month Num]],Tbl_Lookup_Month[],2)</f>
        <v>Oct</v>
      </c>
      <c r="G280" s="10">
        <f>DAY(Tbl_Transactions[[#This Row],[Date]])</f>
        <v>20</v>
      </c>
      <c r="H280" s="10">
        <f>WEEKDAY(Tbl_Transactions[[#This Row],[Date]])</f>
        <v>5</v>
      </c>
      <c r="I280" s="10" t="str">
        <f>VLOOKUP(Tbl_Transactions[[#This Row],[Weekday Num]],Tbl_Lookup_Weekday[], 2)</f>
        <v>Thu</v>
      </c>
      <c r="J280" s="10" t="str">
        <f>VLOOKUP(Tbl_Transactions[[#This Row],[Time]],Tbl_Lookup_Time[],4,TRUE)</f>
        <v>Late Morning</v>
      </c>
      <c r="K280" s="10" t="s">
        <v>51</v>
      </c>
      <c r="L280" s="10" t="s">
        <v>50</v>
      </c>
      <c r="M280" s="10" t="s">
        <v>52</v>
      </c>
      <c r="N280" s="10" t="s">
        <v>26</v>
      </c>
      <c r="O280" s="14">
        <v>97</v>
      </c>
      <c r="P280" s="14">
        <f>IF(Tbl_Transactions[[#This Row],[Type]]="Income",Tbl_Transactions[[#This Row],[Amount]]*Rng_Lookup_IncomeTax,Tbl_Transactions[[#This Row],[Amount]]*Rng_Lookup_SalesTax)</f>
        <v>8.6087499999999988</v>
      </c>
      <c r="Q280" s="14">
        <f>IF(Tbl_Transactions[[#This Row],[Type]]="Expense",Tbl_Transactions[[#This Row],[Amount]]+Tbl_Transactions[[#This Row],[Tax]],Tbl_Transactions[[#This Row],[Amount]]-Tbl_Transactions[[#This Row],[Tax]])</f>
        <v>105.60875</v>
      </c>
      <c r="R280" s="10" t="str">
        <f>IF(Tbl_Transactions[[#This Row],[Category]]="Income","Income","Expense")</f>
        <v>Expense</v>
      </c>
    </row>
    <row r="281" spans="1:18" x14ac:dyDescent="0.25">
      <c r="A281" s="10">
        <v>280</v>
      </c>
      <c r="B281" s="15">
        <v>40839</v>
      </c>
      <c r="C281" s="16">
        <v>0.13129288391970961</v>
      </c>
      <c r="D281" s="10">
        <f>IF(Tbl_Transactions[[#This Row],[Date]]="","",YEAR(Tbl_Transactions[[#This Row],[Date]]))</f>
        <v>2011</v>
      </c>
      <c r="E281" s="10">
        <f>MONTH(Tbl_Transactions[[#This Row],[Date]])</f>
        <v>10</v>
      </c>
      <c r="F281" s="10" t="str">
        <f>VLOOKUP(Tbl_Transactions[[#This Row],[Month Num]],Tbl_Lookup_Month[],2)</f>
        <v>Oct</v>
      </c>
      <c r="G281" s="10">
        <f>DAY(Tbl_Transactions[[#This Row],[Date]])</f>
        <v>23</v>
      </c>
      <c r="H281" s="10">
        <f>WEEKDAY(Tbl_Transactions[[#This Row],[Date]])</f>
        <v>1</v>
      </c>
      <c r="I281" s="10" t="str">
        <f>VLOOKUP(Tbl_Transactions[[#This Row],[Weekday Num]],Tbl_Lookup_Weekday[], 2)</f>
        <v>Sun</v>
      </c>
      <c r="J281" s="10" t="str">
        <f>VLOOKUP(Tbl_Transactions[[#This Row],[Time]],Tbl_Lookup_Time[],4,TRUE)</f>
        <v>Night</v>
      </c>
      <c r="K281" s="10" t="s">
        <v>37</v>
      </c>
      <c r="L281" s="10" t="s">
        <v>47</v>
      </c>
      <c r="M281" s="10" t="s">
        <v>48</v>
      </c>
      <c r="N281" s="10" t="s">
        <v>19</v>
      </c>
      <c r="O281" s="14">
        <v>127</v>
      </c>
      <c r="P281" s="14">
        <f>IF(Tbl_Transactions[[#This Row],[Type]]="Income",Tbl_Transactions[[#This Row],[Amount]]*Rng_Lookup_IncomeTax,Tbl_Transactions[[#This Row],[Amount]]*Rng_Lookup_SalesTax)</f>
        <v>11.27125</v>
      </c>
      <c r="Q281" s="14">
        <f>IF(Tbl_Transactions[[#This Row],[Type]]="Expense",Tbl_Transactions[[#This Row],[Amount]]+Tbl_Transactions[[#This Row],[Tax]],Tbl_Transactions[[#This Row],[Amount]]-Tbl_Transactions[[#This Row],[Tax]])</f>
        <v>138.27125000000001</v>
      </c>
      <c r="R281" s="10" t="str">
        <f>IF(Tbl_Transactions[[#This Row],[Category]]="Income","Income","Expense")</f>
        <v>Expense</v>
      </c>
    </row>
    <row r="282" spans="1:18" x14ac:dyDescent="0.25">
      <c r="A282" s="10">
        <v>281</v>
      </c>
      <c r="B282" s="15">
        <v>40839</v>
      </c>
      <c r="C282" s="16">
        <v>0.73161929257947578</v>
      </c>
      <c r="D282" s="10">
        <f>IF(Tbl_Transactions[[#This Row],[Date]]="","",YEAR(Tbl_Transactions[[#This Row],[Date]]))</f>
        <v>2011</v>
      </c>
      <c r="E282" s="10">
        <f>MONTH(Tbl_Transactions[[#This Row],[Date]])</f>
        <v>10</v>
      </c>
      <c r="F282" s="10" t="str">
        <f>VLOOKUP(Tbl_Transactions[[#This Row],[Month Num]],Tbl_Lookup_Month[],2)</f>
        <v>Oct</v>
      </c>
      <c r="G282" s="10">
        <f>DAY(Tbl_Transactions[[#This Row],[Date]])</f>
        <v>23</v>
      </c>
      <c r="H282" s="10">
        <f>WEEKDAY(Tbl_Transactions[[#This Row],[Date]])</f>
        <v>1</v>
      </c>
      <c r="I282" s="10" t="str">
        <f>VLOOKUP(Tbl_Transactions[[#This Row],[Weekday Num]],Tbl_Lookup_Weekday[], 2)</f>
        <v>Sun</v>
      </c>
      <c r="J282" s="10" t="str">
        <f>VLOOKUP(Tbl_Transactions[[#This Row],[Time]],Tbl_Lookup_Time[],4,TRUE)</f>
        <v>Evening</v>
      </c>
      <c r="K282" s="10" t="s">
        <v>17</v>
      </c>
      <c r="L282" s="10" t="s">
        <v>16</v>
      </c>
      <c r="M282" s="10" t="s">
        <v>18</v>
      </c>
      <c r="N282" s="10" t="s">
        <v>35</v>
      </c>
      <c r="O282" s="14">
        <v>462</v>
      </c>
      <c r="P282" s="14">
        <f>IF(Tbl_Transactions[[#This Row],[Type]]="Income",Tbl_Transactions[[#This Row],[Amount]]*Rng_Lookup_IncomeTax,Tbl_Transactions[[#This Row],[Amount]]*Rng_Lookup_SalesTax)</f>
        <v>175.56</v>
      </c>
      <c r="Q282" s="14">
        <f>IF(Tbl_Transactions[[#This Row],[Type]]="Expense",Tbl_Transactions[[#This Row],[Amount]]+Tbl_Transactions[[#This Row],[Tax]],Tbl_Transactions[[#This Row],[Amount]]-Tbl_Transactions[[#This Row],[Tax]])</f>
        <v>286.44</v>
      </c>
      <c r="R282" s="10" t="str">
        <f>IF(Tbl_Transactions[[#This Row],[Category]]="Income","Income","Expense")</f>
        <v>Income</v>
      </c>
    </row>
    <row r="283" spans="1:18" x14ac:dyDescent="0.25">
      <c r="A283" s="10">
        <v>282</v>
      </c>
      <c r="B283" s="15">
        <v>40846</v>
      </c>
      <c r="C283" s="16">
        <v>0.982505635587408</v>
      </c>
      <c r="D283" s="10">
        <f>IF(Tbl_Transactions[[#This Row],[Date]]="","",YEAR(Tbl_Transactions[[#This Row],[Date]]))</f>
        <v>2011</v>
      </c>
      <c r="E283" s="10">
        <f>MONTH(Tbl_Transactions[[#This Row],[Date]])</f>
        <v>10</v>
      </c>
      <c r="F283" s="10" t="str">
        <f>VLOOKUP(Tbl_Transactions[[#This Row],[Month Num]],Tbl_Lookup_Month[],2)</f>
        <v>Oct</v>
      </c>
      <c r="G283" s="10">
        <f>DAY(Tbl_Transactions[[#This Row],[Date]])</f>
        <v>30</v>
      </c>
      <c r="H283" s="10">
        <f>WEEKDAY(Tbl_Transactions[[#This Row],[Date]])</f>
        <v>1</v>
      </c>
      <c r="I283" s="10" t="str">
        <f>VLOOKUP(Tbl_Transactions[[#This Row],[Weekday Num]],Tbl_Lookup_Weekday[], 2)</f>
        <v>Sun</v>
      </c>
      <c r="J283" s="10" t="str">
        <f>VLOOKUP(Tbl_Transactions[[#This Row],[Time]],Tbl_Lookup_Time[],4,TRUE)</f>
        <v>Evening</v>
      </c>
      <c r="K283" s="10" t="s">
        <v>17</v>
      </c>
      <c r="L283" s="10" t="s">
        <v>44</v>
      </c>
      <c r="M283" s="10" t="s">
        <v>45</v>
      </c>
      <c r="N283" s="10" t="s">
        <v>26</v>
      </c>
      <c r="O283" s="14">
        <v>327</v>
      </c>
      <c r="P283" s="14">
        <f>IF(Tbl_Transactions[[#This Row],[Type]]="Income",Tbl_Transactions[[#This Row],[Amount]]*Rng_Lookup_IncomeTax,Tbl_Transactions[[#This Row],[Amount]]*Rng_Lookup_SalesTax)</f>
        <v>124.26</v>
      </c>
      <c r="Q283" s="14">
        <f>IF(Tbl_Transactions[[#This Row],[Type]]="Expense",Tbl_Transactions[[#This Row],[Amount]]+Tbl_Transactions[[#This Row],[Tax]],Tbl_Transactions[[#This Row],[Amount]]-Tbl_Transactions[[#This Row],[Tax]])</f>
        <v>202.74</v>
      </c>
      <c r="R283" s="10" t="str">
        <f>IF(Tbl_Transactions[[#This Row],[Category]]="Income","Income","Expense")</f>
        <v>Income</v>
      </c>
    </row>
    <row r="284" spans="1:18" x14ac:dyDescent="0.25">
      <c r="A284" s="10">
        <v>283</v>
      </c>
      <c r="B284" s="15">
        <v>40846</v>
      </c>
      <c r="C284" s="16">
        <v>0.84696740347962907</v>
      </c>
      <c r="D284" s="10">
        <f>IF(Tbl_Transactions[[#This Row],[Date]]="","",YEAR(Tbl_Transactions[[#This Row],[Date]]))</f>
        <v>2011</v>
      </c>
      <c r="E284" s="10">
        <f>MONTH(Tbl_Transactions[[#This Row],[Date]])</f>
        <v>10</v>
      </c>
      <c r="F284" s="10" t="str">
        <f>VLOOKUP(Tbl_Transactions[[#This Row],[Month Num]],Tbl_Lookup_Month[],2)</f>
        <v>Oct</v>
      </c>
      <c r="G284" s="10">
        <f>DAY(Tbl_Transactions[[#This Row],[Date]])</f>
        <v>30</v>
      </c>
      <c r="H284" s="10">
        <f>WEEKDAY(Tbl_Transactions[[#This Row],[Date]])</f>
        <v>1</v>
      </c>
      <c r="I284" s="10" t="str">
        <f>VLOOKUP(Tbl_Transactions[[#This Row],[Weekday Num]],Tbl_Lookup_Weekday[], 2)</f>
        <v>Sun</v>
      </c>
      <c r="J284" s="10" t="str">
        <f>VLOOKUP(Tbl_Transactions[[#This Row],[Time]],Tbl_Lookup_Time[],4,TRUE)</f>
        <v>Evening</v>
      </c>
      <c r="K284" s="10" t="s">
        <v>37</v>
      </c>
      <c r="L284" s="10" t="s">
        <v>36</v>
      </c>
      <c r="M284" s="10" t="s">
        <v>38</v>
      </c>
      <c r="N284" s="10" t="s">
        <v>35</v>
      </c>
      <c r="O284" s="14">
        <v>16</v>
      </c>
      <c r="P284" s="14">
        <f>IF(Tbl_Transactions[[#This Row],[Type]]="Income",Tbl_Transactions[[#This Row],[Amount]]*Rng_Lookup_IncomeTax,Tbl_Transactions[[#This Row],[Amount]]*Rng_Lookup_SalesTax)</f>
        <v>1.42</v>
      </c>
      <c r="Q284" s="14">
        <f>IF(Tbl_Transactions[[#This Row],[Type]]="Expense",Tbl_Transactions[[#This Row],[Amount]]+Tbl_Transactions[[#This Row],[Tax]],Tbl_Transactions[[#This Row],[Amount]]-Tbl_Transactions[[#This Row],[Tax]])</f>
        <v>17.420000000000002</v>
      </c>
      <c r="R284" s="10" t="str">
        <f>IF(Tbl_Transactions[[#This Row],[Category]]="Income","Income","Expense")</f>
        <v>Expense</v>
      </c>
    </row>
    <row r="285" spans="1:18" x14ac:dyDescent="0.25">
      <c r="A285" s="10">
        <v>284</v>
      </c>
      <c r="B285" s="15">
        <v>40847</v>
      </c>
      <c r="C285" s="16">
        <v>0.1371876594264364</v>
      </c>
      <c r="D285" s="10">
        <f>IF(Tbl_Transactions[[#This Row],[Date]]="","",YEAR(Tbl_Transactions[[#This Row],[Date]]))</f>
        <v>2011</v>
      </c>
      <c r="E285" s="10">
        <f>MONTH(Tbl_Transactions[[#This Row],[Date]])</f>
        <v>10</v>
      </c>
      <c r="F285" s="10" t="str">
        <f>VLOOKUP(Tbl_Transactions[[#This Row],[Month Num]],Tbl_Lookup_Month[],2)</f>
        <v>Oct</v>
      </c>
      <c r="G285" s="10">
        <f>DAY(Tbl_Transactions[[#This Row],[Date]])</f>
        <v>31</v>
      </c>
      <c r="H285" s="10">
        <f>WEEKDAY(Tbl_Transactions[[#This Row],[Date]])</f>
        <v>2</v>
      </c>
      <c r="I285" s="10" t="str">
        <f>VLOOKUP(Tbl_Transactions[[#This Row],[Weekday Num]],Tbl_Lookup_Weekday[], 2)</f>
        <v>Mon</v>
      </c>
      <c r="J285" s="10" t="str">
        <f>VLOOKUP(Tbl_Transactions[[#This Row],[Time]],Tbl_Lookup_Time[],4,TRUE)</f>
        <v>Night</v>
      </c>
      <c r="K285" s="10" t="s">
        <v>37</v>
      </c>
      <c r="L285" s="10" t="s">
        <v>47</v>
      </c>
      <c r="M285" s="10" t="s">
        <v>48</v>
      </c>
      <c r="N285" s="10" t="s">
        <v>35</v>
      </c>
      <c r="O285" s="14">
        <v>84</v>
      </c>
      <c r="P285" s="14">
        <f>IF(Tbl_Transactions[[#This Row],[Type]]="Income",Tbl_Transactions[[#This Row],[Amount]]*Rng_Lookup_IncomeTax,Tbl_Transactions[[#This Row],[Amount]]*Rng_Lookup_SalesTax)</f>
        <v>7.4550000000000001</v>
      </c>
      <c r="Q285" s="14">
        <f>IF(Tbl_Transactions[[#This Row],[Type]]="Expense",Tbl_Transactions[[#This Row],[Amount]]+Tbl_Transactions[[#This Row],[Tax]],Tbl_Transactions[[#This Row],[Amount]]-Tbl_Transactions[[#This Row],[Tax]])</f>
        <v>91.454999999999998</v>
      </c>
      <c r="R285" s="10" t="str">
        <f>IF(Tbl_Transactions[[#This Row],[Category]]="Income","Income","Expense")</f>
        <v>Expense</v>
      </c>
    </row>
    <row r="286" spans="1:18" x14ac:dyDescent="0.25">
      <c r="A286" s="10">
        <v>285</v>
      </c>
      <c r="B286" s="15">
        <v>40848</v>
      </c>
      <c r="C286" s="16">
        <v>7.100884885059866E-2</v>
      </c>
      <c r="D286" s="10">
        <f>IF(Tbl_Transactions[[#This Row],[Date]]="","",YEAR(Tbl_Transactions[[#This Row],[Date]]))</f>
        <v>2011</v>
      </c>
      <c r="E286" s="10">
        <f>MONTH(Tbl_Transactions[[#This Row],[Date]])</f>
        <v>11</v>
      </c>
      <c r="F286" s="10" t="str">
        <f>VLOOKUP(Tbl_Transactions[[#This Row],[Month Num]],Tbl_Lookup_Month[],2)</f>
        <v>Nov</v>
      </c>
      <c r="G286" s="10">
        <f>DAY(Tbl_Transactions[[#This Row],[Date]])</f>
        <v>1</v>
      </c>
      <c r="H286" s="10">
        <f>WEEKDAY(Tbl_Transactions[[#This Row],[Date]])</f>
        <v>3</v>
      </c>
      <c r="I286" s="10" t="str">
        <f>VLOOKUP(Tbl_Transactions[[#This Row],[Weekday Num]],Tbl_Lookup_Weekday[], 2)</f>
        <v>Tue</v>
      </c>
      <c r="J286" s="10" t="str">
        <f>VLOOKUP(Tbl_Transactions[[#This Row],[Time]],Tbl_Lookup_Time[],4,TRUE)</f>
        <v>Night</v>
      </c>
      <c r="K286" s="10" t="s">
        <v>28</v>
      </c>
      <c r="L286" s="10" t="s">
        <v>32</v>
      </c>
      <c r="M286" s="10" t="s">
        <v>33</v>
      </c>
      <c r="N286" s="10" t="s">
        <v>35</v>
      </c>
      <c r="O286" s="14">
        <v>442</v>
      </c>
      <c r="P286" s="14">
        <f>IF(Tbl_Transactions[[#This Row],[Type]]="Income",Tbl_Transactions[[#This Row],[Amount]]*Rng_Lookup_IncomeTax,Tbl_Transactions[[#This Row],[Amount]]*Rng_Lookup_SalesTax)</f>
        <v>39.227499999999999</v>
      </c>
      <c r="Q286" s="14">
        <f>IF(Tbl_Transactions[[#This Row],[Type]]="Expense",Tbl_Transactions[[#This Row],[Amount]]+Tbl_Transactions[[#This Row],[Tax]],Tbl_Transactions[[#This Row],[Amount]]-Tbl_Transactions[[#This Row],[Tax]])</f>
        <v>481.22750000000002</v>
      </c>
      <c r="R286" s="10" t="str">
        <f>IF(Tbl_Transactions[[#This Row],[Category]]="Income","Income","Expense")</f>
        <v>Expense</v>
      </c>
    </row>
    <row r="287" spans="1:18" x14ac:dyDescent="0.25">
      <c r="A287" s="10">
        <v>286</v>
      </c>
      <c r="B287" s="15">
        <v>40850</v>
      </c>
      <c r="C287" s="16">
        <v>0.38225112193799082</v>
      </c>
      <c r="D287" s="10">
        <f>IF(Tbl_Transactions[[#This Row],[Date]]="","",YEAR(Tbl_Transactions[[#This Row],[Date]]))</f>
        <v>2011</v>
      </c>
      <c r="E287" s="10">
        <f>MONTH(Tbl_Transactions[[#This Row],[Date]])</f>
        <v>11</v>
      </c>
      <c r="F287" s="10" t="str">
        <f>VLOOKUP(Tbl_Transactions[[#This Row],[Month Num]],Tbl_Lookup_Month[],2)</f>
        <v>Nov</v>
      </c>
      <c r="G287" s="10">
        <f>DAY(Tbl_Transactions[[#This Row],[Date]])</f>
        <v>3</v>
      </c>
      <c r="H287" s="10">
        <f>WEEKDAY(Tbl_Transactions[[#This Row],[Date]])</f>
        <v>5</v>
      </c>
      <c r="I287" s="10" t="str">
        <f>VLOOKUP(Tbl_Transactions[[#This Row],[Weekday Num]],Tbl_Lookup_Weekday[], 2)</f>
        <v>Thu</v>
      </c>
      <c r="J287" s="10" t="str">
        <f>VLOOKUP(Tbl_Transactions[[#This Row],[Time]],Tbl_Lookup_Time[],4,TRUE)</f>
        <v>Morning</v>
      </c>
      <c r="K287" s="10" t="s">
        <v>17</v>
      </c>
      <c r="L287" s="10" t="s">
        <v>16</v>
      </c>
      <c r="M287" s="10" t="s">
        <v>18</v>
      </c>
      <c r="N287" s="10" t="s">
        <v>26</v>
      </c>
      <c r="O287" s="14">
        <v>287</v>
      </c>
      <c r="P287" s="14">
        <f>IF(Tbl_Transactions[[#This Row],[Type]]="Income",Tbl_Transactions[[#This Row],[Amount]]*Rng_Lookup_IncomeTax,Tbl_Transactions[[#This Row],[Amount]]*Rng_Lookup_SalesTax)</f>
        <v>109.06</v>
      </c>
      <c r="Q287" s="14">
        <f>IF(Tbl_Transactions[[#This Row],[Type]]="Expense",Tbl_Transactions[[#This Row],[Amount]]+Tbl_Transactions[[#This Row],[Tax]],Tbl_Transactions[[#This Row],[Amount]]-Tbl_Transactions[[#This Row],[Tax]])</f>
        <v>177.94</v>
      </c>
      <c r="R287" s="10" t="str">
        <f>IF(Tbl_Transactions[[#This Row],[Category]]="Income","Income","Expense")</f>
        <v>Income</v>
      </c>
    </row>
    <row r="288" spans="1:18" x14ac:dyDescent="0.25">
      <c r="A288" s="10">
        <v>287</v>
      </c>
      <c r="B288" s="15">
        <v>40852</v>
      </c>
      <c r="C288" s="16">
        <v>0.98433521555284886</v>
      </c>
      <c r="D288" s="10">
        <f>IF(Tbl_Transactions[[#This Row],[Date]]="","",YEAR(Tbl_Transactions[[#This Row],[Date]]))</f>
        <v>2011</v>
      </c>
      <c r="E288" s="10">
        <f>MONTH(Tbl_Transactions[[#This Row],[Date]])</f>
        <v>11</v>
      </c>
      <c r="F288" s="10" t="str">
        <f>VLOOKUP(Tbl_Transactions[[#This Row],[Month Num]],Tbl_Lookup_Month[],2)</f>
        <v>Nov</v>
      </c>
      <c r="G288" s="10">
        <f>DAY(Tbl_Transactions[[#This Row],[Date]])</f>
        <v>5</v>
      </c>
      <c r="H288" s="10">
        <f>WEEKDAY(Tbl_Transactions[[#This Row],[Date]])</f>
        <v>7</v>
      </c>
      <c r="I288" s="10" t="str">
        <f>VLOOKUP(Tbl_Transactions[[#This Row],[Weekday Num]],Tbl_Lookup_Weekday[], 2)</f>
        <v>Sat</v>
      </c>
      <c r="J288" s="10" t="str">
        <f>VLOOKUP(Tbl_Transactions[[#This Row],[Time]],Tbl_Lookup_Time[],4,TRUE)</f>
        <v>Evening</v>
      </c>
      <c r="K288" s="10" t="s">
        <v>55</v>
      </c>
      <c r="L288" s="10" t="s">
        <v>57</v>
      </c>
      <c r="M288" s="10" t="s">
        <v>58</v>
      </c>
      <c r="N288" s="10" t="s">
        <v>19</v>
      </c>
      <c r="O288" s="14">
        <v>303</v>
      </c>
      <c r="P288" s="14">
        <f>IF(Tbl_Transactions[[#This Row],[Type]]="Income",Tbl_Transactions[[#This Row],[Amount]]*Rng_Lookup_IncomeTax,Tbl_Transactions[[#This Row],[Amount]]*Rng_Lookup_SalesTax)</f>
        <v>26.891249999999999</v>
      </c>
      <c r="Q288" s="14">
        <f>IF(Tbl_Transactions[[#This Row],[Type]]="Expense",Tbl_Transactions[[#This Row],[Amount]]+Tbl_Transactions[[#This Row],[Tax]],Tbl_Transactions[[#This Row],[Amount]]-Tbl_Transactions[[#This Row],[Tax]])</f>
        <v>329.89125000000001</v>
      </c>
      <c r="R288" s="10" t="str">
        <f>IF(Tbl_Transactions[[#This Row],[Category]]="Income","Income","Expense")</f>
        <v>Expense</v>
      </c>
    </row>
    <row r="289" spans="1:18" x14ac:dyDescent="0.25">
      <c r="A289" s="10">
        <v>288</v>
      </c>
      <c r="B289" s="15">
        <v>40858</v>
      </c>
      <c r="C289" s="16">
        <v>0.35256112417030794</v>
      </c>
      <c r="D289" s="10">
        <f>IF(Tbl_Transactions[[#This Row],[Date]]="","",YEAR(Tbl_Transactions[[#This Row],[Date]]))</f>
        <v>2011</v>
      </c>
      <c r="E289" s="10">
        <f>MONTH(Tbl_Transactions[[#This Row],[Date]])</f>
        <v>11</v>
      </c>
      <c r="F289" s="10" t="str">
        <f>VLOOKUP(Tbl_Transactions[[#This Row],[Month Num]],Tbl_Lookup_Month[],2)</f>
        <v>Nov</v>
      </c>
      <c r="G289" s="10">
        <f>DAY(Tbl_Transactions[[#This Row],[Date]])</f>
        <v>11</v>
      </c>
      <c r="H289" s="10">
        <f>WEEKDAY(Tbl_Transactions[[#This Row],[Date]])</f>
        <v>6</v>
      </c>
      <c r="I289" s="10" t="str">
        <f>VLOOKUP(Tbl_Transactions[[#This Row],[Weekday Num]],Tbl_Lookup_Weekday[], 2)</f>
        <v>Fri</v>
      </c>
      <c r="J289" s="10" t="str">
        <f>VLOOKUP(Tbl_Transactions[[#This Row],[Time]],Tbl_Lookup_Time[],4,TRUE)</f>
        <v>Morning</v>
      </c>
      <c r="K289" s="10" t="s">
        <v>55</v>
      </c>
      <c r="L289" s="10" t="s">
        <v>54</v>
      </c>
      <c r="M289" s="10" t="s">
        <v>56</v>
      </c>
      <c r="N289" s="10" t="s">
        <v>35</v>
      </c>
      <c r="O289" s="14">
        <v>327</v>
      </c>
      <c r="P289" s="14">
        <f>IF(Tbl_Transactions[[#This Row],[Type]]="Income",Tbl_Transactions[[#This Row],[Amount]]*Rng_Lookup_IncomeTax,Tbl_Transactions[[#This Row],[Amount]]*Rng_Lookup_SalesTax)</f>
        <v>29.021249999999998</v>
      </c>
      <c r="Q289" s="14">
        <f>IF(Tbl_Transactions[[#This Row],[Type]]="Expense",Tbl_Transactions[[#This Row],[Amount]]+Tbl_Transactions[[#This Row],[Tax]],Tbl_Transactions[[#This Row],[Amount]]-Tbl_Transactions[[#This Row],[Tax]])</f>
        <v>356.02125000000001</v>
      </c>
      <c r="R289" s="10" t="str">
        <f>IF(Tbl_Transactions[[#This Row],[Category]]="Income","Income","Expense")</f>
        <v>Expense</v>
      </c>
    </row>
    <row r="290" spans="1:18" x14ac:dyDescent="0.25">
      <c r="A290" s="10">
        <v>289</v>
      </c>
      <c r="B290" s="15">
        <v>40860</v>
      </c>
      <c r="C290" s="16">
        <v>0.23406974038494022</v>
      </c>
      <c r="D290" s="10">
        <f>IF(Tbl_Transactions[[#This Row],[Date]]="","",YEAR(Tbl_Transactions[[#This Row],[Date]]))</f>
        <v>2011</v>
      </c>
      <c r="E290" s="10">
        <f>MONTH(Tbl_Transactions[[#This Row],[Date]])</f>
        <v>11</v>
      </c>
      <c r="F290" s="10" t="str">
        <f>VLOOKUP(Tbl_Transactions[[#This Row],[Month Num]],Tbl_Lookup_Month[],2)</f>
        <v>Nov</v>
      </c>
      <c r="G290" s="10">
        <f>DAY(Tbl_Transactions[[#This Row],[Date]])</f>
        <v>13</v>
      </c>
      <c r="H290" s="10">
        <f>WEEKDAY(Tbl_Transactions[[#This Row],[Date]])</f>
        <v>1</v>
      </c>
      <c r="I290" s="10" t="str">
        <f>VLOOKUP(Tbl_Transactions[[#This Row],[Weekday Num]],Tbl_Lookup_Weekday[], 2)</f>
        <v>Sun</v>
      </c>
      <c r="J290" s="10" t="str">
        <f>VLOOKUP(Tbl_Transactions[[#This Row],[Time]],Tbl_Lookup_Time[],4,TRUE)</f>
        <v>Early Morning</v>
      </c>
      <c r="K290" s="10" t="s">
        <v>60</v>
      </c>
      <c r="L290" s="10" t="s">
        <v>59</v>
      </c>
      <c r="M290" s="10" t="s">
        <v>61</v>
      </c>
      <c r="N290" s="10" t="s">
        <v>35</v>
      </c>
      <c r="O290" s="14">
        <v>12</v>
      </c>
      <c r="P290" s="14">
        <f>IF(Tbl_Transactions[[#This Row],[Type]]="Income",Tbl_Transactions[[#This Row],[Amount]]*Rng_Lookup_IncomeTax,Tbl_Transactions[[#This Row],[Amount]]*Rng_Lookup_SalesTax)</f>
        <v>1.0649999999999999</v>
      </c>
      <c r="Q290" s="14">
        <f>IF(Tbl_Transactions[[#This Row],[Type]]="Expense",Tbl_Transactions[[#This Row],[Amount]]+Tbl_Transactions[[#This Row],[Tax]],Tbl_Transactions[[#This Row],[Amount]]-Tbl_Transactions[[#This Row],[Tax]])</f>
        <v>13.065</v>
      </c>
      <c r="R290" s="10" t="str">
        <f>IF(Tbl_Transactions[[#This Row],[Category]]="Income","Income","Expense")</f>
        <v>Expense</v>
      </c>
    </row>
    <row r="291" spans="1:18" x14ac:dyDescent="0.25">
      <c r="A291" s="10">
        <v>290</v>
      </c>
      <c r="B291" s="15">
        <v>40862</v>
      </c>
      <c r="C291" s="16">
        <v>0.65097649352230624</v>
      </c>
      <c r="D291" s="10">
        <f>IF(Tbl_Transactions[[#This Row],[Date]]="","",YEAR(Tbl_Transactions[[#This Row],[Date]]))</f>
        <v>2011</v>
      </c>
      <c r="E291" s="10">
        <f>MONTH(Tbl_Transactions[[#This Row],[Date]])</f>
        <v>11</v>
      </c>
      <c r="F291" s="10" t="str">
        <f>VLOOKUP(Tbl_Transactions[[#This Row],[Month Num]],Tbl_Lookup_Month[],2)</f>
        <v>Nov</v>
      </c>
      <c r="G291" s="10">
        <f>DAY(Tbl_Transactions[[#This Row],[Date]])</f>
        <v>15</v>
      </c>
      <c r="H291" s="10">
        <f>WEEKDAY(Tbl_Transactions[[#This Row],[Date]])</f>
        <v>3</v>
      </c>
      <c r="I291" s="10" t="str">
        <f>VLOOKUP(Tbl_Transactions[[#This Row],[Weekday Num]],Tbl_Lookup_Weekday[], 2)</f>
        <v>Tue</v>
      </c>
      <c r="J291" s="10" t="str">
        <f>VLOOKUP(Tbl_Transactions[[#This Row],[Time]],Tbl_Lookup_Time[],4,TRUE)</f>
        <v>Afternoon</v>
      </c>
      <c r="K291" s="10" t="s">
        <v>55</v>
      </c>
      <c r="L291" s="10" t="s">
        <v>57</v>
      </c>
      <c r="M291" s="10" t="s">
        <v>58</v>
      </c>
      <c r="N291" s="10" t="s">
        <v>35</v>
      </c>
      <c r="O291" s="14">
        <v>76</v>
      </c>
      <c r="P291" s="14">
        <f>IF(Tbl_Transactions[[#This Row],[Type]]="Income",Tbl_Transactions[[#This Row],[Amount]]*Rng_Lookup_IncomeTax,Tbl_Transactions[[#This Row],[Amount]]*Rng_Lookup_SalesTax)</f>
        <v>6.7449999999999992</v>
      </c>
      <c r="Q291" s="14">
        <f>IF(Tbl_Transactions[[#This Row],[Type]]="Expense",Tbl_Transactions[[#This Row],[Amount]]+Tbl_Transactions[[#This Row],[Tax]],Tbl_Transactions[[#This Row],[Amount]]-Tbl_Transactions[[#This Row],[Tax]])</f>
        <v>82.745000000000005</v>
      </c>
      <c r="R291" s="10" t="str">
        <f>IF(Tbl_Transactions[[#This Row],[Category]]="Income","Income","Expense")</f>
        <v>Expense</v>
      </c>
    </row>
    <row r="292" spans="1:18" x14ac:dyDescent="0.25">
      <c r="A292" s="10">
        <v>291</v>
      </c>
      <c r="B292" s="15">
        <v>40864</v>
      </c>
      <c r="C292" s="16">
        <v>0.87492403764016757</v>
      </c>
      <c r="D292" s="10">
        <f>IF(Tbl_Transactions[[#This Row],[Date]]="","",YEAR(Tbl_Transactions[[#This Row],[Date]]))</f>
        <v>2011</v>
      </c>
      <c r="E292" s="10">
        <f>MONTH(Tbl_Transactions[[#This Row],[Date]])</f>
        <v>11</v>
      </c>
      <c r="F292" s="10" t="str">
        <f>VLOOKUP(Tbl_Transactions[[#This Row],[Month Num]],Tbl_Lookup_Month[],2)</f>
        <v>Nov</v>
      </c>
      <c r="G292" s="10">
        <f>DAY(Tbl_Transactions[[#This Row],[Date]])</f>
        <v>17</v>
      </c>
      <c r="H292" s="10">
        <f>WEEKDAY(Tbl_Transactions[[#This Row],[Date]])</f>
        <v>5</v>
      </c>
      <c r="I292" s="10" t="str">
        <f>VLOOKUP(Tbl_Transactions[[#This Row],[Weekday Num]],Tbl_Lookup_Weekday[], 2)</f>
        <v>Thu</v>
      </c>
      <c r="J292" s="10" t="str">
        <f>VLOOKUP(Tbl_Transactions[[#This Row],[Time]],Tbl_Lookup_Time[],4,TRUE)</f>
        <v>Evening</v>
      </c>
      <c r="K292" s="10" t="s">
        <v>37</v>
      </c>
      <c r="L292" s="10" t="s">
        <v>36</v>
      </c>
      <c r="M292" s="10" t="s">
        <v>38</v>
      </c>
      <c r="N292" s="10" t="s">
        <v>35</v>
      </c>
      <c r="O292" s="14">
        <v>451</v>
      </c>
      <c r="P292" s="14">
        <f>IF(Tbl_Transactions[[#This Row],[Type]]="Income",Tbl_Transactions[[#This Row],[Amount]]*Rng_Lookup_IncomeTax,Tbl_Transactions[[#This Row],[Amount]]*Rng_Lookup_SalesTax)</f>
        <v>40.026249999999997</v>
      </c>
      <c r="Q292" s="14">
        <f>IF(Tbl_Transactions[[#This Row],[Type]]="Expense",Tbl_Transactions[[#This Row],[Amount]]+Tbl_Transactions[[#This Row],[Tax]],Tbl_Transactions[[#This Row],[Amount]]-Tbl_Transactions[[#This Row],[Tax]])</f>
        <v>491.02625</v>
      </c>
      <c r="R292" s="10" t="str">
        <f>IF(Tbl_Transactions[[#This Row],[Category]]="Income","Income","Expense")</f>
        <v>Expense</v>
      </c>
    </row>
    <row r="293" spans="1:18" x14ac:dyDescent="0.25">
      <c r="A293" s="10">
        <v>292</v>
      </c>
      <c r="B293" s="15">
        <v>40865</v>
      </c>
      <c r="C293" s="16">
        <v>0.7121370784293567</v>
      </c>
      <c r="D293" s="10">
        <f>IF(Tbl_Transactions[[#This Row],[Date]]="","",YEAR(Tbl_Transactions[[#This Row],[Date]]))</f>
        <v>2011</v>
      </c>
      <c r="E293" s="10">
        <f>MONTH(Tbl_Transactions[[#This Row],[Date]])</f>
        <v>11</v>
      </c>
      <c r="F293" s="10" t="str">
        <f>VLOOKUP(Tbl_Transactions[[#This Row],[Month Num]],Tbl_Lookup_Month[],2)</f>
        <v>Nov</v>
      </c>
      <c r="G293" s="10">
        <f>DAY(Tbl_Transactions[[#This Row],[Date]])</f>
        <v>18</v>
      </c>
      <c r="H293" s="10">
        <f>WEEKDAY(Tbl_Transactions[[#This Row],[Date]])</f>
        <v>6</v>
      </c>
      <c r="I293" s="10" t="str">
        <f>VLOOKUP(Tbl_Transactions[[#This Row],[Weekday Num]],Tbl_Lookup_Weekday[], 2)</f>
        <v>Fri</v>
      </c>
      <c r="J293" s="10" t="str">
        <f>VLOOKUP(Tbl_Transactions[[#This Row],[Time]],Tbl_Lookup_Time[],4,TRUE)</f>
        <v>Evening</v>
      </c>
      <c r="K293" s="10" t="s">
        <v>17</v>
      </c>
      <c r="L293" s="10" t="s">
        <v>20</v>
      </c>
      <c r="M293" s="10" t="s">
        <v>21</v>
      </c>
      <c r="N293" s="10" t="s">
        <v>35</v>
      </c>
      <c r="O293" s="14">
        <v>152</v>
      </c>
      <c r="P293" s="14">
        <f>IF(Tbl_Transactions[[#This Row],[Type]]="Income",Tbl_Transactions[[#This Row],[Amount]]*Rng_Lookup_IncomeTax,Tbl_Transactions[[#This Row],[Amount]]*Rng_Lookup_SalesTax)</f>
        <v>57.76</v>
      </c>
      <c r="Q293" s="14">
        <f>IF(Tbl_Transactions[[#This Row],[Type]]="Expense",Tbl_Transactions[[#This Row],[Amount]]+Tbl_Transactions[[#This Row],[Tax]],Tbl_Transactions[[#This Row],[Amount]]-Tbl_Transactions[[#This Row],[Tax]])</f>
        <v>94.240000000000009</v>
      </c>
      <c r="R293" s="10" t="str">
        <f>IF(Tbl_Transactions[[#This Row],[Category]]="Income","Income","Expense")</f>
        <v>Income</v>
      </c>
    </row>
    <row r="294" spans="1:18" x14ac:dyDescent="0.25">
      <c r="A294" s="10">
        <v>293</v>
      </c>
      <c r="B294" s="15">
        <v>40865</v>
      </c>
      <c r="C294" s="16">
        <v>0.28707362373006085</v>
      </c>
      <c r="D294" s="10">
        <f>IF(Tbl_Transactions[[#This Row],[Date]]="","",YEAR(Tbl_Transactions[[#This Row],[Date]]))</f>
        <v>2011</v>
      </c>
      <c r="E294" s="10">
        <f>MONTH(Tbl_Transactions[[#This Row],[Date]])</f>
        <v>11</v>
      </c>
      <c r="F294" s="10" t="str">
        <f>VLOOKUP(Tbl_Transactions[[#This Row],[Month Num]],Tbl_Lookup_Month[],2)</f>
        <v>Nov</v>
      </c>
      <c r="G294" s="10">
        <f>DAY(Tbl_Transactions[[#This Row],[Date]])</f>
        <v>18</v>
      </c>
      <c r="H294" s="10">
        <f>WEEKDAY(Tbl_Transactions[[#This Row],[Date]])</f>
        <v>6</v>
      </c>
      <c r="I294" s="10" t="str">
        <f>VLOOKUP(Tbl_Transactions[[#This Row],[Weekday Num]],Tbl_Lookup_Weekday[], 2)</f>
        <v>Fri</v>
      </c>
      <c r="J294" s="10" t="str">
        <f>VLOOKUP(Tbl_Transactions[[#This Row],[Time]],Tbl_Lookup_Time[],4,TRUE)</f>
        <v>Early Morning</v>
      </c>
      <c r="K294" s="10" t="s">
        <v>40</v>
      </c>
      <c r="L294" s="10" t="s">
        <v>39</v>
      </c>
      <c r="M294" s="10" t="s">
        <v>41</v>
      </c>
      <c r="N294" s="10" t="s">
        <v>19</v>
      </c>
      <c r="O294" s="14">
        <v>384</v>
      </c>
      <c r="P294" s="14">
        <f>IF(Tbl_Transactions[[#This Row],[Type]]="Income",Tbl_Transactions[[#This Row],[Amount]]*Rng_Lookup_IncomeTax,Tbl_Transactions[[#This Row],[Amount]]*Rng_Lookup_SalesTax)</f>
        <v>34.08</v>
      </c>
      <c r="Q294" s="14">
        <f>IF(Tbl_Transactions[[#This Row],[Type]]="Expense",Tbl_Transactions[[#This Row],[Amount]]+Tbl_Transactions[[#This Row],[Tax]],Tbl_Transactions[[#This Row],[Amount]]-Tbl_Transactions[[#This Row],[Tax]])</f>
        <v>418.08</v>
      </c>
      <c r="R294" s="10" t="str">
        <f>IF(Tbl_Transactions[[#This Row],[Category]]="Income","Income","Expense")</f>
        <v>Expense</v>
      </c>
    </row>
    <row r="295" spans="1:18" x14ac:dyDescent="0.25">
      <c r="A295" s="10">
        <v>294</v>
      </c>
      <c r="B295" s="15">
        <v>40867</v>
      </c>
      <c r="C295" s="16">
        <v>0.98012035154726385</v>
      </c>
      <c r="D295" s="10">
        <f>IF(Tbl_Transactions[[#This Row],[Date]]="","",YEAR(Tbl_Transactions[[#This Row],[Date]]))</f>
        <v>2011</v>
      </c>
      <c r="E295" s="10">
        <f>MONTH(Tbl_Transactions[[#This Row],[Date]])</f>
        <v>11</v>
      </c>
      <c r="F295" s="10" t="str">
        <f>VLOOKUP(Tbl_Transactions[[#This Row],[Month Num]],Tbl_Lookup_Month[],2)</f>
        <v>Nov</v>
      </c>
      <c r="G295" s="10">
        <f>DAY(Tbl_Transactions[[#This Row],[Date]])</f>
        <v>20</v>
      </c>
      <c r="H295" s="10">
        <f>WEEKDAY(Tbl_Transactions[[#This Row],[Date]])</f>
        <v>1</v>
      </c>
      <c r="I295" s="10" t="str">
        <f>VLOOKUP(Tbl_Transactions[[#This Row],[Weekday Num]],Tbl_Lookup_Weekday[], 2)</f>
        <v>Sun</v>
      </c>
      <c r="J295" s="10" t="str">
        <f>VLOOKUP(Tbl_Transactions[[#This Row],[Time]],Tbl_Lookup_Time[],4,TRUE)</f>
        <v>Evening</v>
      </c>
      <c r="K295" s="10" t="s">
        <v>63</v>
      </c>
      <c r="L295" s="10" t="s">
        <v>62</v>
      </c>
      <c r="M295" s="10" t="s">
        <v>64</v>
      </c>
      <c r="N295" s="10" t="s">
        <v>35</v>
      </c>
      <c r="O295" s="14">
        <v>278</v>
      </c>
      <c r="P295" s="14">
        <f>IF(Tbl_Transactions[[#This Row],[Type]]="Income",Tbl_Transactions[[#This Row],[Amount]]*Rng_Lookup_IncomeTax,Tbl_Transactions[[#This Row],[Amount]]*Rng_Lookup_SalesTax)</f>
        <v>24.672499999999999</v>
      </c>
      <c r="Q295" s="14">
        <f>IF(Tbl_Transactions[[#This Row],[Type]]="Expense",Tbl_Transactions[[#This Row],[Amount]]+Tbl_Transactions[[#This Row],[Tax]],Tbl_Transactions[[#This Row],[Amount]]-Tbl_Transactions[[#This Row],[Tax]])</f>
        <v>302.67250000000001</v>
      </c>
      <c r="R295" s="10" t="str">
        <f>IF(Tbl_Transactions[[#This Row],[Category]]="Income","Income","Expense")</f>
        <v>Expense</v>
      </c>
    </row>
    <row r="296" spans="1:18" x14ac:dyDescent="0.25">
      <c r="A296" s="10">
        <v>295</v>
      </c>
      <c r="B296" s="15">
        <v>40872</v>
      </c>
      <c r="C296" s="16">
        <v>0.26339638701854229</v>
      </c>
      <c r="D296" s="10">
        <f>IF(Tbl_Transactions[[#This Row],[Date]]="","",YEAR(Tbl_Transactions[[#This Row],[Date]]))</f>
        <v>2011</v>
      </c>
      <c r="E296" s="10">
        <f>MONTH(Tbl_Transactions[[#This Row],[Date]])</f>
        <v>11</v>
      </c>
      <c r="F296" s="10" t="str">
        <f>VLOOKUP(Tbl_Transactions[[#This Row],[Month Num]],Tbl_Lookup_Month[],2)</f>
        <v>Nov</v>
      </c>
      <c r="G296" s="10">
        <f>DAY(Tbl_Transactions[[#This Row],[Date]])</f>
        <v>25</v>
      </c>
      <c r="H296" s="10">
        <f>WEEKDAY(Tbl_Transactions[[#This Row],[Date]])</f>
        <v>6</v>
      </c>
      <c r="I296" s="10" t="str">
        <f>VLOOKUP(Tbl_Transactions[[#This Row],[Weekday Num]],Tbl_Lookup_Weekday[], 2)</f>
        <v>Fri</v>
      </c>
      <c r="J296" s="10" t="str">
        <f>VLOOKUP(Tbl_Transactions[[#This Row],[Time]],Tbl_Lookup_Time[],4,TRUE)</f>
        <v>Early Morning</v>
      </c>
      <c r="K296" s="10" t="s">
        <v>63</v>
      </c>
      <c r="L296" s="10" t="s">
        <v>62</v>
      </c>
      <c r="M296" s="10" t="s">
        <v>64</v>
      </c>
      <c r="N296" s="10" t="s">
        <v>26</v>
      </c>
      <c r="O296" s="14">
        <v>328</v>
      </c>
      <c r="P296" s="14">
        <f>IF(Tbl_Transactions[[#This Row],[Type]]="Income",Tbl_Transactions[[#This Row],[Amount]]*Rng_Lookup_IncomeTax,Tbl_Transactions[[#This Row],[Amount]]*Rng_Lookup_SalesTax)</f>
        <v>29.11</v>
      </c>
      <c r="Q296" s="14">
        <f>IF(Tbl_Transactions[[#This Row],[Type]]="Expense",Tbl_Transactions[[#This Row],[Amount]]+Tbl_Transactions[[#This Row],[Tax]],Tbl_Transactions[[#This Row],[Amount]]-Tbl_Transactions[[#This Row],[Tax]])</f>
        <v>357.11</v>
      </c>
      <c r="R296" s="10" t="str">
        <f>IF(Tbl_Transactions[[#This Row],[Category]]="Income","Income","Expense")</f>
        <v>Expense</v>
      </c>
    </row>
    <row r="297" spans="1:18" x14ac:dyDescent="0.25">
      <c r="A297" s="10">
        <v>296</v>
      </c>
      <c r="B297" s="15">
        <v>40873</v>
      </c>
      <c r="C297" s="16">
        <v>0.52579250259819987</v>
      </c>
      <c r="D297" s="10">
        <f>IF(Tbl_Transactions[[#This Row],[Date]]="","",YEAR(Tbl_Transactions[[#This Row],[Date]]))</f>
        <v>2011</v>
      </c>
      <c r="E297" s="10">
        <f>MONTH(Tbl_Transactions[[#This Row],[Date]])</f>
        <v>11</v>
      </c>
      <c r="F297" s="10" t="str">
        <f>VLOOKUP(Tbl_Transactions[[#This Row],[Month Num]],Tbl_Lookup_Month[],2)</f>
        <v>Nov</v>
      </c>
      <c r="G297" s="10">
        <f>DAY(Tbl_Transactions[[#This Row],[Date]])</f>
        <v>26</v>
      </c>
      <c r="H297" s="10">
        <f>WEEKDAY(Tbl_Transactions[[#This Row],[Date]])</f>
        <v>7</v>
      </c>
      <c r="I297" s="10" t="str">
        <f>VLOOKUP(Tbl_Transactions[[#This Row],[Weekday Num]],Tbl_Lookup_Weekday[], 2)</f>
        <v>Sat</v>
      </c>
      <c r="J297" s="10" t="str">
        <f>VLOOKUP(Tbl_Transactions[[#This Row],[Time]],Tbl_Lookup_Time[],4,TRUE)</f>
        <v>Afternoon</v>
      </c>
      <c r="K297" s="10" t="s">
        <v>37</v>
      </c>
      <c r="L297" s="10" t="s">
        <v>36</v>
      </c>
      <c r="M297" s="10" t="s">
        <v>38</v>
      </c>
      <c r="N297" s="10" t="s">
        <v>35</v>
      </c>
      <c r="O297" s="14">
        <v>245</v>
      </c>
      <c r="P297" s="14">
        <f>IF(Tbl_Transactions[[#This Row],[Type]]="Income",Tbl_Transactions[[#This Row],[Amount]]*Rng_Lookup_IncomeTax,Tbl_Transactions[[#This Row],[Amount]]*Rng_Lookup_SalesTax)</f>
        <v>21.743749999999999</v>
      </c>
      <c r="Q297" s="14">
        <f>IF(Tbl_Transactions[[#This Row],[Type]]="Expense",Tbl_Transactions[[#This Row],[Amount]]+Tbl_Transactions[[#This Row],[Tax]],Tbl_Transactions[[#This Row],[Amount]]-Tbl_Transactions[[#This Row],[Tax]])</f>
        <v>266.74374999999998</v>
      </c>
      <c r="R297" s="10" t="str">
        <f>IF(Tbl_Transactions[[#This Row],[Category]]="Income","Income","Expense")</f>
        <v>Expense</v>
      </c>
    </row>
    <row r="298" spans="1:18" x14ac:dyDescent="0.25">
      <c r="A298" s="10">
        <v>297</v>
      </c>
      <c r="B298" s="15">
        <v>40873</v>
      </c>
      <c r="C298" s="16">
        <v>0.55610947506958175</v>
      </c>
      <c r="D298" s="10">
        <f>IF(Tbl_Transactions[[#This Row],[Date]]="","",YEAR(Tbl_Transactions[[#This Row],[Date]]))</f>
        <v>2011</v>
      </c>
      <c r="E298" s="10">
        <f>MONTH(Tbl_Transactions[[#This Row],[Date]])</f>
        <v>11</v>
      </c>
      <c r="F298" s="10" t="str">
        <f>VLOOKUP(Tbl_Transactions[[#This Row],[Month Num]],Tbl_Lookup_Month[],2)</f>
        <v>Nov</v>
      </c>
      <c r="G298" s="10">
        <f>DAY(Tbl_Transactions[[#This Row],[Date]])</f>
        <v>26</v>
      </c>
      <c r="H298" s="10">
        <f>WEEKDAY(Tbl_Transactions[[#This Row],[Date]])</f>
        <v>7</v>
      </c>
      <c r="I298" s="10" t="str">
        <f>VLOOKUP(Tbl_Transactions[[#This Row],[Weekday Num]],Tbl_Lookup_Weekday[], 2)</f>
        <v>Sat</v>
      </c>
      <c r="J298" s="10" t="str">
        <f>VLOOKUP(Tbl_Transactions[[#This Row],[Time]],Tbl_Lookup_Time[],4,TRUE)</f>
        <v>Afternoon</v>
      </c>
      <c r="K298" s="10" t="s">
        <v>17</v>
      </c>
      <c r="L298" s="10" t="s">
        <v>16</v>
      </c>
      <c r="M298" s="10" t="s">
        <v>18</v>
      </c>
      <c r="N298" s="10" t="s">
        <v>35</v>
      </c>
      <c r="O298" s="14">
        <v>98</v>
      </c>
      <c r="P298" s="14">
        <f>IF(Tbl_Transactions[[#This Row],[Type]]="Income",Tbl_Transactions[[#This Row],[Amount]]*Rng_Lookup_IncomeTax,Tbl_Transactions[[#This Row],[Amount]]*Rng_Lookup_SalesTax)</f>
        <v>37.24</v>
      </c>
      <c r="Q298" s="14">
        <f>IF(Tbl_Transactions[[#This Row],[Type]]="Expense",Tbl_Transactions[[#This Row],[Amount]]+Tbl_Transactions[[#This Row],[Tax]],Tbl_Transactions[[#This Row],[Amount]]-Tbl_Transactions[[#This Row],[Tax]])</f>
        <v>60.76</v>
      </c>
      <c r="R298" s="10" t="str">
        <f>IF(Tbl_Transactions[[#This Row],[Category]]="Income","Income","Expense")</f>
        <v>Income</v>
      </c>
    </row>
    <row r="299" spans="1:18" x14ac:dyDescent="0.25">
      <c r="A299" s="10">
        <v>298</v>
      </c>
      <c r="B299" s="15">
        <v>40876</v>
      </c>
      <c r="C299" s="16">
        <v>0.56561725305234756</v>
      </c>
      <c r="D299" s="10">
        <f>IF(Tbl_Transactions[[#This Row],[Date]]="","",YEAR(Tbl_Transactions[[#This Row],[Date]]))</f>
        <v>2011</v>
      </c>
      <c r="E299" s="10">
        <f>MONTH(Tbl_Transactions[[#This Row],[Date]])</f>
        <v>11</v>
      </c>
      <c r="F299" s="10" t="str">
        <f>VLOOKUP(Tbl_Transactions[[#This Row],[Month Num]],Tbl_Lookup_Month[],2)</f>
        <v>Nov</v>
      </c>
      <c r="G299" s="10">
        <f>DAY(Tbl_Transactions[[#This Row],[Date]])</f>
        <v>29</v>
      </c>
      <c r="H299" s="10">
        <f>WEEKDAY(Tbl_Transactions[[#This Row],[Date]])</f>
        <v>3</v>
      </c>
      <c r="I299" s="10" t="str">
        <f>VLOOKUP(Tbl_Transactions[[#This Row],[Weekday Num]],Tbl_Lookup_Weekday[], 2)</f>
        <v>Tue</v>
      </c>
      <c r="J299" s="10" t="str">
        <f>VLOOKUP(Tbl_Transactions[[#This Row],[Time]],Tbl_Lookup_Time[],4,TRUE)</f>
        <v>Afternoon</v>
      </c>
      <c r="K299" s="10" t="s">
        <v>37</v>
      </c>
      <c r="L299" s="10" t="s">
        <v>36</v>
      </c>
      <c r="M299" s="10" t="s">
        <v>38</v>
      </c>
      <c r="N299" s="10" t="s">
        <v>35</v>
      </c>
      <c r="O299" s="14">
        <v>101</v>
      </c>
      <c r="P299" s="14">
        <f>IF(Tbl_Transactions[[#This Row],[Type]]="Income",Tbl_Transactions[[#This Row],[Amount]]*Rng_Lookup_IncomeTax,Tbl_Transactions[[#This Row],[Amount]]*Rng_Lookup_SalesTax)</f>
        <v>8.9637499999999992</v>
      </c>
      <c r="Q299" s="14">
        <f>IF(Tbl_Transactions[[#This Row],[Type]]="Expense",Tbl_Transactions[[#This Row],[Amount]]+Tbl_Transactions[[#This Row],[Tax]],Tbl_Transactions[[#This Row],[Amount]]-Tbl_Transactions[[#This Row],[Tax]])</f>
        <v>109.96375</v>
      </c>
      <c r="R299" s="10" t="str">
        <f>IF(Tbl_Transactions[[#This Row],[Category]]="Income","Income","Expense")</f>
        <v>Expense</v>
      </c>
    </row>
    <row r="300" spans="1:18" x14ac:dyDescent="0.25">
      <c r="A300" s="10">
        <v>299</v>
      </c>
      <c r="B300" s="15">
        <v>40877</v>
      </c>
      <c r="C300" s="16">
        <v>0.64348385655884333</v>
      </c>
      <c r="D300" s="10">
        <f>IF(Tbl_Transactions[[#This Row],[Date]]="","",YEAR(Tbl_Transactions[[#This Row],[Date]]))</f>
        <v>2011</v>
      </c>
      <c r="E300" s="10">
        <f>MONTH(Tbl_Transactions[[#This Row],[Date]])</f>
        <v>11</v>
      </c>
      <c r="F300" s="10" t="str">
        <f>VLOOKUP(Tbl_Transactions[[#This Row],[Month Num]],Tbl_Lookup_Month[],2)</f>
        <v>Nov</v>
      </c>
      <c r="G300" s="10">
        <f>DAY(Tbl_Transactions[[#This Row],[Date]])</f>
        <v>30</v>
      </c>
      <c r="H300" s="10">
        <f>WEEKDAY(Tbl_Transactions[[#This Row],[Date]])</f>
        <v>4</v>
      </c>
      <c r="I300" s="10" t="str">
        <f>VLOOKUP(Tbl_Transactions[[#This Row],[Weekday Num]],Tbl_Lookup_Weekday[], 2)</f>
        <v>Wed</v>
      </c>
      <c r="J300" s="10" t="str">
        <f>VLOOKUP(Tbl_Transactions[[#This Row],[Time]],Tbl_Lookup_Time[],4,TRUE)</f>
        <v>Afternoon</v>
      </c>
      <c r="K300" s="10" t="s">
        <v>28</v>
      </c>
      <c r="L300" s="10" t="s">
        <v>27</v>
      </c>
      <c r="M300" s="10" t="s">
        <v>29</v>
      </c>
      <c r="N300" s="10" t="s">
        <v>35</v>
      </c>
      <c r="O300" s="14">
        <v>349</v>
      </c>
      <c r="P300" s="14">
        <f>IF(Tbl_Transactions[[#This Row],[Type]]="Income",Tbl_Transactions[[#This Row],[Amount]]*Rng_Lookup_IncomeTax,Tbl_Transactions[[#This Row],[Amount]]*Rng_Lookup_SalesTax)</f>
        <v>30.973749999999999</v>
      </c>
      <c r="Q300" s="14">
        <f>IF(Tbl_Transactions[[#This Row],[Type]]="Expense",Tbl_Transactions[[#This Row],[Amount]]+Tbl_Transactions[[#This Row],[Tax]],Tbl_Transactions[[#This Row],[Amount]]-Tbl_Transactions[[#This Row],[Tax]])</f>
        <v>379.97375</v>
      </c>
      <c r="R300" s="10" t="str">
        <f>IF(Tbl_Transactions[[#This Row],[Category]]="Income","Income","Expense")</f>
        <v>Expense</v>
      </c>
    </row>
    <row r="301" spans="1:18" x14ac:dyDescent="0.25">
      <c r="A301" s="10">
        <v>300</v>
      </c>
      <c r="B301" s="15">
        <v>40878</v>
      </c>
      <c r="C301" s="16">
        <v>4.8016930582604811E-2</v>
      </c>
      <c r="D301" s="10">
        <f>IF(Tbl_Transactions[[#This Row],[Date]]="","",YEAR(Tbl_Transactions[[#This Row],[Date]]))</f>
        <v>2011</v>
      </c>
      <c r="E301" s="10">
        <f>MONTH(Tbl_Transactions[[#This Row],[Date]])</f>
        <v>12</v>
      </c>
      <c r="F301" s="10" t="str">
        <f>VLOOKUP(Tbl_Transactions[[#This Row],[Month Num]],Tbl_Lookup_Month[],2)</f>
        <v>Dec</v>
      </c>
      <c r="G301" s="10">
        <f>DAY(Tbl_Transactions[[#This Row],[Date]])</f>
        <v>1</v>
      </c>
      <c r="H301" s="10">
        <f>WEEKDAY(Tbl_Transactions[[#This Row],[Date]])</f>
        <v>5</v>
      </c>
      <c r="I301" s="10" t="str">
        <f>VLOOKUP(Tbl_Transactions[[#This Row],[Weekday Num]],Tbl_Lookup_Weekday[], 2)</f>
        <v>Thu</v>
      </c>
      <c r="J301" s="10" t="str">
        <f>VLOOKUP(Tbl_Transactions[[#This Row],[Time]],Tbl_Lookup_Time[],4,TRUE)</f>
        <v>Night</v>
      </c>
      <c r="K301" s="10" t="s">
        <v>24</v>
      </c>
      <c r="L301" s="10" t="s">
        <v>30</v>
      </c>
      <c r="M301" s="10" t="s">
        <v>31</v>
      </c>
      <c r="N301" s="10" t="s">
        <v>19</v>
      </c>
      <c r="O301" s="14">
        <v>499</v>
      </c>
      <c r="P301" s="14">
        <f>IF(Tbl_Transactions[[#This Row],[Type]]="Income",Tbl_Transactions[[#This Row],[Amount]]*Rng_Lookup_IncomeTax,Tbl_Transactions[[#This Row],[Amount]]*Rng_Lookup_SalesTax)</f>
        <v>44.286249999999995</v>
      </c>
      <c r="Q301" s="14">
        <f>IF(Tbl_Transactions[[#This Row],[Type]]="Expense",Tbl_Transactions[[#This Row],[Amount]]+Tbl_Transactions[[#This Row],[Tax]],Tbl_Transactions[[#This Row],[Amount]]-Tbl_Transactions[[#This Row],[Tax]])</f>
        <v>543.28625</v>
      </c>
      <c r="R301" s="10" t="str">
        <f>IF(Tbl_Transactions[[#This Row],[Category]]="Income","Income","Expense")</f>
        <v>Expense</v>
      </c>
    </row>
    <row r="302" spans="1:18" x14ac:dyDescent="0.25">
      <c r="A302" s="10">
        <v>301</v>
      </c>
      <c r="B302" s="15">
        <v>40878</v>
      </c>
      <c r="C302" s="16">
        <v>0.91040692283799529</v>
      </c>
      <c r="D302" s="10">
        <f>IF(Tbl_Transactions[[#This Row],[Date]]="","",YEAR(Tbl_Transactions[[#This Row],[Date]]))</f>
        <v>2011</v>
      </c>
      <c r="E302" s="10">
        <f>MONTH(Tbl_Transactions[[#This Row],[Date]])</f>
        <v>12</v>
      </c>
      <c r="F302" s="10" t="str">
        <f>VLOOKUP(Tbl_Transactions[[#This Row],[Month Num]],Tbl_Lookup_Month[],2)</f>
        <v>Dec</v>
      </c>
      <c r="G302" s="10">
        <f>DAY(Tbl_Transactions[[#This Row],[Date]])</f>
        <v>1</v>
      </c>
      <c r="H302" s="10">
        <f>WEEKDAY(Tbl_Transactions[[#This Row],[Date]])</f>
        <v>5</v>
      </c>
      <c r="I302" s="10" t="str">
        <f>VLOOKUP(Tbl_Transactions[[#This Row],[Weekday Num]],Tbl_Lookup_Weekday[], 2)</f>
        <v>Thu</v>
      </c>
      <c r="J302" s="10" t="str">
        <f>VLOOKUP(Tbl_Transactions[[#This Row],[Time]],Tbl_Lookup_Time[],4,TRUE)</f>
        <v>Evening</v>
      </c>
      <c r="K302" s="10" t="s">
        <v>51</v>
      </c>
      <c r="L302" s="10" t="s">
        <v>50</v>
      </c>
      <c r="M302" s="10" t="s">
        <v>52</v>
      </c>
      <c r="N302" s="10" t="s">
        <v>26</v>
      </c>
      <c r="O302" s="14">
        <v>190</v>
      </c>
      <c r="P302" s="14">
        <f>IF(Tbl_Transactions[[#This Row],[Type]]="Income",Tbl_Transactions[[#This Row],[Amount]]*Rng_Lookup_IncomeTax,Tbl_Transactions[[#This Row],[Amount]]*Rng_Lookup_SalesTax)</f>
        <v>16.862500000000001</v>
      </c>
      <c r="Q302" s="14">
        <f>IF(Tbl_Transactions[[#This Row],[Type]]="Expense",Tbl_Transactions[[#This Row],[Amount]]+Tbl_Transactions[[#This Row],[Tax]],Tbl_Transactions[[#This Row],[Amount]]-Tbl_Transactions[[#This Row],[Tax]])</f>
        <v>206.86250000000001</v>
      </c>
      <c r="R302" s="10" t="str">
        <f>IF(Tbl_Transactions[[#This Row],[Category]]="Income","Income","Expense")</f>
        <v>Expense</v>
      </c>
    </row>
    <row r="303" spans="1:18" x14ac:dyDescent="0.25">
      <c r="A303" s="10">
        <v>302</v>
      </c>
      <c r="B303" s="15">
        <v>40879</v>
      </c>
      <c r="C303" s="16">
        <v>8.2162639845878571E-2</v>
      </c>
      <c r="D303" s="10">
        <f>IF(Tbl_Transactions[[#This Row],[Date]]="","",YEAR(Tbl_Transactions[[#This Row],[Date]]))</f>
        <v>2011</v>
      </c>
      <c r="E303" s="10">
        <f>MONTH(Tbl_Transactions[[#This Row],[Date]])</f>
        <v>12</v>
      </c>
      <c r="F303" s="10" t="str">
        <f>VLOOKUP(Tbl_Transactions[[#This Row],[Month Num]],Tbl_Lookup_Month[],2)</f>
        <v>Dec</v>
      </c>
      <c r="G303" s="10">
        <f>DAY(Tbl_Transactions[[#This Row],[Date]])</f>
        <v>2</v>
      </c>
      <c r="H303" s="10">
        <f>WEEKDAY(Tbl_Transactions[[#This Row],[Date]])</f>
        <v>6</v>
      </c>
      <c r="I303" s="10" t="str">
        <f>VLOOKUP(Tbl_Transactions[[#This Row],[Weekday Num]],Tbl_Lookup_Weekday[], 2)</f>
        <v>Fri</v>
      </c>
      <c r="J303" s="10" t="str">
        <f>VLOOKUP(Tbl_Transactions[[#This Row],[Time]],Tbl_Lookup_Time[],4,TRUE)</f>
        <v>Night</v>
      </c>
      <c r="K303" s="10" t="s">
        <v>37</v>
      </c>
      <c r="L303" s="10" t="s">
        <v>36</v>
      </c>
      <c r="M303" s="10" t="s">
        <v>38</v>
      </c>
      <c r="N303" s="10" t="s">
        <v>19</v>
      </c>
      <c r="O303" s="14">
        <v>308</v>
      </c>
      <c r="P303" s="14">
        <f>IF(Tbl_Transactions[[#This Row],[Type]]="Income",Tbl_Transactions[[#This Row],[Amount]]*Rng_Lookup_IncomeTax,Tbl_Transactions[[#This Row],[Amount]]*Rng_Lookup_SalesTax)</f>
        <v>27.334999999999997</v>
      </c>
      <c r="Q303" s="14">
        <f>IF(Tbl_Transactions[[#This Row],[Type]]="Expense",Tbl_Transactions[[#This Row],[Amount]]+Tbl_Transactions[[#This Row],[Tax]],Tbl_Transactions[[#This Row],[Amount]]-Tbl_Transactions[[#This Row],[Tax]])</f>
        <v>335.33499999999998</v>
      </c>
      <c r="R303" s="10" t="str">
        <f>IF(Tbl_Transactions[[#This Row],[Category]]="Income","Income","Expense")</f>
        <v>Expense</v>
      </c>
    </row>
    <row r="304" spans="1:18" x14ac:dyDescent="0.25">
      <c r="A304" s="10">
        <v>303</v>
      </c>
      <c r="B304" s="15">
        <v>40881</v>
      </c>
      <c r="C304" s="16">
        <v>0.78432222961588105</v>
      </c>
      <c r="D304" s="10">
        <f>IF(Tbl_Transactions[[#This Row],[Date]]="","",YEAR(Tbl_Transactions[[#This Row],[Date]]))</f>
        <v>2011</v>
      </c>
      <c r="E304" s="10">
        <f>MONTH(Tbl_Transactions[[#This Row],[Date]])</f>
        <v>12</v>
      </c>
      <c r="F304" s="10" t="str">
        <f>VLOOKUP(Tbl_Transactions[[#This Row],[Month Num]],Tbl_Lookup_Month[],2)</f>
        <v>Dec</v>
      </c>
      <c r="G304" s="10">
        <f>DAY(Tbl_Transactions[[#This Row],[Date]])</f>
        <v>4</v>
      </c>
      <c r="H304" s="10">
        <f>WEEKDAY(Tbl_Transactions[[#This Row],[Date]])</f>
        <v>1</v>
      </c>
      <c r="I304" s="10" t="str">
        <f>VLOOKUP(Tbl_Transactions[[#This Row],[Weekday Num]],Tbl_Lookup_Weekday[], 2)</f>
        <v>Sun</v>
      </c>
      <c r="J304" s="10" t="str">
        <f>VLOOKUP(Tbl_Transactions[[#This Row],[Time]],Tbl_Lookup_Time[],4,TRUE)</f>
        <v>Evening</v>
      </c>
      <c r="K304" s="10" t="s">
        <v>51</v>
      </c>
      <c r="L304" s="10" t="s">
        <v>50</v>
      </c>
      <c r="M304" s="10" t="s">
        <v>52</v>
      </c>
      <c r="N304" s="10" t="s">
        <v>35</v>
      </c>
      <c r="O304" s="14">
        <v>468</v>
      </c>
      <c r="P304" s="14">
        <f>IF(Tbl_Transactions[[#This Row],[Type]]="Income",Tbl_Transactions[[#This Row],[Amount]]*Rng_Lookup_IncomeTax,Tbl_Transactions[[#This Row],[Amount]]*Rng_Lookup_SalesTax)</f>
        <v>41.534999999999997</v>
      </c>
      <c r="Q304" s="14">
        <f>IF(Tbl_Transactions[[#This Row],[Type]]="Expense",Tbl_Transactions[[#This Row],[Amount]]+Tbl_Transactions[[#This Row],[Tax]],Tbl_Transactions[[#This Row],[Amount]]-Tbl_Transactions[[#This Row],[Tax]])</f>
        <v>509.53499999999997</v>
      </c>
      <c r="R304" s="10" t="str">
        <f>IF(Tbl_Transactions[[#This Row],[Category]]="Income","Income","Expense")</f>
        <v>Expense</v>
      </c>
    </row>
    <row r="305" spans="1:18" x14ac:dyDescent="0.25">
      <c r="A305" s="10">
        <v>304</v>
      </c>
      <c r="B305" s="15">
        <v>40884</v>
      </c>
      <c r="C305" s="16">
        <v>0.95847256603421205</v>
      </c>
      <c r="D305" s="10">
        <f>IF(Tbl_Transactions[[#This Row],[Date]]="","",YEAR(Tbl_Transactions[[#This Row],[Date]]))</f>
        <v>2011</v>
      </c>
      <c r="E305" s="10">
        <f>MONTH(Tbl_Transactions[[#This Row],[Date]])</f>
        <v>12</v>
      </c>
      <c r="F305" s="10" t="str">
        <f>VLOOKUP(Tbl_Transactions[[#This Row],[Month Num]],Tbl_Lookup_Month[],2)</f>
        <v>Dec</v>
      </c>
      <c r="G305" s="10">
        <f>DAY(Tbl_Transactions[[#This Row],[Date]])</f>
        <v>7</v>
      </c>
      <c r="H305" s="10">
        <f>WEEKDAY(Tbl_Transactions[[#This Row],[Date]])</f>
        <v>4</v>
      </c>
      <c r="I305" s="10" t="str">
        <f>VLOOKUP(Tbl_Transactions[[#This Row],[Weekday Num]],Tbl_Lookup_Weekday[], 2)</f>
        <v>Wed</v>
      </c>
      <c r="J305" s="10" t="str">
        <f>VLOOKUP(Tbl_Transactions[[#This Row],[Time]],Tbl_Lookup_Time[],4,TRUE)</f>
        <v>Evening</v>
      </c>
      <c r="K305" s="10" t="s">
        <v>17</v>
      </c>
      <c r="L305" s="10" t="s">
        <v>20</v>
      </c>
      <c r="M305" s="10" t="s">
        <v>21</v>
      </c>
      <c r="N305" s="10" t="s">
        <v>26</v>
      </c>
      <c r="O305" s="14">
        <v>14</v>
      </c>
      <c r="P305" s="14">
        <f>IF(Tbl_Transactions[[#This Row],[Type]]="Income",Tbl_Transactions[[#This Row],[Amount]]*Rng_Lookup_IncomeTax,Tbl_Transactions[[#This Row],[Amount]]*Rng_Lookup_SalesTax)</f>
        <v>5.32</v>
      </c>
      <c r="Q305" s="14">
        <f>IF(Tbl_Transactions[[#This Row],[Type]]="Expense",Tbl_Transactions[[#This Row],[Amount]]+Tbl_Transactions[[#This Row],[Tax]],Tbl_Transactions[[#This Row],[Amount]]-Tbl_Transactions[[#This Row],[Tax]])</f>
        <v>8.68</v>
      </c>
      <c r="R305" s="10" t="str">
        <f>IF(Tbl_Transactions[[#This Row],[Category]]="Income","Income","Expense")</f>
        <v>Income</v>
      </c>
    </row>
    <row r="306" spans="1:18" x14ac:dyDescent="0.25">
      <c r="A306" s="10">
        <v>305</v>
      </c>
      <c r="B306" s="15">
        <v>40886</v>
      </c>
      <c r="C306" s="16">
        <v>0.71068416021410907</v>
      </c>
      <c r="D306" s="10">
        <f>IF(Tbl_Transactions[[#This Row],[Date]]="","",YEAR(Tbl_Transactions[[#This Row],[Date]]))</f>
        <v>2011</v>
      </c>
      <c r="E306" s="10">
        <f>MONTH(Tbl_Transactions[[#This Row],[Date]])</f>
        <v>12</v>
      </c>
      <c r="F306" s="10" t="str">
        <f>VLOOKUP(Tbl_Transactions[[#This Row],[Month Num]],Tbl_Lookup_Month[],2)</f>
        <v>Dec</v>
      </c>
      <c r="G306" s="10">
        <f>DAY(Tbl_Transactions[[#This Row],[Date]])</f>
        <v>9</v>
      </c>
      <c r="H306" s="10">
        <f>WEEKDAY(Tbl_Transactions[[#This Row],[Date]])</f>
        <v>6</v>
      </c>
      <c r="I306" s="10" t="str">
        <f>VLOOKUP(Tbl_Transactions[[#This Row],[Weekday Num]],Tbl_Lookup_Weekday[], 2)</f>
        <v>Fri</v>
      </c>
      <c r="J306" s="10" t="str">
        <f>VLOOKUP(Tbl_Transactions[[#This Row],[Time]],Tbl_Lookup_Time[],4,TRUE)</f>
        <v>Evening</v>
      </c>
      <c r="K306" s="10" t="s">
        <v>28</v>
      </c>
      <c r="L306" s="10" t="s">
        <v>32</v>
      </c>
      <c r="M306" s="10" t="s">
        <v>33</v>
      </c>
      <c r="N306" s="10" t="s">
        <v>26</v>
      </c>
      <c r="O306" s="14">
        <v>304</v>
      </c>
      <c r="P306" s="14">
        <f>IF(Tbl_Transactions[[#This Row],[Type]]="Income",Tbl_Transactions[[#This Row],[Amount]]*Rng_Lookup_IncomeTax,Tbl_Transactions[[#This Row],[Amount]]*Rng_Lookup_SalesTax)</f>
        <v>26.979999999999997</v>
      </c>
      <c r="Q306" s="14">
        <f>IF(Tbl_Transactions[[#This Row],[Type]]="Expense",Tbl_Transactions[[#This Row],[Amount]]+Tbl_Transactions[[#This Row],[Tax]],Tbl_Transactions[[#This Row],[Amount]]-Tbl_Transactions[[#This Row],[Tax]])</f>
        <v>330.98</v>
      </c>
      <c r="R306" s="10" t="str">
        <f>IF(Tbl_Transactions[[#This Row],[Category]]="Income","Income","Expense")</f>
        <v>Expense</v>
      </c>
    </row>
    <row r="307" spans="1:18" x14ac:dyDescent="0.25">
      <c r="A307" s="10">
        <v>306</v>
      </c>
      <c r="B307" s="15">
        <v>40886</v>
      </c>
      <c r="C307" s="16">
        <v>0.34155044239839916</v>
      </c>
      <c r="D307" s="10">
        <f>IF(Tbl_Transactions[[#This Row],[Date]]="","",YEAR(Tbl_Transactions[[#This Row],[Date]]))</f>
        <v>2011</v>
      </c>
      <c r="E307" s="10">
        <f>MONTH(Tbl_Transactions[[#This Row],[Date]])</f>
        <v>12</v>
      </c>
      <c r="F307" s="10" t="str">
        <f>VLOOKUP(Tbl_Transactions[[#This Row],[Month Num]],Tbl_Lookup_Month[],2)</f>
        <v>Dec</v>
      </c>
      <c r="G307" s="10">
        <f>DAY(Tbl_Transactions[[#This Row],[Date]])</f>
        <v>9</v>
      </c>
      <c r="H307" s="10">
        <f>WEEKDAY(Tbl_Transactions[[#This Row],[Date]])</f>
        <v>6</v>
      </c>
      <c r="I307" s="10" t="str">
        <f>VLOOKUP(Tbl_Transactions[[#This Row],[Weekday Num]],Tbl_Lookup_Weekday[], 2)</f>
        <v>Fri</v>
      </c>
      <c r="J307" s="10" t="str">
        <f>VLOOKUP(Tbl_Transactions[[#This Row],[Time]],Tbl_Lookup_Time[],4,TRUE)</f>
        <v>Morning</v>
      </c>
      <c r="K307" s="10" t="s">
        <v>17</v>
      </c>
      <c r="L307" s="10" t="s">
        <v>20</v>
      </c>
      <c r="M307" s="10" t="s">
        <v>21</v>
      </c>
      <c r="N307" s="10" t="s">
        <v>26</v>
      </c>
      <c r="O307" s="14">
        <v>154</v>
      </c>
      <c r="P307" s="14">
        <f>IF(Tbl_Transactions[[#This Row],[Type]]="Income",Tbl_Transactions[[#This Row],[Amount]]*Rng_Lookup_IncomeTax,Tbl_Transactions[[#This Row],[Amount]]*Rng_Lookup_SalesTax)</f>
        <v>58.52</v>
      </c>
      <c r="Q307" s="14">
        <f>IF(Tbl_Transactions[[#This Row],[Type]]="Expense",Tbl_Transactions[[#This Row],[Amount]]+Tbl_Transactions[[#This Row],[Tax]],Tbl_Transactions[[#This Row],[Amount]]-Tbl_Transactions[[#This Row],[Tax]])</f>
        <v>95.47999999999999</v>
      </c>
      <c r="R307" s="10" t="str">
        <f>IF(Tbl_Transactions[[#This Row],[Category]]="Income","Income","Expense")</f>
        <v>Income</v>
      </c>
    </row>
    <row r="308" spans="1:18" x14ac:dyDescent="0.25">
      <c r="A308" s="10">
        <v>307</v>
      </c>
      <c r="B308" s="15">
        <v>40889</v>
      </c>
      <c r="C308" s="16">
        <v>0.88928561624839375</v>
      </c>
      <c r="D308" s="10">
        <f>IF(Tbl_Transactions[[#This Row],[Date]]="","",YEAR(Tbl_Transactions[[#This Row],[Date]]))</f>
        <v>2011</v>
      </c>
      <c r="E308" s="10">
        <f>MONTH(Tbl_Transactions[[#This Row],[Date]])</f>
        <v>12</v>
      </c>
      <c r="F308" s="10" t="str">
        <f>VLOOKUP(Tbl_Transactions[[#This Row],[Month Num]],Tbl_Lookup_Month[],2)</f>
        <v>Dec</v>
      </c>
      <c r="G308" s="10">
        <f>DAY(Tbl_Transactions[[#This Row],[Date]])</f>
        <v>12</v>
      </c>
      <c r="H308" s="10">
        <f>WEEKDAY(Tbl_Transactions[[#This Row],[Date]])</f>
        <v>2</v>
      </c>
      <c r="I308" s="10" t="str">
        <f>VLOOKUP(Tbl_Transactions[[#This Row],[Weekday Num]],Tbl_Lookup_Weekday[], 2)</f>
        <v>Mon</v>
      </c>
      <c r="J308" s="10" t="str">
        <f>VLOOKUP(Tbl_Transactions[[#This Row],[Time]],Tbl_Lookup_Time[],4,TRUE)</f>
        <v>Evening</v>
      </c>
      <c r="K308" s="10" t="s">
        <v>37</v>
      </c>
      <c r="L308" s="10" t="s">
        <v>36</v>
      </c>
      <c r="M308" s="10" t="s">
        <v>38</v>
      </c>
      <c r="N308" s="10" t="s">
        <v>35</v>
      </c>
      <c r="O308" s="14">
        <v>244</v>
      </c>
      <c r="P308" s="14">
        <f>IF(Tbl_Transactions[[#This Row],[Type]]="Income",Tbl_Transactions[[#This Row],[Amount]]*Rng_Lookup_IncomeTax,Tbl_Transactions[[#This Row],[Amount]]*Rng_Lookup_SalesTax)</f>
        <v>21.654999999999998</v>
      </c>
      <c r="Q308" s="14">
        <f>IF(Tbl_Transactions[[#This Row],[Type]]="Expense",Tbl_Transactions[[#This Row],[Amount]]+Tbl_Transactions[[#This Row],[Tax]],Tbl_Transactions[[#This Row],[Amount]]-Tbl_Transactions[[#This Row],[Tax]])</f>
        <v>265.65499999999997</v>
      </c>
      <c r="R308" s="10" t="str">
        <f>IF(Tbl_Transactions[[#This Row],[Category]]="Income","Income","Expense")</f>
        <v>Expense</v>
      </c>
    </row>
    <row r="309" spans="1:18" x14ac:dyDescent="0.25">
      <c r="A309" s="10">
        <v>308</v>
      </c>
      <c r="B309" s="15">
        <v>40889</v>
      </c>
      <c r="C309" s="16">
        <v>0.76941134528849375</v>
      </c>
      <c r="D309" s="10">
        <f>IF(Tbl_Transactions[[#This Row],[Date]]="","",YEAR(Tbl_Transactions[[#This Row],[Date]]))</f>
        <v>2011</v>
      </c>
      <c r="E309" s="10">
        <f>MONTH(Tbl_Transactions[[#This Row],[Date]])</f>
        <v>12</v>
      </c>
      <c r="F309" s="10" t="str">
        <f>VLOOKUP(Tbl_Transactions[[#This Row],[Month Num]],Tbl_Lookup_Month[],2)</f>
        <v>Dec</v>
      </c>
      <c r="G309" s="10">
        <f>DAY(Tbl_Transactions[[#This Row],[Date]])</f>
        <v>12</v>
      </c>
      <c r="H309" s="10">
        <f>WEEKDAY(Tbl_Transactions[[#This Row],[Date]])</f>
        <v>2</v>
      </c>
      <c r="I309" s="10" t="str">
        <f>VLOOKUP(Tbl_Transactions[[#This Row],[Weekday Num]],Tbl_Lookup_Weekday[], 2)</f>
        <v>Mon</v>
      </c>
      <c r="J309" s="10" t="str">
        <f>VLOOKUP(Tbl_Transactions[[#This Row],[Time]],Tbl_Lookup_Time[],4,TRUE)</f>
        <v>Evening</v>
      </c>
      <c r="K309" s="10" t="s">
        <v>28</v>
      </c>
      <c r="L309" s="10" t="s">
        <v>32</v>
      </c>
      <c r="M309" s="10" t="s">
        <v>33</v>
      </c>
      <c r="N309" s="10" t="s">
        <v>35</v>
      </c>
      <c r="O309" s="14">
        <v>51</v>
      </c>
      <c r="P309" s="14">
        <f>IF(Tbl_Transactions[[#This Row],[Type]]="Income",Tbl_Transactions[[#This Row],[Amount]]*Rng_Lookup_IncomeTax,Tbl_Transactions[[#This Row],[Amount]]*Rng_Lookup_SalesTax)</f>
        <v>4.5262500000000001</v>
      </c>
      <c r="Q309" s="14">
        <f>IF(Tbl_Transactions[[#This Row],[Type]]="Expense",Tbl_Transactions[[#This Row],[Amount]]+Tbl_Transactions[[#This Row],[Tax]],Tbl_Transactions[[#This Row],[Amount]]-Tbl_Transactions[[#This Row],[Tax]])</f>
        <v>55.526249999999997</v>
      </c>
      <c r="R309" s="10" t="str">
        <f>IF(Tbl_Transactions[[#This Row],[Category]]="Income","Income","Expense")</f>
        <v>Expense</v>
      </c>
    </row>
    <row r="310" spans="1:18" x14ac:dyDescent="0.25">
      <c r="A310" s="10">
        <v>309</v>
      </c>
      <c r="B310" s="15">
        <v>40892</v>
      </c>
      <c r="C310" s="16">
        <v>0.91407044717951924</v>
      </c>
      <c r="D310" s="10">
        <f>IF(Tbl_Transactions[[#This Row],[Date]]="","",YEAR(Tbl_Transactions[[#This Row],[Date]]))</f>
        <v>2011</v>
      </c>
      <c r="E310" s="10">
        <f>MONTH(Tbl_Transactions[[#This Row],[Date]])</f>
        <v>12</v>
      </c>
      <c r="F310" s="10" t="str">
        <f>VLOOKUP(Tbl_Transactions[[#This Row],[Month Num]],Tbl_Lookup_Month[],2)</f>
        <v>Dec</v>
      </c>
      <c r="G310" s="10">
        <f>DAY(Tbl_Transactions[[#This Row],[Date]])</f>
        <v>15</v>
      </c>
      <c r="H310" s="10">
        <f>WEEKDAY(Tbl_Transactions[[#This Row],[Date]])</f>
        <v>5</v>
      </c>
      <c r="I310" s="10" t="str">
        <f>VLOOKUP(Tbl_Transactions[[#This Row],[Weekday Num]],Tbl_Lookup_Weekday[], 2)</f>
        <v>Thu</v>
      </c>
      <c r="J310" s="10" t="str">
        <f>VLOOKUP(Tbl_Transactions[[#This Row],[Time]],Tbl_Lookup_Time[],4,TRUE)</f>
        <v>Evening</v>
      </c>
      <c r="K310" s="10" t="s">
        <v>51</v>
      </c>
      <c r="L310" s="10" t="s">
        <v>50</v>
      </c>
      <c r="M310" s="10" t="s">
        <v>52</v>
      </c>
      <c r="N310" s="10" t="s">
        <v>26</v>
      </c>
      <c r="O310" s="14">
        <v>16</v>
      </c>
      <c r="P310" s="14">
        <f>IF(Tbl_Transactions[[#This Row],[Type]]="Income",Tbl_Transactions[[#This Row],[Amount]]*Rng_Lookup_IncomeTax,Tbl_Transactions[[#This Row],[Amount]]*Rng_Lookup_SalesTax)</f>
        <v>1.42</v>
      </c>
      <c r="Q310" s="14">
        <f>IF(Tbl_Transactions[[#This Row],[Type]]="Expense",Tbl_Transactions[[#This Row],[Amount]]+Tbl_Transactions[[#This Row],[Tax]],Tbl_Transactions[[#This Row],[Amount]]-Tbl_Transactions[[#This Row],[Tax]])</f>
        <v>17.420000000000002</v>
      </c>
      <c r="R310" s="10" t="str">
        <f>IF(Tbl_Transactions[[#This Row],[Category]]="Income","Income","Expense")</f>
        <v>Expense</v>
      </c>
    </row>
    <row r="311" spans="1:18" x14ac:dyDescent="0.25">
      <c r="A311" s="10">
        <v>310</v>
      </c>
      <c r="B311" s="15">
        <v>40893</v>
      </c>
      <c r="C311" s="16">
        <v>0.51989253318120898</v>
      </c>
      <c r="D311" s="10">
        <f>IF(Tbl_Transactions[[#This Row],[Date]]="","",YEAR(Tbl_Transactions[[#This Row],[Date]]))</f>
        <v>2011</v>
      </c>
      <c r="E311" s="10">
        <f>MONTH(Tbl_Transactions[[#This Row],[Date]])</f>
        <v>12</v>
      </c>
      <c r="F311" s="10" t="str">
        <f>VLOOKUP(Tbl_Transactions[[#This Row],[Month Num]],Tbl_Lookup_Month[],2)</f>
        <v>Dec</v>
      </c>
      <c r="G311" s="10">
        <f>DAY(Tbl_Transactions[[#This Row],[Date]])</f>
        <v>16</v>
      </c>
      <c r="H311" s="10">
        <f>WEEKDAY(Tbl_Transactions[[#This Row],[Date]])</f>
        <v>6</v>
      </c>
      <c r="I311" s="10" t="str">
        <f>VLOOKUP(Tbl_Transactions[[#This Row],[Weekday Num]],Tbl_Lookup_Weekday[], 2)</f>
        <v>Fri</v>
      </c>
      <c r="J311" s="10" t="str">
        <f>VLOOKUP(Tbl_Transactions[[#This Row],[Time]],Tbl_Lookup_Time[],4,TRUE)</f>
        <v>Afternoon</v>
      </c>
      <c r="K311" s="10" t="s">
        <v>37</v>
      </c>
      <c r="L311" s="10" t="s">
        <v>36</v>
      </c>
      <c r="M311" s="10" t="s">
        <v>38</v>
      </c>
      <c r="N311" s="10" t="s">
        <v>35</v>
      </c>
      <c r="O311" s="14">
        <v>337</v>
      </c>
      <c r="P311" s="14">
        <f>IF(Tbl_Transactions[[#This Row],[Type]]="Income",Tbl_Transactions[[#This Row],[Amount]]*Rng_Lookup_IncomeTax,Tbl_Transactions[[#This Row],[Amount]]*Rng_Lookup_SalesTax)</f>
        <v>29.908749999999998</v>
      </c>
      <c r="Q311" s="14">
        <f>IF(Tbl_Transactions[[#This Row],[Type]]="Expense",Tbl_Transactions[[#This Row],[Amount]]+Tbl_Transactions[[#This Row],[Tax]],Tbl_Transactions[[#This Row],[Amount]]-Tbl_Transactions[[#This Row],[Tax]])</f>
        <v>366.90875</v>
      </c>
      <c r="R311" s="10" t="str">
        <f>IF(Tbl_Transactions[[#This Row],[Category]]="Income","Income","Expense")</f>
        <v>Expense</v>
      </c>
    </row>
    <row r="312" spans="1:18" x14ac:dyDescent="0.25">
      <c r="A312" s="10">
        <v>311</v>
      </c>
      <c r="B312" s="15">
        <v>40898</v>
      </c>
      <c r="C312" s="16">
        <v>0.31972007674447089</v>
      </c>
      <c r="D312" s="10">
        <f>IF(Tbl_Transactions[[#This Row],[Date]]="","",YEAR(Tbl_Transactions[[#This Row],[Date]]))</f>
        <v>2011</v>
      </c>
      <c r="E312" s="10">
        <f>MONTH(Tbl_Transactions[[#This Row],[Date]])</f>
        <v>12</v>
      </c>
      <c r="F312" s="10" t="str">
        <f>VLOOKUP(Tbl_Transactions[[#This Row],[Month Num]],Tbl_Lookup_Month[],2)</f>
        <v>Dec</v>
      </c>
      <c r="G312" s="10">
        <f>DAY(Tbl_Transactions[[#This Row],[Date]])</f>
        <v>21</v>
      </c>
      <c r="H312" s="10">
        <f>WEEKDAY(Tbl_Transactions[[#This Row],[Date]])</f>
        <v>4</v>
      </c>
      <c r="I312" s="10" t="str">
        <f>VLOOKUP(Tbl_Transactions[[#This Row],[Weekday Num]],Tbl_Lookup_Weekday[], 2)</f>
        <v>Wed</v>
      </c>
      <c r="J312" s="10" t="str">
        <f>VLOOKUP(Tbl_Transactions[[#This Row],[Time]],Tbl_Lookup_Time[],4,TRUE)</f>
        <v>Morning</v>
      </c>
      <c r="K312" s="10" t="s">
        <v>51</v>
      </c>
      <c r="L312" s="10" t="s">
        <v>50</v>
      </c>
      <c r="M312" s="10" t="s">
        <v>52</v>
      </c>
      <c r="N312" s="10" t="s">
        <v>35</v>
      </c>
      <c r="O312" s="14">
        <v>147</v>
      </c>
      <c r="P312" s="14">
        <f>IF(Tbl_Transactions[[#This Row],[Type]]="Income",Tbl_Transactions[[#This Row],[Amount]]*Rng_Lookup_IncomeTax,Tbl_Transactions[[#This Row],[Amount]]*Rng_Lookup_SalesTax)</f>
        <v>13.046249999999999</v>
      </c>
      <c r="Q312" s="14">
        <f>IF(Tbl_Transactions[[#This Row],[Type]]="Expense",Tbl_Transactions[[#This Row],[Amount]]+Tbl_Transactions[[#This Row],[Tax]],Tbl_Transactions[[#This Row],[Amount]]-Tbl_Transactions[[#This Row],[Tax]])</f>
        <v>160.04624999999999</v>
      </c>
      <c r="R312" s="10" t="str">
        <f>IF(Tbl_Transactions[[#This Row],[Category]]="Income","Income","Expense")</f>
        <v>Expense</v>
      </c>
    </row>
    <row r="313" spans="1:18" x14ac:dyDescent="0.25">
      <c r="A313" s="10">
        <v>312</v>
      </c>
      <c r="B313" s="15">
        <v>40898</v>
      </c>
      <c r="C313" s="16">
        <v>0.63187502780483418</v>
      </c>
      <c r="D313" s="10">
        <f>IF(Tbl_Transactions[[#This Row],[Date]]="","",YEAR(Tbl_Transactions[[#This Row],[Date]]))</f>
        <v>2011</v>
      </c>
      <c r="E313" s="10">
        <f>MONTH(Tbl_Transactions[[#This Row],[Date]])</f>
        <v>12</v>
      </c>
      <c r="F313" s="10" t="str">
        <f>VLOOKUP(Tbl_Transactions[[#This Row],[Month Num]],Tbl_Lookup_Month[],2)</f>
        <v>Dec</v>
      </c>
      <c r="G313" s="10">
        <f>DAY(Tbl_Transactions[[#This Row],[Date]])</f>
        <v>21</v>
      </c>
      <c r="H313" s="10">
        <f>WEEKDAY(Tbl_Transactions[[#This Row],[Date]])</f>
        <v>4</v>
      </c>
      <c r="I313" s="10" t="str">
        <f>VLOOKUP(Tbl_Transactions[[#This Row],[Weekday Num]],Tbl_Lookup_Weekday[], 2)</f>
        <v>Wed</v>
      </c>
      <c r="J313" s="10" t="str">
        <f>VLOOKUP(Tbl_Transactions[[#This Row],[Time]],Tbl_Lookup_Time[],4,TRUE)</f>
        <v>Afternoon</v>
      </c>
      <c r="K313" s="10" t="s">
        <v>63</v>
      </c>
      <c r="L313" s="10" t="s">
        <v>62</v>
      </c>
      <c r="M313" s="10" t="s">
        <v>64</v>
      </c>
      <c r="N313" s="10" t="s">
        <v>35</v>
      </c>
      <c r="O313" s="14">
        <v>69</v>
      </c>
      <c r="P313" s="14">
        <f>IF(Tbl_Transactions[[#This Row],[Type]]="Income",Tbl_Transactions[[#This Row],[Amount]]*Rng_Lookup_IncomeTax,Tbl_Transactions[[#This Row],[Amount]]*Rng_Lookup_SalesTax)</f>
        <v>6.1237499999999994</v>
      </c>
      <c r="Q313" s="14">
        <f>IF(Tbl_Transactions[[#This Row],[Type]]="Expense",Tbl_Transactions[[#This Row],[Amount]]+Tbl_Transactions[[#This Row],[Tax]],Tbl_Transactions[[#This Row],[Amount]]-Tbl_Transactions[[#This Row],[Tax]])</f>
        <v>75.123750000000001</v>
      </c>
      <c r="R313" s="10" t="str">
        <f>IF(Tbl_Transactions[[#This Row],[Category]]="Income","Income","Expense")</f>
        <v>Expense</v>
      </c>
    </row>
    <row r="314" spans="1:18" x14ac:dyDescent="0.25">
      <c r="A314" s="10">
        <v>313</v>
      </c>
      <c r="B314" s="15">
        <v>40898</v>
      </c>
      <c r="C314" s="16">
        <v>0.2570008156548762</v>
      </c>
      <c r="D314" s="10">
        <f>IF(Tbl_Transactions[[#This Row],[Date]]="","",YEAR(Tbl_Transactions[[#This Row],[Date]]))</f>
        <v>2011</v>
      </c>
      <c r="E314" s="10">
        <f>MONTH(Tbl_Transactions[[#This Row],[Date]])</f>
        <v>12</v>
      </c>
      <c r="F314" s="10" t="str">
        <f>VLOOKUP(Tbl_Transactions[[#This Row],[Month Num]],Tbl_Lookup_Month[],2)</f>
        <v>Dec</v>
      </c>
      <c r="G314" s="10">
        <f>DAY(Tbl_Transactions[[#This Row],[Date]])</f>
        <v>21</v>
      </c>
      <c r="H314" s="10">
        <f>WEEKDAY(Tbl_Transactions[[#This Row],[Date]])</f>
        <v>4</v>
      </c>
      <c r="I314" s="10" t="str">
        <f>VLOOKUP(Tbl_Transactions[[#This Row],[Weekday Num]],Tbl_Lookup_Weekday[], 2)</f>
        <v>Wed</v>
      </c>
      <c r="J314" s="10" t="str">
        <f>VLOOKUP(Tbl_Transactions[[#This Row],[Time]],Tbl_Lookup_Time[],4,TRUE)</f>
        <v>Early Morning</v>
      </c>
      <c r="K314" s="10" t="s">
        <v>60</v>
      </c>
      <c r="L314" s="10" t="s">
        <v>59</v>
      </c>
      <c r="M314" s="10" t="s">
        <v>61</v>
      </c>
      <c r="N314" s="10" t="s">
        <v>26</v>
      </c>
      <c r="O314" s="14">
        <v>84</v>
      </c>
      <c r="P314" s="14">
        <f>IF(Tbl_Transactions[[#This Row],[Type]]="Income",Tbl_Transactions[[#This Row],[Amount]]*Rng_Lookup_IncomeTax,Tbl_Transactions[[#This Row],[Amount]]*Rng_Lookup_SalesTax)</f>
        <v>7.4550000000000001</v>
      </c>
      <c r="Q314" s="14">
        <f>IF(Tbl_Transactions[[#This Row],[Type]]="Expense",Tbl_Transactions[[#This Row],[Amount]]+Tbl_Transactions[[#This Row],[Tax]],Tbl_Transactions[[#This Row],[Amount]]-Tbl_Transactions[[#This Row],[Tax]])</f>
        <v>91.454999999999998</v>
      </c>
      <c r="R314" s="10" t="str">
        <f>IF(Tbl_Transactions[[#This Row],[Category]]="Income","Income","Expense")</f>
        <v>Expense</v>
      </c>
    </row>
    <row r="315" spans="1:18" x14ac:dyDescent="0.25">
      <c r="A315" s="10">
        <v>314</v>
      </c>
      <c r="B315" s="15">
        <v>40902</v>
      </c>
      <c r="C315" s="16">
        <v>2.7735303124640232E-2</v>
      </c>
      <c r="D315" s="10">
        <f>IF(Tbl_Transactions[[#This Row],[Date]]="","",YEAR(Tbl_Transactions[[#This Row],[Date]]))</f>
        <v>2011</v>
      </c>
      <c r="E315" s="10">
        <f>MONTH(Tbl_Transactions[[#This Row],[Date]])</f>
        <v>12</v>
      </c>
      <c r="F315" s="10" t="str">
        <f>VLOOKUP(Tbl_Transactions[[#This Row],[Month Num]],Tbl_Lookup_Month[],2)</f>
        <v>Dec</v>
      </c>
      <c r="G315" s="10">
        <f>DAY(Tbl_Transactions[[#This Row],[Date]])</f>
        <v>25</v>
      </c>
      <c r="H315" s="10">
        <f>WEEKDAY(Tbl_Transactions[[#This Row],[Date]])</f>
        <v>1</v>
      </c>
      <c r="I315" s="10" t="str">
        <f>VLOOKUP(Tbl_Transactions[[#This Row],[Weekday Num]],Tbl_Lookup_Weekday[], 2)</f>
        <v>Sun</v>
      </c>
      <c r="J315" s="10" t="str">
        <f>VLOOKUP(Tbl_Transactions[[#This Row],[Time]],Tbl_Lookup_Time[],4,TRUE)</f>
        <v>Night</v>
      </c>
      <c r="K315" s="10" t="s">
        <v>55</v>
      </c>
      <c r="L315" s="10" t="s">
        <v>54</v>
      </c>
      <c r="M315" s="10" t="s">
        <v>56</v>
      </c>
      <c r="N315" s="10" t="s">
        <v>19</v>
      </c>
      <c r="O315" s="14">
        <v>248</v>
      </c>
      <c r="P315" s="14">
        <f>IF(Tbl_Transactions[[#This Row],[Type]]="Income",Tbl_Transactions[[#This Row],[Amount]]*Rng_Lookup_IncomeTax,Tbl_Transactions[[#This Row],[Amount]]*Rng_Lookup_SalesTax)</f>
        <v>22.009999999999998</v>
      </c>
      <c r="Q315" s="14">
        <f>IF(Tbl_Transactions[[#This Row],[Type]]="Expense",Tbl_Transactions[[#This Row],[Amount]]+Tbl_Transactions[[#This Row],[Tax]],Tbl_Transactions[[#This Row],[Amount]]-Tbl_Transactions[[#This Row],[Tax]])</f>
        <v>270.01</v>
      </c>
      <c r="R315" s="10" t="str">
        <f>IF(Tbl_Transactions[[#This Row],[Category]]="Income","Income","Expense")</f>
        <v>Expense</v>
      </c>
    </row>
    <row r="316" spans="1:18" x14ac:dyDescent="0.25">
      <c r="A316" s="10">
        <v>315</v>
      </c>
      <c r="B316" s="15">
        <v>40902</v>
      </c>
      <c r="C316" s="16">
        <v>0.11311247191359819</v>
      </c>
      <c r="D316" s="10">
        <f>IF(Tbl_Transactions[[#This Row],[Date]]="","",YEAR(Tbl_Transactions[[#This Row],[Date]]))</f>
        <v>2011</v>
      </c>
      <c r="E316" s="10">
        <f>MONTH(Tbl_Transactions[[#This Row],[Date]])</f>
        <v>12</v>
      </c>
      <c r="F316" s="10" t="str">
        <f>VLOOKUP(Tbl_Transactions[[#This Row],[Month Num]],Tbl_Lookup_Month[],2)</f>
        <v>Dec</v>
      </c>
      <c r="G316" s="10">
        <f>DAY(Tbl_Transactions[[#This Row],[Date]])</f>
        <v>25</v>
      </c>
      <c r="H316" s="10">
        <f>WEEKDAY(Tbl_Transactions[[#This Row],[Date]])</f>
        <v>1</v>
      </c>
      <c r="I316" s="10" t="str">
        <f>VLOOKUP(Tbl_Transactions[[#This Row],[Weekday Num]],Tbl_Lookup_Weekday[], 2)</f>
        <v>Sun</v>
      </c>
      <c r="J316" s="10" t="str">
        <f>VLOOKUP(Tbl_Transactions[[#This Row],[Time]],Tbl_Lookup_Time[],4,TRUE)</f>
        <v>Night</v>
      </c>
      <c r="K316" s="10" t="s">
        <v>37</v>
      </c>
      <c r="L316" s="10" t="s">
        <v>36</v>
      </c>
      <c r="M316" s="10" t="s">
        <v>38</v>
      </c>
      <c r="N316" s="10" t="s">
        <v>26</v>
      </c>
      <c r="O316" s="14">
        <v>76</v>
      </c>
      <c r="P316" s="14">
        <f>IF(Tbl_Transactions[[#This Row],[Type]]="Income",Tbl_Transactions[[#This Row],[Amount]]*Rng_Lookup_IncomeTax,Tbl_Transactions[[#This Row],[Amount]]*Rng_Lookup_SalesTax)</f>
        <v>6.7449999999999992</v>
      </c>
      <c r="Q316" s="14">
        <f>IF(Tbl_Transactions[[#This Row],[Type]]="Expense",Tbl_Transactions[[#This Row],[Amount]]+Tbl_Transactions[[#This Row],[Tax]],Tbl_Transactions[[#This Row],[Amount]]-Tbl_Transactions[[#This Row],[Tax]])</f>
        <v>82.745000000000005</v>
      </c>
      <c r="R316" s="10" t="str">
        <f>IF(Tbl_Transactions[[#This Row],[Category]]="Income","Income","Expense")</f>
        <v>Expense</v>
      </c>
    </row>
    <row r="317" spans="1:18" x14ac:dyDescent="0.25">
      <c r="A317" s="10">
        <v>316</v>
      </c>
      <c r="B317" s="15">
        <v>40907</v>
      </c>
      <c r="C317" s="16">
        <v>0.68459531264549645</v>
      </c>
      <c r="D317" s="10">
        <f>IF(Tbl_Transactions[[#This Row],[Date]]="","",YEAR(Tbl_Transactions[[#This Row],[Date]]))</f>
        <v>2011</v>
      </c>
      <c r="E317" s="10">
        <f>MONTH(Tbl_Transactions[[#This Row],[Date]])</f>
        <v>12</v>
      </c>
      <c r="F317" s="10" t="str">
        <f>VLOOKUP(Tbl_Transactions[[#This Row],[Month Num]],Tbl_Lookup_Month[],2)</f>
        <v>Dec</v>
      </c>
      <c r="G317" s="10">
        <f>DAY(Tbl_Transactions[[#This Row],[Date]])</f>
        <v>30</v>
      </c>
      <c r="H317" s="10">
        <f>WEEKDAY(Tbl_Transactions[[#This Row],[Date]])</f>
        <v>6</v>
      </c>
      <c r="I317" s="10" t="str">
        <f>VLOOKUP(Tbl_Transactions[[#This Row],[Weekday Num]],Tbl_Lookup_Weekday[], 2)</f>
        <v>Fri</v>
      </c>
      <c r="J317" s="10" t="str">
        <f>VLOOKUP(Tbl_Transactions[[#This Row],[Time]],Tbl_Lookup_Time[],4,TRUE)</f>
        <v>Afternoon</v>
      </c>
      <c r="K317" s="10" t="s">
        <v>37</v>
      </c>
      <c r="L317" s="10" t="s">
        <v>47</v>
      </c>
      <c r="M317" s="10" t="s">
        <v>48</v>
      </c>
      <c r="N317" s="10" t="s">
        <v>19</v>
      </c>
      <c r="O317" s="14">
        <v>283</v>
      </c>
      <c r="P317" s="14">
        <f>IF(Tbl_Transactions[[#This Row],[Type]]="Income",Tbl_Transactions[[#This Row],[Amount]]*Rng_Lookup_IncomeTax,Tbl_Transactions[[#This Row],[Amount]]*Rng_Lookup_SalesTax)</f>
        <v>25.116249999999997</v>
      </c>
      <c r="Q317" s="14">
        <f>IF(Tbl_Transactions[[#This Row],[Type]]="Expense",Tbl_Transactions[[#This Row],[Amount]]+Tbl_Transactions[[#This Row],[Tax]],Tbl_Transactions[[#This Row],[Amount]]-Tbl_Transactions[[#This Row],[Tax]])</f>
        <v>308.11624999999998</v>
      </c>
      <c r="R317" s="10" t="str">
        <f>IF(Tbl_Transactions[[#This Row],[Category]]="Income","Income","Expense")</f>
        <v>Expense</v>
      </c>
    </row>
    <row r="318" spans="1:18" x14ac:dyDescent="0.25">
      <c r="A318" s="10">
        <v>317</v>
      </c>
      <c r="B318" s="15">
        <v>40910</v>
      </c>
      <c r="C318" s="16">
        <v>0.78422885646330154</v>
      </c>
      <c r="D318" s="10">
        <f>IF(Tbl_Transactions[[#This Row],[Date]]="","",YEAR(Tbl_Transactions[[#This Row],[Date]]))</f>
        <v>2012</v>
      </c>
      <c r="E318" s="10">
        <f>MONTH(Tbl_Transactions[[#This Row],[Date]])</f>
        <v>1</v>
      </c>
      <c r="F318" s="10" t="str">
        <f>VLOOKUP(Tbl_Transactions[[#This Row],[Month Num]],Tbl_Lookup_Month[],2)</f>
        <v>Jan</v>
      </c>
      <c r="G318" s="10">
        <f>DAY(Tbl_Transactions[[#This Row],[Date]])</f>
        <v>2</v>
      </c>
      <c r="H318" s="10">
        <f>WEEKDAY(Tbl_Transactions[[#This Row],[Date]])</f>
        <v>2</v>
      </c>
      <c r="I318" s="10" t="str">
        <f>VLOOKUP(Tbl_Transactions[[#This Row],[Weekday Num]],Tbl_Lookup_Weekday[], 2)</f>
        <v>Mon</v>
      </c>
      <c r="J318" s="10" t="str">
        <f>VLOOKUP(Tbl_Transactions[[#This Row],[Time]],Tbl_Lookup_Time[],4,TRUE)</f>
        <v>Evening</v>
      </c>
      <c r="K318" s="10" t="s">
        <v>55</v>
      </c>
      <c r="L318" s="10" t="s">
        <v>57</v>
      </c>
      <c r="M318" s="10" t="s">
        <v>58</v>
      </c>
      <c r="N318" s="10" t="s">
        <v>35</v>
      </c>
      <c r="O318" s="14">
        <v>9</v>
      </c>
      <c r="P318" s="14">
        <f>IF(Tbl_Transactions[[#This Row],[Type]]="Income",Tbl_Transactions[[#This Row],[Amount]]*Rng_Lookup_IncomeTax,Tbl_Transactions[[#This Row],[Amount]]*Rng_Lookup_SalesTax)</f>
        <v>0.79874999999999996</v>
      </c>
      <c r="Q318" s="14">
        <f>IF(Tbl_Transactions[[#This Row],[Type]]="Expense",Tbl_Transactions[[#This Row],[Amount]]+Tbl_Transactions[[#This Row],[Tax]],Tbl_Transactions[[#This Row],[Amount]]-Tbl_Transactions[[#This Row],[Tax]])</f>
        <v>9.7987500000000001</v>
      </c>
      <c r="R318" s="10" t="str">
        <f>IF(Tbl_Transactions[[#This Row],[Category]]="Income","Income","Expense")</f>
        <v>Expense</v>
      </c>
    </row>
    <row r="319" spans="1:18" x14ac:dyDescent="0.25">
      <c r="A319" s="10">
        <v>318</v>
      </c>
      <c r="B319" s="15">
        <v>40911</v>
      </c>
      <c r="C319" s="16">
        <v>0.98722147728966725</v>
      </c>
      <c r="D319" s="10">
        <f>IF(Tbl_Transactions[[#This Row],[Date]]="","",YEAR(Tbl_Transactions[[#This Row],[Date]]))</f>
        <v>2012</v>
      </c>
      <c r="E319" s="10">
        <f>MONTH(Tbl_Transactions[[#This Row],[Date]])</f>
        <v>1</v>
      </c>
      <c r="F319" s="10" t="str">
        <f>VLOOKUP(Tbl_Transactions[[#This Row],[Month Num]],Tbl_Lookup_Month[],2)</f>
        <v>Jan</v>
      </c>
      <c r="G319" s="10">
        <f>DAY(Tbl_Transactions[[#This Row],[Date]])</f>
        <v>3</v>
      </c>
      <c r="H319" s="10">
        <f>WEEKDAY(Tbl_Transactions[[#This Row],[Date]])</f>
        <v>3</v>
      </c>
      <c r="I319" s="10" t="str">
        <f>VLOOKUP(Tbl_Transactions[[#This Row],[Weekday Num]],Tbl_Lookup_Weekday[], 2)</f>
        <v>Tue</v>
      </c>
      <c r="J319" s="10" t="str">
        <f>VLOOKUP(Tbl_Transactions[[#This Row],[Time]],Tbl_Lookup_Time[],4,TRUE)</f>
        <v>Evening</v>
      </c>
      <c r="K319" s="10" t="s">
        <v>17</v>
      </c>
      <c r="L319" s="10" t="s">
        <v>16</v>
      </c>
      <c r="M319" s="10" t="s">
        <v>18</v>
      </c>
      <c r="N319" s="10" t="s">
        <v>26</v>
      </c>
      <c r="O319" s="14">
        <v>376</v>
      </c>
      <c r="P319" s="14">
        <f>IF(Tbl_Transactions[[#This Row],[Type]]="Income",Tbl_Transactions[[#This Row],[Amount]]*Rng_Lookup_IncomeTax,Tbl_Transactions[[#This Row],[Amount]]*Rng_Lookup_SalesTax)</f>
        <v>142.88</v>
      </c>
      <c r="Q319" s="14">
        <f>IF(Tbl_Transactions[[#This Row],[Type]]="Expense",Tbl_Transactions[[#This Row],[Amount]]+Tbl_Transactions[[#This Row],[Tax]],Tbl_Transactions[[#This Row],[Amount]]-Tbl_Transactions[[#This Row],[Tax]])</f>
        <v>233.12</v>
      </c>
      <c r="R319" s="10" t="str">
        <f>IF(Tbl_Transactions[[#This Row],[Category]]="Income","Income","Expense")</f>
        <v>Income</v>
      </c>
    </row>
    <row r="320" spans="1:18" x14ac:dyDescent="0.25">
      <c r="A320" s="10">
        <v>319</v>
      </c>
      <c r="B320" s="15">
        <v>40921</v>
      </c>
      <c r="C320" s="16">
        <v>0.13000624350064527</v>
      </c>
      <c r="D320" s="10">
        <f>IF(Tbl_Transactions[[#This Row],[Date]]="","",YEAR(Tbl_Transactions[[#This Row],[Date]]))</f>
        <v>2012</v>
      </c>
      <c r="E320" s="10">
        <f>MONTH(Tbl_Transactions[[#This Row],[Date]])</f>
        <v>1</v>
      </c>
      <c r="F320" s="10" t="str">
        <f>VLOOKUP(Tbl_Transactions[[#This Row],[Month Num]],Tbl_Lookup_Month[],2)</f>
        <v>Jan</v>
      </c>
      <c r="G320" s="10">
        <f>DAY(Tbl_Transactions[[#This Row],[Date]])</f>
        <v>13</v>
      </c>
      <c r="H320" s="10">
        <f>WEEKDAY(Tbl_Transactions[[#This Row],[Date]])</f>
        <v>6</v>
      </c>
      <c r="I320" s="10" t="str">
        <f>VLOOKUP(Tbl_Transactions[[#This Row],[Weekday Num]],Tbl_Lookup_Weekday[], 2)</f>
        <v>Fri</v>
      </c>
      <c r="J320" s="10" t="str">
        <f>VLOOKUP(Tbl_Transactions[[#This Row],[Time]],Tbl_Lookup_Time[],4,TRUE)</f>
        <v>Night</v>
      </c>
      <c r="K320" s="10" t="s">
        <v>51</v>
      </c>
      <c r="L320" s="10" t="s">
        <v>50</v>
      </c>
      <c r="M320" s="10" t="s">
        <v>52</v>
      </c>
      <c r="N320" s="10" t="s">
        <v>35</v>
      </c>
      <c r="O320" s="14">
        <v>35</v>
      </c>
      <c r="P320" s="14">
        <f>IF(Tbl_Transactions[[#This Row],[Type]]="Income",Tbl_Transactions[[#This Row],[Amount]]*Rng_Lookup_IncomeTax,Tbl_Transactions[[#This Row],[Amount]]*Rng_Lookup_SalesTax)</f>
        <v>3.1062499999999997</v>
      </c>
      <c r="Q320" s="14">
        <f>IF(Tbl_Transactions[[#This Row],[Type]]="Expense",Tbl_Transactions[[#This Row],[Amount]]+Tbl_Transactions[[#This Row],[Tax]],Tbl_Transactions[[#This Row],[Amount]]-Tbl_Transactions[[#This Row],[Tax]])</f>
        <v>38.106250000000003</v>
      </c>
      <c r="R320" s="10" t="str">
        <f>IF(Tbl_Transactions[[#This Row],[Category]]="Income","Income","Expense")</f>
        <v>Expense</v>
      </c>
    </row>
    <row r="321" spans="1:18" x14ac:dyDescent="0.25">
      <c r="A321" s="10">
        <v>320</v>
      </c>
      <c r="B321" s="15">
        <v>40922</v>
      </c>
      <c r="C321" s="16">
        <v>2.5562056856147541E-2</v>
      </c>
      <c r="D321" s="10">
        <f>IF(Tbl_Transactions[[#This Row],[Date]]="","",YEAR(Tbl_Transactions[[#This Row],[Date]]))</f>
        <v>2012</v>
      </c>
      <c r="E321" s="10">
        <f>MONTH(Tbl_Transactions[[#This Row],[Date]])</f>
        <v>1</v>
      </c>
      <c r="F321" s="10" t="str">
        <f>VLOOKUP(Tbl_Transactions[[#This Row],[Month Num]],Tbl_Lookup_Month[],2)</f>
        <v>Jan</v>
      </c>
      <c r="G321" s="10">
        <f>DAY(Tbl_Transactions[[#This Row],[Date]])</f>
        <v>14</v>
      </c>
      <c r="H321" s="10">
        <f>WEEKDAY(Tbl_Transactions[[#This Row],[Date]])</f>
        <v>7</v>
      </c>
      <c r="I321" s="10" t="str">
        <f>VLOOKUP(Tbl_Transactions[[#This Row],[Weekday Num]],Tbl_Lookup_Weekday[], 2)</f>
        <v>Sat</v>
      </c>
      <c r="J321" s="10" t="str">
        <f>VLOOKUP(Tbl_Transactions[[#This Row],[Time]],Tbl_Lookup_Time[],4,TRUE)</f>
        <v>Night</v>
      </c>
      <c r="K321" s="10" t="s">
        <v>55</v>
      </c>
      <c r="L321" s="10" t="s">
        <v>57</v>
      </c>
      <c r="M321" s="10" t="s">
        <v>58</v>
      </c>
      <c r="N321" s="10" t="s">
        <v>19</v>
      </c>
      <c r="O321" s="14">
        <v>277</v>
      </c>
      <c r="P321" s="14">
        <f>IF(Tbl_Transactions[[#This Row],[Type]]="Income",Tbl_Transactions[[#This Row],[Amount]]*Rng_Lookup_IncomeTax,Tbl_Transactions[[#This Row],[Amount]]*Rng_Lookup_SalesTax)</f>
        <v>24.583749999999998</v>
      </c>
      <c r="Q321" s="14">
        <f>IF(Tbl_Transactions[[#This Row],[Type]]="Expense",Tbl_Transactions[[#This Row],[Amount]]+Tbl_Transactions[[#This Row],[Tax]],Tbl_Transactions[[#This Row],[Amount]]-Tbl_Transactions[[#This Row],[Tax]])</f>
        <v>301.58375000000001</v>
      </c>
      <c r="R321" s="10" t="str">
        <f>IF(Tbl_Transactions[[#This Row],[Category]]="Income","Income","Expense")</f>
        <v>Expense</v>
      </c>
    </row>
    <row r="322" spans="1:18" x14ac:dyDescent="0.25">
      <c r="A322" s="10">
        <v>321</v>
      </c>
      <c r="B322" s="15">
        <v>40926</v>
      </c>
      <c r="C322" s="16">
        <v>0.31329210973009447</v>
      </c>
      <c r="D322" s="10">
        <f>IF(Tbl_Transactions[[#This Row],[Date]]="","",YEAR(Tbl_Transactions[[#This Row],[Date]]))</f>
        <v>2012</v>
      </c>
      <c r="E322" s="10">
        <f>MONTH(Tbl_Transactions[[#This Row],[Date]])</f>
        <v>1</v>
      </c>
      <c r="F322" s="10" t="str">
        <f>VLOOKUP(Tbl_Transactions[[#This Row],[Month Num]],Tbl_Lookup_Month[],2)</f>
        <v>Jan</v>
      </c>
      <c r="G322" s="10">
        <f>DAY(Tbl_Transactions[[#This Row],[Date]])</f>
        <v>18</v>
      </c>
      <c r="H322" s="10">
        <f>WEEKDAY(Tbl_Transactions[[#This Row],[Date]])</f>
        <v>4</v>
      </c>
      <c r="I322" s="10" t="str">
        <f>VLOOKUP(Tbl_Transactions[[#This Row],[Weekday Num]],Tbl_Lookup_Weekday[], 2)</f>
        <v>Wed</v>
      </c>
      <c r="J322" s="10" t="str">
        <f>VLOOKUP(Tbl_Transactions[[#This Row],[Time]],Tbl_Lookup_Time[],4,TRUE)</f>
        <v>Morning</v>
      </c>
      <c r="K322" s="10" t="s">
        <v>17</v>
      </c>
      <c r="L322" s="10" t="s">
        <v>16</v>
      </c>
      <c r="M322" s="10" t="s">
        <v>18</v>
      </c>
      <c r="N322" s="10" t="s">
        <v>26</v>
      </c>
      <c r="O322" s="14">
        <v>90</v>
      </c>
      <c r="P322" s="14">
        <f>IF(Tbl_Transactions[[#This Row],[Type]]="Income",Tbl_Transactions[[#This Row],[Amount]]*Rng_Lookup_IncomeTax,Tbl_Transactions[[#This Row],[Amount]]*Rng_Lookup_SalesTax)</f>
        <v>34.200000000000003</v>
      </c>
      <c r="Q322" s="14">
        <f>IF(Tbl_Transactions[[#This Row],[Type]]="Expense",Tbl_Transactions[[#This Row],[Amount]]+Tbl_Transactions[[#This Row],[Tax]],Tbl_Transactions[[#This Row],[Amount]]-Tbl_Transactions[[#This Row],[Tax]])</f>
        <v>55.8</v>
      </c>
      <c r="R322" s="10" t="str">
        <f>IF(Tbl_Transactions[[#This Row],[Category]]="Income","Income","Expense")</f>
        <v>Income</v>
      </c>
    </row>
    <row r="323" spans="1:18" x14ac:dyDescent="0.25">
      <c r="A323" s="10">
        <v>322</v>
      </c>
      <c r="B323" s="15">
        <v>40926</v>
      </c>
      <c r="C323" s="16">
        <v>0.25707033883049923</v>
      </c>
      <c r="D323" s="10">
        <f>IF(Tbl_Transactions[[#This Row],[Date]]="","",YEAR(Tbl_Transactions[[#This Row],[Date]]))</f>
        <v>2012</v>
      </c>
      <c r="E323" s="10">
        <f>MONTH(Tbl_Transactions[[#This Row],[Date]])</f>
        <v>1</v>
      </c>
      <c r="F323" s="10" t="str">
        <f>VLOOKUP(Tbl_Transactions[[#This Row],[Month Num]],Tbl_Lookup_Month[],2)</f>
        <v>Jan</v>
      </c>
      <c r="G323" s="10">
        <f>DAY(Tbl_Transactions[[#This Row],[Date]])</f>
        <v>18</v>
      </c>
      <c r="H323" s="10">
        <f>WEEKDAY(Tbl_Transactions[[#This Row],[Date]])</f>
        <v>4</v>
      </c>
      <c r="I323" s="10" t="str">
        <f>VLOOKUP(Tbl_Transactions[[#This Row],[Weekday Num]],Tbl_Lookup_Weekday[], 2)</f>
        <v>Wed</v>
      </c>
      <c r="J323" s="10" t="str">
        <f>VLOOKUP(Tbl_Transactions[[#This Row],[Time]],Tbl_Lookup_Time[],4,TRUE)</f>
        <v>Early Morning</v>
      </c>
      <c r="K323" s="10" t="s">
        <v>40</v>
      </c>
      <c r="L323" s="10" t="s">
        <v>39</v>
      </c>
      <c r="M323" s="10" t="s">
        <v>41</v>
      </c>
      <c r="N323" s="10" t="s">
        <v>26</v>
      </c>
      <c r="O323" s="14">
        <v>499</v>
      </c>
      <c r="P323" s="14">
        <f>IF(Tbl_Transactions[[#This Row],[Type]]="Income",Tbl_Transactions[[#This Row],[Amount]]*Rng_Lookup_IncomeTax,Tbl_Transactions[[#This Row],[Amount]]*Rng_Lookup_SalesTax)</f>
        <v>44.286249999999995</v>
      </c>
      <c r="Q323" s="14">
        <f>IF(Tbl_Transactions[[#This Row],[Type]]="Expense",Tbl_Transactions[[#This Row],[Amount]]+Tbl_Transactions[[#This Row],[Tax]],Tbl_Transactions[[#This Row],[Amount]]-Tbl_Transactions[[#This Row],[Tax]])</f>
        <v>543.28625</v>
      </c>
      <c r="R323" s="10" t="str">
        <f>IF(Tbl_Transactions[[#This Row],[Category]]="Income","Income","Expense")</f>
        <v>Expense</v>
      </c>
    </row>
    <row r="324" spans="1:18" x14ac:dyDescent="0.25">
      <c r="A324" s="10">
        <v>323</v>
      </c>
      <c r="B324" s="15">
        <v>40934</v>
      </c>
      <c r="C324" s="16">
        <v>0.71731768142419461</v>
      </c>
      <c r="D324" s="10">
        <f>IF(Tbl_Transactions[[#This Row],[Date]]="","",YEAR(Tbl_Transactions[[#This Row],[Date]]))</f>
        <v>2012</v>
      </c>
      <c r="E324" s="10">
        <f>MONTH(Tbl_Transactions[[#This Row],[Date]])</f>
        <v>1</v>
      </c>
      <c r="F324" s="10" t="str">
        <f>VLOOKUP(Tbl_Transactions[[#This Row],[Month Num]],Tbl_Lookup_Month[],2)</f>
        <v>Jan</v>
      </c>
      <c r="G324" s="10">
        <f>DAY(Tbl_Transactions[[#This Row],[Date]])</f>
        <v>26</v>
      </c>
      <c r="H324" s="10">
        <f>WEEKDAY(Tbl_Transactions[[#This Row],[Date]])</f>
        <v>5</v>
      </c>
      <c r="I324" s="10" t="str">
        <f>VLOOKUP(Tbl_Transactions[[#This Row],[Weekday Num]],Tbl_Lookup_Weekday[], 2)</f>
        <v>Thu</v>
      </c>
      <c r="J324" s="10" t="str">
        <f>VLOOKUP(Tbl_Transactions[[#This Row],[Time]],Tbl_Lookup_Time[],4,TRUE)</f>
        <v>Evening</v>
      </c>
      <c r="K324" s="10" t="s">
        <v>28</v>
      </c>
      <c r="L324" s="10" t="s">
        <v>42</v>
      </c>
      <c r="M324" s="10" t="s">
        <v>43</v>
      </c>
      <c r="N324" s="10" t="s">
        <v>35</v>
      </c>
      <c r="O324" s="14">
        <v>475</v>
      </c>
      <c r="P324" s="14">
        <f>IF(Tbl_Transactions[[#This Row],[Type]]="Income",Tbl_Transactions[[#This Row],[Amount]]*Rng_Lookup_IncomeTax,Tbl_Transactions[[#This Row],[Amount]]*Rng_Lookup_SalesTax)</f>
        <v>42.15625</v>
      </c>
      <c r="Q324" s="14">
        <f>IF(Tbl_Transactions[[#This Row],[Type]]="Expense",Tbl_Transactions[[#This Row],[Amount]]+Tbl_Transactions[[#This Row],[Tax]],Tbl_Transactions[[#This Row],[Amount]]-Tbl_Transactions[[#This Row],[Tax]])</f>
        <v>517.15625</v>
      </c>
      <c r="R324" s="10" t="str">
        <f>IF(Tbl_Transactions[[#This Row],[Category]]="Income","Income","Expense")</f>
        <v>Expense</v>
      </c>
    </row>
    <row r="325" spans="1:18" x14ac:dyDescent="0.25">
      <c r="A325" s="10">
        <v>324</v>
      </c>
      <c r="B325" s="15">
        <v>40940</v>
      </c>
      <c r="C325" s="16">
        <v>0.74601261371077854</v>
      </c>
      <c r="D325" s="10">
        <f>IF(Tbl_Transactions[[#This Row],[Date]]="","",YEAR(Tbl_Transactions[[#This Row],[Date]]))</f>
        <v>2012</v>
      </c>
      <c r="E325" s="10">
        <f>MONTH(Tbl_Transactions[[#This Row],[Date]])</f>
        <v>2</v>
      </c>
      <c r="F325" s="10" t="str">
        <f>VLOOKUP(Tbl_Transactions[[#This Row],[Month Num]],Tbl_Lookup_Month[],2)</f>
        <v>Feb</v>
      </c>
      <c r="G325" s="10">
        <f>DAY(Tbl_Transactions[[#This Row],[Date]])</f>
        <v>1</v>
      </c>
      <c r="H325" s="10">
        <f>WEEKDAY(Tbl_Transactions[[#This Row],[Date]])</f>
        <v>4</v>
      </c>
      <c r="I325" s="10" t="str">
        <f>VLOOKUP(Tbl_Transactions[[#This Row],[Weekday Num]],Tbl_Lookup_Weekday[], 2)</f>
        <v>Wed</v>
      </c>
      <c r="J325" s="10" t="str">
        <f>VLOOKUP(Tbl_Transactions[[#This Row],[Time]],Tbl_Lookup_Time[],4,TRUE)</f>
        <v>Evening</v>
      </c>
      <c r="K325" s="10" t="s">
        <v>40</v>
      </c>
      <c r="L325" s="10" t="s">
        <v>39</v>
      </c>
      <c r="M325" s="10" t="s">
        <v>41</v>
      </c>
      <c r="N325" s="10" t="s">
        <v>19</v>
      </c>
      <c r="O325" s="14">
        <v>318</v>
      </c>
      <c r="P325" s="14">
        <f>IF(Tbl_Transactions[[#This Row],[Type]]="Income",Tbl_Transactions[[#This Row],[Amount]]*Rng_Lookup_IncomeTax,Tbl_Transactions[[#This Row],[Amount]]*Rng_Lookup_SalesTax)</f>
        <v>28.2225</v>
      </c>
      <c r="Q325" s="14">
        <f>IF(Tbl_Transactions[[#This Row],[Type]]="Expense",Tbl_Transactions[[#This Row],[Amount]]+Tbl_Transactions[[#This Row],[Tax]],Tbl_Transactions[[#This Row],[Amount]]-Tbl_Transactions[[#This Row],[Tax]])</f>
        <v>346.22250000000003</v>
      </c>
      <c r="R325" s="10" t="str">
        <f>IF(Tbl_Transactions[[#This Row],[Category]]="Income","Income","Expense")</f>
        <v>Expense</v>
      </c>
    </row>
    <row r="326" spans="1:18" x14ac:dyDescent="0.25">
      <c r="A326" s="10">
        <v>325</v>
      </c>
      <c r="B326" s="15">
        <v>40940</v>
      </c>
      <c r="C326" s="16">
        <v>0.54441932721764896</v>
      </c>
      <c r="D326" s="10">
        <f>IF(Tbl_Transactions[[#This Row],[Date]]="","",YEAR(Tbl_Transactions[[#This Row],[Date]]))</f>
        <v>2012</v>
      </c>
      <c r="E326" s="10">
        <f>MONTH(Tbl_Transactions[[#This Row],[Date]])</f>
        <v>2</v>
      </c>
      <c r="F326" s="10" t="str">
        <f>VLOOKUP(Tbl_Transactions[[#This Row],[Month Num]],Tbl_Lookup_Month[],2)</f>
        <v>Feb</v>
      </c>
      <c r="G326" s="10">
        <f>DAY(Tbl_Transactions[[#This Row],[Date]])</f>
        <v>1</v>
      </c>
      <c r="H326" s="10">
        <f>WEEKDAY(Tbl_Transactions[[#This Row],[Date]])</f>
        <v>4</v>
      </c>
      <c r="I326" s="10" t="str">
        <f>VLOOKUP(Tbl_Transactions[[#This Row],[Weekday Num]],Tbl_Lookup_Weekday[], 2)</f>
        <v>Wed</v>
      </c>
      <c r="J326" s="10" t="str">
        <f>VLOOKUP(Tbl_Transactions[[#This Row],[Time]],Tbl_Lookup_Time[],4,TRUE)</f>
        <v>Afternoon</v>
      </c>
      <c r="K326" s="10" t="s">
        <v>17</v>
      </c>
      <c r="L326" s="10" t="s">
        <v>16</v>
      </c>
      <c r="M326" s="10" t="s">
        <v>18</v>
      </c>
      <c r="N326" s="10" t="s">
        <v>35</v>
      </c>
      <c r="O326" s="14">
        <v>441</v>
      </c>
      <c r="P326" s="14">
        <f>IF(Tbl_Transactions[[#This Row],[Type]]="Income",Tbl_Transactions[[#This Row],[Amount]]*Rng_Lookup_IncomeTax,Tbl_Transactions[[#This Row],[Amount]]*Rng_Lookup_SalesTax)</f>
        <v>167.58</v>
      </c>
      <c r="Q326" s="14">
        <f>IF(Tbl_Transactions[[#This Row],[Type]]="Expense",Tbl_Transactions[[#This Row],[Amount]]+Tbl_Transactions[[#This Row],[Tax]],Tbl_Transactions[[#This Row],[Amount]]-Tbl_Transactions[[#This Row],[Tax]])</f>
        <v>273.41999999999996</v>
      </c>
      <c r="R326" s="10" t="str">
        <f>IF(Tbl_Transactions[[#This Row],[Category]]="Income","Income","Expense")</f>
        <v>Income</v>
      </c>
    </row>
    <row r="327" spans="1:18" x14ac:dyDescent="0.25">
      <c r="A327" s="10">
        <v>326</v>
      </c>
      <c r="B327" s="15">
        <v>40941</v>
      </c>
      <c r="C327" s="16">
        <v>0.70961472570055062</v>
      </c>
      <c r="D327" s="10">
        <f>IF(Tbl_Transactions[[#This Row],[Date]]="","",YEAR(Tbl_Transactions[[#This Row],[Date]]))</f>
        <v>2012</v>
      </c>
      <c r="E327" s="10">
        <f>MONTH(Tbl_Transactions[[#This Row],[Date]])</f>
        <v>2</v>
      </c>
      <c r="F327" s="10" t="str">
        <f>VLOOKUP(Tbl_Transactions[[#This Row],[Month Num]],Tbl_Lookup_Month[],2)</f>
        <v>Feb</v>
      </c>
      <c r="G327" s="10">
        <f>DAY(Tbl_Transactions[[#This Row],[Date]])</f>
        <v>2</v>
      </c>
      <c r="H327" s="10">
        <f>WEEKDAY(Tbl_Transactions[[#This Row],[Date]])</f>
        <v>5</v>
      </c>
      <c r="I327" s="10" t="str">
        <f>VLOOKUP(Tbl_Transactions[[#This Row],[Weekday Num]],Tbl_Lookup_Weekday[], 2)</f>
        <v>Thu</v>
      </c>
      <c r="J327" s="10" t="str">
        <f>VLOOKUP(Tbl_Transactions[[#This Row],[Time]],Tbl_Lookup_Time[],4,TRUE)</f>
        <v>Evening</v>
      </c>
      <c r="K327" s="10" t="s">
        <v>51</v>
      </c>
      <c r="L327" s="10" t="s">
        <v>50</v>
      </c>
      <c r="M327" s="10" t="s">
        <v>52</v>
      </c>
      <c r="N327" s="10" t="s">
        <v>19</v>
      </c>
      <c r="O327" s="14">
        <v>34</v>
      </c>
      <c r="P327" s="14">
        <f>IF(Tbl_Transactions[[#This Row],[Type]]="Income",Tbl_Transactions[[#This Row],[Amount]]*Rng_Lookup_IncomeTax,Tbl_Transactions[[#This Row],[Amount]]*Rng_Lookup_SalesTax)</f>
        <v>3.0175000000000001</v>
      </c>
      <c r="Q327" s="14">
        <f>IF(Tbl_Transactions[[#This Row],[Type]]="Expense",Tbl_Transactions[[#This Row],[Amount]]+Tbl_Transactions[[#This Row],[Tax]],Tbl_Transactions[[#This Row],[Amount]]-Tbl_Transactions[[#This Row],[Tax]])</f>
        <v>37.017499999999998</v>
      </c>
      <c r="R327" s="10" t="str">
        <f>IF(Tbl_Transactions[[#This Row],[Category]]="Income","Income","Expense")</f>
        <v>Expense</v>
      </c>
    </row>
    <row r="328" spans="1:18" x14ac:dyDescent="0.25">
      <c r="A328" s="10">
        <v>327</v>
      </c>
      <c r="B328" s="15">
        <v>40943</v>
      </c>
      <c r="C328" s="16">
        <v>0.88087424142781945</v>
      </c>
      <c r="D328" s="10">
        <f>IF(Tbl_Transactions[[#This Row],[Date]]="","",YEAR(Tbl_Transactions[[#This Row],[Date]]))</f>
        <v>2012</v>
      </c>
      <c r="E328" s="10">
        <f>MONTH(Tbl_Transactions[[#This Row],[Date]])</f>
        <v>2</v>
      </c>
      <c r="F328" s="10" t="str">
        <f>VLOOKUP(Tbl_Transactions[[#This Row],[Month Num]],Tbl_Lookup_Month[],2)</f>
        <v>Feb</v>
      </c>
      <c r="G328" s="10">
        <f>DAY(Tbl_Transactions[[#This Row],[Date]])</f>
        <v>4</v>
      </c>
      <c r="H328" s="10">
        <f>WEEKDAY(Tbl_Transactions[[#This Row],[Date]])</f>
        <v>7</v>
      </c>
      <c r="I328" s="10" t="str">
        <f>VLOOKUP(Tbl_Transactions[[#This Row],[Weekday Num]],Tbl_Lookup_Weekday[], 2)</f>
        <v>Sat</v>
      </c>
      <c r="J328" s="10" t="str">
        <f>VLOOKUP(Tbl_Transactions[[#This Row],[Time]],Tbl_Lookup_Time[],4,TRUE)</f>
        <v>Evening</v>
      </c>
      <c r="K328" s="10" t="s">
        <v>63</v>
      </c>
      <c r="L328" s="10" t="s">
        <v>62</v>
      </c>
      <c r="M328" s="10" t="s">
        <v>64</v>
      </c>
      <c r="N328" s="10" t="s">
        <v>35</v>
      </c>
      <c r="O328" s="14">
        <v>254</v>
      </c>
      <c r="P328" s="14">
        <f>IF(Tbl_Transactions[[#This Row],[Type]]="Income",Tbl_Transactions[[#This Row],[Amount]]*Rng_Lookup_IncomeTax,Tbl_Transactions[[#This Row],[Amount]]*Rng_Lookup_SalesTax)</f>
        <v>22.5425</v>
      </c>
      <c r="Q328" s="14">
        <f>IF(Tbl_Transactions[[#This Row],[Type]]="Expense",Tbl_Transactions[[#This Row],[Amount]]+Tbl_Transactions[[#This Row],[Tax]],Tbl_Transactions[[#This Row],[Amount]]-Tbl_Transactions[[#This Row],[Tax]])</f>
        <v>276.54250000000002</v>
      </c>
      <c r="R328" s="10" t="str">
        <f>IF(Tbl_Transactions[[#This Row],[Category]]="Income","Income","Expense")</f>
        <v>Expense</v>
      </c>
    </row>
    <row r="329" spans="1:18" x14ac:dyDescent="0.25">
      <c r="A329" s="10">
        <v>328</v>
      </c>
      <c r="B329" s="15">
        <v>40946</v>
      </c>
      <c r="C329" s="16">
        <v>0.15265290644962992</v>
      </c>
      <c r="D329" s="10">
        <f>IF(Tbl_Transactions[[#This Row],[Date]]="","",YEAR(Tbl_Transactions[[#This Row],[Date]]))</f>
        <v>2012</v>
      </c>
      <c r="E329" s="10">
        <f>MONTH(Tbl_Transactions[[#This Row],[Date]])</f>
        <v>2</v>
      </c>
      <c r="F329" s="10" t="str">
        <f>VLOOKUP(Tbl_Transactions[[#This Row],[Month Num]],Tbl_Lookup_Month[],2)</f>
        <v>Feb</v>
      </c>
      <c r="G329" s="10">
        <f>DAY(Tbl_Transactions[[#This Row],[Date]])</f>
        <v>7</v>
      </c>
      <c r="H329" s="10">
        <f>WEEKDAY(Tbl_Transactions[[#This Row],[Date]])</f>
        <v>3</v>
      </c>
      <c r="I329" s="10" t="str">
        <f>VLOOKUP(Tbl_Transactions[[#This Row],[Weekday Num]],Tbl_Lookup_Weekday[], 2)</f>
        <v>Tue</v>
      </c>
      <c r="J329" s="10" t="str">
        <f>VLOOKUP(Tbl_Transactions[[#This Row],[Time]],Tbl_Lookup_Time[],4,TRUE)</f>
        <v>Night</v>
      </c>
      <c r="K329" s="10" t="s">
        <v>24</v>
      </c>
      <c r="L329" s="10" t="s">
        <v>23</v>
      </c>
      <c r="M329" s="10" t="s">
        <v>25</v>
      </c>
      <c r="N329" s="10" t="s">
        <v>26</v>
      </c>
      <c r="O329" s="14">
        <v>129</v>
      </c>
      <c r="P329" s="14">
        <f>IF(Tbl_Transactions[[#This Row],[Type]]="Income",Tbl_Transactions[[#This Row],[Amount]]*Rng_Lookup_IncomeTax,Tbl_Transactions[[#This Row],[Amount]]*Rng_Lookup_SalesTax)</f>
        <v>11.448749999999999</v>
      </c>
      <c r="Q329" s="14">
        <f>IF(Tbl_Transactions[[#This Row],[Type]]="Expense",Tbl_Transactions[[#This Row],[Amount]]+Tbl_Transactions[[#This Row],[Tax]],Tbl_Transactions[[#This Row],[Amount]]-Tbl_Transactions[[#This Row],[Tax]])</f>
        <v>140.44874999999999</v>
      </c>
      <c r="R329" s="10" t="str">
        <f>IF(Tbl_Transactions[[#This Row],[Category]]="Income","Income","Expense")</f>
        <v>Expense</v>
      </c>
    </row>
    <row r="330" spans="1:18" x14ac:dyDescent="0.25">
      <c r="A330" s="10">
        <v>329</v>
      </c>
      <c r="B330" s="15">
        <v>40947</v>
      </c>
      <c r="C330" s="16">
        <v>0.61611609313413895</v>
      </c>
      <c r="D330" s="10">
        <f>IF(Tbl_Transactions[[#This Row],[Date]]="","",YEAR(Tbl_Transactions[[#This Row],[Date]]))</f>
        <v>2012</v>
      </c>
      <c r="E330" s="10">
        <f>MONTH(Tbl_Transactions[[#This Row],[Date]])</f>
        <v>2</v>
      </c>
      <c r="F330" s="10" t="str">
        <f>VLOOKUP(Tbl_Transactions[[#This Row],[Month Num]],Tbl_Lookup_Month[],2)</f>
        <v>Feb</v>
      </c>
      <c r="G330" s="10">
        <f>DAY(Tbl_Transactions[[#This Row],[Date]])</f>
        <v>8</v>
      </c>
      <c r="H330" s="10">
        <f>WEEKDAY(Tbl_Transactions[[#This Row],[Date]])</f>
        <v>4</v>
      </c>
      <c r="I330" s="10" t="str">
        <f>VLOOKUP(Tbl_Transactions[[#This Row],[Weekday Num]],Tbl_Lookup_Weekday[], 2)</f>
        <v>Wed</v>
      </c>
      <c r="J330" s="10" t="str">
        <f>VLOOKUP(Tbl_Transactions[[#This Row],[Time]],Tbl_Lookup_Time[],4,TRUE)</f>
        <v>Afternoon</v>
      </c>
      <c r="K330" s="10" t="s">
        <v>28</v>
      </c>
      <c r="L330" s="10" t="s">
        <v>42</v>
      </c>
      <c r="M330" s="10" t="s">
        <v>43</v>
      </c>
      <c r="N330" s="10" t="s">
        <v>35</v>
      </c>
      <c r="O330" s="14">
        <v>210</v>
      </c>
      <c r="P330" s="14">
        <f>IF(Tbl_Transactions[[#This Row],[Type]]="Income",Tbl_Transactions[[#This Row],[Amount]]*Rng_Lookup_IncomeTax,Tbl_Transactions[[#This Row],[Amount]]*Rng_Lookup_SalesTax)</f>
        <v>18.637499999999999</v>
      </c>
      <c r="Q330" s="14">
        <f>IF(Tbl_Transactions[[#This Row],[Type]]="Expense",Tbl_Transactions[[#This Row],[Amount]]+Tbl_Transactions[[#This Row],[Tax]],Tbl_Transactions[[#This Row],[Amount]]-Tbl_Transactions[[#This Row],[Tax]])</f>
        <v>228.63749999999999</v>
      </c>
      <c r="R330" s="10" t="str">
        <f>IF(Tbl_Transactions[[#This Row],[Category]]="Income","Income","Expense")</f>
        <v>Expense</v>
      </c>
    </row>
    <row r="331" spans="1:18" x14ac:dyDescent="0.25">
      <c r="A331" s="10">
        <v>330</v>
      </c>
      <c r="B331" s="15">
        <v>40947</v>
      </c>
      <c r="C331" s="16">
        <v>0.10486129638297692</v>
      </c>
      <c r="D331" s="10">
        <f>IF(Tbl_Transactions[[#This Row],[Date]]="","",YEAR(Tbl_Transactions[[#This Row],[Date]]))</f>
        <v>2012</v>
      </c>
      <c r="E331" s="10">
        <f>MONTH(Tbl_Transactions[[#This Row],[Date]])</f>
        <v>2</v>
      </c>
      <c r="F331" s="10" t="str">
        <f>VLOOKUP(Tbl_Transactions[[#This Row],[Month Num]],Tbl_Lookup_Month[],2)</f>
        <v>Feb</v>
      </c>
      <c r="G331" s="10">
        <f>DAY(Tbl_Transactions[[#This Row],[Date]])</f>
        <v>8</v>
      </c>
      <c r="H331" s="10">
        <f>WEEKDAY(Tbl_Transactions[[#This Row],[Date]])</f>
        <v>4</v>
      </c>
      <c r="I331" s="10" t="str">
        <f>VLOOKUP(Tbl_Transactions[[#This Row],[Weekday Num]],Tbl_Lookup_Weekday[], 2)</f>
        <v>Wed</v>
      </c>
      <c r="J331" s="10" t="str">
        <f>VLOOKUP(Tbl_Transactions[[#This Row],[Time]],Tbl_Lookup_Time[],4,TRUE)</f>
        <v>Night</v>
      </c>
      <c r="K331" s="10" t="s">
        <v>60</v>
      </c>
      <c r="L331" s="10" t="s">
        <v>59</v>
      </c>
      <c r="M331" s="10" t="s">
        <v>61</v>
      </c>
      <c r="N331" s="10" t="s">
        <v>35</v>
      </c>
      <c r="O331" s="14">
        <v>406</v>
      </c>
      <c r="P331" s="14">
        <f>IF(Tbl_Transactions[[#This Row],[Type]]="Income",Tbl_Transactions[[#This Row],[Amount]]*Rng_Lookup_IncomeTax,Tbl_Transactions[[#This Row],[Amount]]*Rng_Lookup_SalesTax)</f>
        <v>36.032499999999999</v>
      </c>
      <c r="Q331" s="14">
        <f>IF(Tbl_Transactions[[#This Row],[Type]]="Expense",Tbl_Transactions[[#This Row],[Amount]]+Tbl_Transactions[[#This Row],[Tax]],Tbl_Transactions[[#This Row],[Amount]]-Tbl_Transactions[[#This Row],[Tax]])</f>
        <v>442.03250000000003</v>
      </c>
      <c r="R331" s="10" t="str">
        <f>IF(Tbl_Transactions[[#This Row],[Category]]="Income","Income","Expense")</f>
        <v>Expense</v>
      </c>
    </row>
    <row r="332" spans="1:18" x14ac:dyDescent="0.25">
      <c r="A332" s="10">
        <v>331</v>
      </c>
      <c r="B332" s="15">
        <v>40948</v>
      </c>
      <c r="C332" s="16">
        <v>0.77467231252891144</v>
      </c>
      <c r="D332" s="10">
        <f>IF(Tbl_Transactions[[#This Row],[Date]]="","",YEAR(Tbl_Transactions[[#This Row],[Date]]))</f>
        <v>2012</v>
      </c>
      <c r="E332" s="10">
        <f>MONTH(Tbl_Transactions[[#This Row],[Date]])</f>
        <v>2</v>
      </c>
      <c r="F332" s="10" t="str">
        <f>VLOOKUP(Tbl_Transactions[[#This Row],[Month Num]],Tbl_Lookup_Month[],2)</f>
        <v>Feb</v>
      </c>
      <c r="G332" s="10">
        <f>DAY(Tbl_Transactions[[#This Row],[Date]])</f>
        <v>9</v>
      </c>
      <c r="H332" s="10">
        <f>WEEKDAY(Tbl_Transactions[[#This Row],[Date]])</f>
        <v>5</v>
      </c>
      <c r="I332" s="10" t="str">
        <f>VLOOKUP(Tbl_Transactions[[#This Row],[Weekday Num]],Tbl_Lookup_Weekday[], 2)</f>
        <v>Thu</v>
      </c>
      <c r="J332" s="10" t="str">
        <f>VLOOKUP(Tbl_Transactions[[#This Row],[Time]],Tbl_Lookup_Time[],4,TRUE)</f>
        <v>Evening</v>
      </c>
      <c r="K332" s="10" t="s">
        <v>17</v>
      </c>
      <c r="L332" s="10" t="s">
        <v>16</v>
      </c>
      <c r="M332" s="10" t="s">
        <v>18</v>
      </c>
      <c r="N332" s="10" t="s">
        <v>35</v>
      </c>
      <c r="O332" s="14">
        <v>33</v>
      </c>
      <c r="P332" s="14">
        <f>IF(Tbl_Transactions[[#This Row],[Type]]="Income",Tbl_Transactions[[#This Row],[Amount]]*Rng_Lookup_IncomeTax,Tbl_Transactions[[#This Row],[Amount]]*Rng_Lookup_SalesTax)</f>
        <v>12.540000000000001</v>
      </c>
      <c r="Q332" s="14">
        <f>IF(Tbl_Transactions[[#This Row],[Type]]="Expense",Tbl_Transactions[[#This Row],[Amount]]+Tbl_Transactions[[#This Row],[Tax]],Tbl_Transactions[[#This Row],[Amount]]-Tbl_Transactions[[#This Row],[Tax]])</f>
        <v>20.46</v>
      </c>
      <c r="R332" s="10" t="str">
        <f>IF(Tbl_Transactions[[#This Row],[Category]]="Income","Income","Expense")</f>
        <v>Income</v>
      </c>
    </row>
    <row r="333" spans="1:18" x14ac:dyDescent="0.25">
      <c r="A333" s="10">
        <v>332</v>
      </c>
      <c r="B333" s="15">
        <v>40950</v>
      </c>
      <c r="C333" s="16">
        <v>0.44078896243947874</v>
      </c>
      <c r="D333" s="10">
        <f>IF(Tbl_Transactions[[#This Row],[Date]]="","",YEAR(Tbl_Transactions[[#This Row],[Date]]))</f>
        <v>2012</v>
      </c>
      <c r="E333" s="10">
        <f>MONTH(Tbl_Transactions[[#This Row],[Date]])</f>
        <v>2</v>
      </c>
      <c r="F333" s="10" t="str">
        <f>VLOOKUP(Tbl_Transactions[[#This Row],[Month Num]],Tbl_Lookup_Month[],2)</f>
        <v>Feb</v>
      </c>
      <c r="G333" s="10">
        <f>DAY(Tbl_Transactions[[#This Row],[Date]])</f>
        <v>11</v>
      </c>
      <c r="H333" s="10">
        <f>WEEKDAY(Tbl_Transactions[[#This Row],[Date]])</f>
        <v>7</v>
      </c>
      <c r="I333" s="10" t="str">
        <f>VLOOKUP(Tbl_Transactions[[#This Row],[Weekday Num]],Tbl_Lookup_Weekday[], 2)</f>
        <v>Sat</v>
      </c>
      <c r="J333" s="10" t="str">
        <f>VLOOKUP(Tbl_Transactions[[#This Row],[Time]],Tbl_Lookup_Time[],4,TRUE)</f>
        <v>Late Morning</v>
      </c>
      <c r="K333" s="10" t="s">
        <v>63</v>
      </c>
      <c r="L333" s="10" t="s">
        <v>62</v>
      </c>
      <c r="M333" s="10" t="s">
        <v>64</v>
      </c>
      <c r="N333" s="10" t="s">
        <v>19</v>
      </c>
      <c r="O333" s="14">
        <v>473</v>
      </c>
      <c r="P333" s="14">
        <f>IF(Tbl_Transactions[[#This Row],[Type]]="Income",Tbl_Transactions[[#This Row],[Amount]]*Rng_Lookup_IncomeTax,Tbl_Transactions[[#This Row],[Amount]]*Rng_Lookup_SalesTax)</f>
        <v>41.978749999999998</v>
      </c>
      <c r="Q333" s="14">
        <f>IF(Tbl_Transactions[[#This Row],[Type]]="Expense",Tbl_Transactions[[#This Row],[Amount]]+Tbl_Transactions[[#This Row],[Tax]],Tbl_Transactions[[#This Row],[Amount]]-Tbl_Transactions[[#This Row],[Tax]])</f>
        <v>514.97874999999999</v>
      </c>
      <c r="R333" s="10" t="str">
        <f>IF(Tbl_Transactions[[#This Row],[Category]]="Income","Income","Expense")</f>
        <v>Expense</v>
      </c>
    </row>
    <row r="334" spans="1:18" x14ac:dyDescent="0.25">
      <c r="A334" s="10">
        <v>333</v>
      </c>
      <c r="B334" s="15">
        <v>40951</v>
      </c>
      <c r="C334" s="16">
        <v>0.72609475502638376</v>
      </c>
      <c r="D334" s="10">
        <f>IF(Tbl_Transactions[[#This Row],[Date]]="","",YEAR(Tbl_Transactions[[#This Row],[Date]]))</f>
        <v>2012</v>
      </c>
      <c r="E334" s="10">
        <f>MONTH(Tbl_Transactions[[#This Row],[Date]])</f>
        <v>2</v>
      </c>
      <c r="F334" s="10" t="str">
        <f>VLOOKUP(Tbl_Transactions[[#This Row],[Month Num]],Tbl_Lookup_Month[],2)</f>
        <v>Feb</v>
      </c>
      <c r="G334" s="10">
        <f>DAY(Tbl_Transactions[[#This Row],[Date]])</f>
        <v>12</v>
      </c>
      <c r="H334" s="10">
        <f>WEEKDAY(Tbl_Transactions[[#This Row],[Date]])</f>
        <v>1</v>
      </c>
      <c r="I334" s="10" t="str">
        <f>VLOOKUP(Tbl_Transactions[[#This Row],[Weekday Num]],Tbl_Lookup_Weekday[], 2)</f>
        <v>Sun</v>
      </c>
      <c r="J334" s="10" t="str">
        <f>VLOOKUP(Tbl_Transactions[[#This Row],[Time]],Tbl_Lookup_Time[],4,TRUE)</f>
        <v>Evening</v>
      </c>
      <c r="K334" s="10" t="s">
        <v>55</v>
      </c>
      <c r="L334" s="10" t="s">
        <v>54</v>
      </c>
      <c r="M334" s="10" t="s">
        <v>56</v>
      </c>
      <c r="N334" s="10" t="s">
        <v>26</v>
      </c>
      <c r="O334" s="14">
        <v>274</v>
      </c>
      <c r="P334" s="14">
        <f>IF(Tbl_Transactions[[#This Row],[Type]]="Income",Tbl_Transactions[[#This Row],[Amount]]*Rng_Lookup_IncomeTax,Tbl_Transactions[[#This Row],[Amount]]*Rng_Lookup_SalesTax)</f>
        <v>24.317499999999999</v>
      </c>
      <c r="Q334" s="14">
        <f>IF(Tbl_Transactions[[#This Row],[Type]]="Expense",Tbl_Transactions[[#This Row],[Amount]]+Tbl_Transactions[[#This Row],[Tax]],Tbl_Transactions[[#This Row],[Amount]]-Tbl_Transactions[[#This Row],[Tax]])</f>
        <v>298.3175</v>
      </c>
      <c r="R334" s="10" t="str">
        <f>IF(Tbl_Transactions[[#This Row],[Category]]="Income","Income","Expense")</f>
        <v>Expense</v>
      </c>
    </row>
    <row r="335" spans="1:18" x14ac:dyDescent="0.25">
      <c r="A335" s="10">
        <v>334</v>
      </c>
      <c r="B335" s="15">
        <v>40955</v>
      </c>
      <c r="C335" s="16">
        <v>0.92996408844109613</v>
      </c>
      <c r="D335" s="10">
        <f>IF(Tbl_Transactions[[#This Row],[Date]]="","",YEAR(Tbl_Transactions[[#This Row],[Date]]))</f>
        <v>2012</v>
      </c>
      <c r="E335" s="10">
        <f>MONTH(Tbl_Transactions[[#This Row],[Date]])</f>
        <v>2</v>
      </c>
      <c r="F335" s="10" t="str">
        <f>VLOOKUP(Tbl_Transactions[[#This Row],[Month Num]],Tbl_Lookup_Month[],2)</f>
        <v>Feb</v>
      </c>
      <c r="G335" s="10">
        <f>DAY(Tbl_Transactions[[#This Row],[Date]])</f>
        <v>16</v>
      </c>
      <c r="H335" s="10">
        <f>WEEKDAY(Tbl_Transactions[[#This Row],[Date]])</f>
        <v>5</v>
      </c>
      <c r="I335" s="10" t="str">
        <f>VLOOKUP(Tbl_Transactions[[#This Row],[Weekday Num]],Tbl_Lookup_Weekday[], 2)</f>
        <v>Thu</v>
      </c>
      <c r="J335" s="10" t="str">
        <f>VLOOKUP(Tbl_Transactions[[#This Row],[Time]],Tbl_Lookup_Time[],4,TRUE)</f>
        <v>Evening</v>
      </c>
      <c r="K335" s="10" t="s">
        <v>24</v>
      </c>
      <c r="L335" s="10" t="s">
        <v>23</v>
      </c>
      <c r="M335" s="10" t="s">
        <v>25</v>
      </c>
      <c r="N335" s="10" t="s">
        <v>26</v>
      </c>
      <c r="O335" s="14">
        <v>104</v>
      </c>
      <c r="P335" s="14">
        <f>IF(Tbl_Transactions[[#This Row],[Type]]="Income",Tbl_Transactions[[#This Row],[Amount]]*Rng_Lookup_IncomeTax,Tbl_Transactions[[#This Row],[Amount]]*Rng_Lookup_SalesTax)</f>
        <v>9.23</v>
      </c>
      <c r="Q335" s="14">
        <f>IF(Tbl_Transactions[[#This Row],[Type]]="Expense",Tbl_Transactions[[#This Row],[Amount]]+Tbl_Transactions[[#This Row],[Tax]],Tbl_Transactions[[#This Row],[Amount]]-Tbl_Transactions[[#This Row],[Tax]])</f>
        <v>113.23</v>
      </c>
      <c r="R335" s="10" t="str">
        <f>IF(Tbl_Transactions[[#This Row],[Category]]="Income","Income","Expense")</f>
        <v>Expense</v>
      </c>
    </row>
    <row r="336" spans="1:18" x14ac:dyDescent="0.25">
      <c r="A336" s="10">
        <v>335</v>
      </c>
      <c r="B336" s="15">
        <v>40956</v>
      </c>
      <c r="C336" s="16">
        <v>0.67390421398348854</v>
      </c>
      <c r="D336" s="10">
        <f>IF(Tbl_Transactions[[#This Row],[Date]]="","",YEAR(Tbl_Transactions[[#This Row],[Date]]))</f>
        <v>2012</v>
      </c>
      <c r="E336" s="10">
        <f>MONTH(Tbl_Transactions[[#This Row],[Date]])</f>
        <v>2</v>
      </c>
      <c r="F336" s="10" t="str">
        <f>VLOOKUP(Tbl_Transactions[[#This Row],[Month Num]],Tbl_Lookup_Month[],2)</f>
        <v>Feb</v>
      </c>
      <c r="G336" s="10">
        <f>DAY(Tbl_Transactions[[#This Row],[Date]])</f>
        <v>17</v>
      </c>
      <c r="H336" s="10">
        <f>WEEKDAY(Tbl_Transactions[[#This Row],[Date]])</f>
        <v>6</v>
      </c>
      <c r="I336" s="10" t="str">
        <f>VLOOKUP(Tbl_Transactions[[#This Row],[Weekday Num]],Tbl_Lookup_Weekday[], 2)</f>
        <v>Fri</v>
      </c>
      <c r="J336" s="10" t="str">
        <f>VLOOKUP(Tbl_Transactions[[#This Row],[Time]],Tbl_Lookup_Time[],4,TRUE)</f>
        <v>Afternoon</v>
      </c>
      <c r="K336" s="10" t="s">
        <v>28</v>
      </c>
      <c r="L336" s="10" t="s">
        <v>27</v>
      </c>
      <c r="M336" s="10" t="s">
        <v>29</v>
      </c>
      <c r="N336" s="10" t="s">
        <v>19</v>
      </c>
      <c r="O336" s="14">
        <v>176</v>
      </c>
      <c r="P336" s="14">
        <f>IF(Tbl_Transactions[[#This Row],[Type]]="Income",Tbl_Transactions[[#This Row],[Amount]]*Rng_Lookup_IncomeTax,Tbl_Transactions[[#This Row],[Amount]]*Rng_Lookup_SalesTax)</f>
        <v>15.62</v>
      </c>
      <c r="Q336" s="14">
        <f>IF(Tbl_Transactions[[#This Row],[Type]]="Expense",Tbl_Transactions[[#This Row],[Amount]]+Tbl_Transactions[[#This Row],[Tax]],Tbl_Transactions[[#This Row],[Amount]]-Tbl_Transactions[[#This Row],[Tax]])</f>
        <v>191.62</v>
      </c>
      <c r="R336" s="10" t="str">
        <f>IF(Tbl_Transactions[[#This Row],[Category]]="Income","Income","Expense")</f>
        <v>Expense</v>
      </c>
    </row>
    <row r="337" spans="1:18" x14ac:dyDescent="0.25">
      <c r="A337" s="10">
        <v>336</v>
      </c>
      <c r="B337" s="15">
        <v>40958</v>
      </c>
      <c r="C337" s="16">
        <v>0.26915632659310662</v>
      </c>
      <c r="D337" s="10">
        <f>IF(Tbl_Transactions[[#This Row],[Date]]="","",YEAR(Tbl_Transactions[[#This Row],[Date]]))</f>
        <v>2012</v>
      </c>
      <c r="E337" s="10">
        <f>MONTH(Tbl_Transactions[[#This Row],[Date]])</f>
        <v>2</v>
      </c>
      <c r="F337" s="10" t="str">
        <f>VLOOKUP(Tbl_Transactions[[#This Row],[Month Num]],Tbl_Lookup_Month[],2)</f>
        <v>Feb</v>
      </c>
      <c r="G337" s="10">
        <f>DAY(Tbl_Transactions[[#This Row],[Date]])</f>
        <v>19</v>
      </c>
      <c r="H337" s="10">
        <f>WEEKDAY(Tbl_Transactions[[#This Row],[Date]])</f>
        <v>1</v>
      </c>
      <c r="I337" s="10" t="str">
        <f>VLOOKUP(Tbl_Transactions[[#This Row],[Weekday Num]],Tbl_Lookup_Weekday[], 2)</f>
        <v>Sun</v>
      </c>
      <c r="J337" s="10" t="str">
        <f>VLOOKUP(Tbl_Transactions[[#This Row],[Time]],Tbl_Lookup_Time[],4,TRUE)</f>
        <v>Early Morning</v>
      </c>
      <c r="K337" s="10" t="s">
        <v>51</v>
      </c>
      <c r="L337" s="10" t="s">
        <v>50</v>
      </c>
      <c r="M337" s="10" t="s">
        <v>52</v>
      </c>
      <c r="N337" s="10" t="s">
        <v>26</v>
      </c>
      <c r="O337" s="14">
        <v>216</v>
      </c>
      <c r="P337" s="14">
        <f>IF(Tbl_Transactions[[#This Row],[Type]]="Income",Tbl_Transactions[[#This Row],[Amount]]*Rng_Lookup_IncomeTax,Tbl_Transactions[[#This Row],[Amount]]*Rng_Lookup_SalesTax)</f>
        <v>19.169999999999998</v>
      </c>
      <c r="Q337" s="14">
        <f>IF(Tbl_Transactions[[#This Row],[Type]]="Expense",Tbl_Transactions[[#This Row],[Amount]]+Tbl_Transactions[[#This Row],[Tax]],Tbl_Transactions[[#This Row],[Amount]]-Tbl_Transactions[[#This Row],[Tax]])</f>
        <v>235.17</v>
      </c>
      <c r="R337" s="10" t="str">
        <f>IF(Tbl_Transactions[[#This Row],[Category]]="Income","Income","Expense")</f>
        <v>Expense</v>
      </c>
    </row>
    <row r="338" spans="1:18" x14ac:dyDescent="0.25">
      <c r="A338" s="10">
        <v>337</v>
      </c>
      <c r="B338" s="15">
        <v>40959</v>
      </c>
      <c r="C338" s="16">
        <v>0.79032674066214581</v>
      </c>
      <c r="D338" s="10">
        <f>IF(Tbl_Transactions[[#This Row],[Date]]="","",YEAR(Tbl_Transactions[[#This Row],[Date]]))</f>
        <v>2012</v>
      </c>
      <c r="E338" s="10">
        <f>MONTH(Tbl_Transactions[[#This Row],[Date]])</f>
        <v>2</v>
      </c>
      <c r="F338" s="10" t="str">
        <f>VLOOKUP(Tbl_Transactions[[#This Row],[Month Num]],Tbl_Lookup_Month[],2)</f>
        <v>Feb</v>
      </c>
      <c r="G338" s="10">
        <f>DAY(Tbl_Transactions[[#This Row],[Date]])</f>
        <v>20</v>
      </c>
      <c r="H338" s="10">
        <f>WEEKDAY(Tbl_Transactions[[#This Row],[Date]])</f>
        <v>2</v>
      </c>
      <c r="I338" s="10" t="str">
        <f>VLOOKUP(Tbl_Transactions[[#This Row],[Weekday Num]],Tbl_Lookup_Weekday[], 2)</f>
        <v>Mon</v>
      </c>
      <c r="J338" s="10" t="str">
        <f>VLOOKUP(Tbl_Transactions[[#This Row],[Time]],Tbl_Lookup_Time[],4,TRUE)</f>
        <v>Evening</v>
      </c>
      <c r="K338" s="10" t="s">
        <v>55</v>
      </c>
      <c r="L338" s="10" t="s">
        <v>57</v>
      </c>
      <c r="M338" s="10" t="s">
        <v>58</v>
      </c>
      <c r="N338" s="10" t="s">
        <v>35</v>
      </c>
      <c r="O338" s="14">
        <v>91</v>
      </c>
      <c r="P338" s="14">
        <f>IF(Tbl_Transactions[[#This Row],[Type]]="Income",Tbl_Transactions[[#This Row],[Amount]]*Rng_Lookup_IncomeTax,Tbl_Transactions[[#This Row],[Amount]]*Rng_Lookup_SalesTax)</f>
        <v>8.0762499999999999</v>
      </c>
      <c r="Q338" s="14">
        <f>IF(Tbl_Transactions[[#This Row],[Type]]="Expense",Tbl_Transactions[[#This Row],[Amount]]+Tbl_Transactions[[#This Row],[Tax]],Tbl_Transactions[[#This Row],[Amount]]-Tbl_Transactions[[#This Row],[Tax]])</f>
        <v>99.076250000000002</v>
      </c>
      <c r="R338" s="10" t="str">
        <f>IF(Tbl_Transactions[[#This Row],[Category]]="Income","Income","Expense")</f>
        <v>Expense</v>
      </c>
    </row>
    <row r="339" spans="1:18" x14ac:dyDescent="0.25">
      <c r="A339" s="10">
        <v>338</v>
      </c>
      <c r="B339" s="15">
        <v>40959</v>
      </c>
      <c r="C339" s="16">
        <v>3.9601934485067325E-2</v>
      </c>
      <c r="D339" s="10">
        <f>IF(Tbl_Transactions[[#This Row],[Date]]="","",YEAR(Tbl_Transactions[[#This Row],[Date]]))</f>
        <v>2012</v>
      </c>
      <c r="E339" s="10">
        <f>MONTH(Tbl_Transactions[[#This Row],[Date]])</f>
        <v>2</v>
      </c>
      <c r="F339" s="10" t="str">
        <f>VLOOKUP(Tbl_Transactions[[#This Row],[Month Num]],Tbl_Lookup_Month[],2)</f>
        <v>Feb</v>
      </c>
      <c r="G339" s="10">
        <f>DAY(Tbl_Transactions[[#This Row],[Date]])</f>
        <v>20</v>
      </c>
      <c r="H339" s="10">
        <f>WEEKDAY(Tbl_Transactions[[#This Row],[Date]])</f>
        <v>2</v>
      </c>
      <c r="I339" s="10" t="str">
        <f>VLOOKUP(Tbl_Transactions[[#This Row],[Weekday Num]],Tbl_Lookup_Weekday[], 2)</f>
        <v>Mon</v>
      </c>
      <c r="J339" s="10" t="str">
        <f>VLOOKUP(Tbl_Transactions[[#This Row],[Time]],Tbl_Lookup_Time[],4,TRUE)</f>
        <v>Night</v>
      </c>
      <c r="K339" s="10" t="s">
        <v>24</v>
      </c>
      <c r="L339" s="10" t="s">
        <v>30</v>
      </c>
      <c r="M339" s="10" t="s">
        <v>31</v>
      </c>
      <c r="N339" s="10" t="s">
        <v>26</v>
      </c>
      <c r="O339" s="14">
        <v>471</v>
      </c>
      <c r="P339" s="14">
        <f>IF(Tbl_Transactions[[#This Row],[Type]]="Income",Tbl_Transactions[[#This Row],[Amount]]*Rng_Lookup_IncomeTax,Tbl_Transactions[[#This Row],[Amount]]*Rng_Lookup_SalesTax)</f>
        <v>41.801249999999996</v>
      </c>
      <c r="Q339" s="14">
        <f>IF(Tbl_Transactions[[#This Row],[Type]]="Expense",Tbl_Transactions[[#This Row],[Amount]]+Tbl_Transactions[[#This Row],[Tax]],Tbl_Transactions[[#This Row],[Amount]]-Tbl_Transactions[[#This Row],[Tax]])</f>
        <v>512.80124999999998</v>
      </c>
      <c r="R339" s="10" t="str">
        <f>IF(Tbl_Transactions[[#This Row],[Category]]="Income","Income","Expense")</f>
        <v>Expense</v>
      </c>
    </row>
    <row r="340" spans="1:18" x14ac:dyDescent="0.25">
      <c r="A340" s="10">
        <v>339</v>
      </c>
      <c r="B340" s="15">
        <v>40960</v>
      </c>
      <c r="C340" s="16">
        <v>0.57563848049579958</v>
      </c>
      <c r="D340" s="10">
        <f>IF(Tbl_Transactions[[#This Row],[Date]]="","",YEAR(Tbl_Transactions[[#This Row],[Date]]))</f>
        <v>2012</v>
      </c>
      <c r="E340" s="10">
        <f>MONTH(Tbl_Transactions[[#This Row],[Date]])</f>
        <v>2</v>
      </c>
      <c r="F340" s="10" t="str">
        <f>VLOOKUP(Tbl_Transactions[[#This Row],[Month Num]],Tbl_Lookup_Month[],2)</f>
        <v>Feb</v>
      </c>
      <c r="G340" s="10">
        <f>DAY(Tbl_Transactions[[#This Row],[Date]])</f>
        <v>21</v>
      </c>
      <c r="H340" s="10">
        <f>WEEKDAY(Tbl_Transactions[[#This Row],[Date]])</f>
        <v>3</v>
      </c>
      <c r="I340" s="10" t="str">
        <f>VLOOKUP(Tbl_Transactions[[#This Row],[Weekday Num]],Tbl_Lookup_Weekday[], 2)</f>
        <v>Tue</v>
      </c>
      <c r="J340" s="10" t="str">
        <f>VLOOKUP(Tbl_Transactions[[#This Row],[Time]],Tbl_Lookup_Time[],4,TRUE)</f>
        <v>Afternoon</v>
      </c>
      <c r="K340" s="10" t="s">
        <v>28</v>
      </c>
      <c r="L340" s="10" t="s">
        <v>32</v>
      </c>
      <c r="M340" s="10" t="s">
        <v>33</v>
      </c>
      <c r="N340" s="10" t="s">
        <v>26</v>
      </c>
      <c r="O340" s="14">
        <v>471</v>
      </c>
      <c r="P340" s="14">
        <f>IF(Tbl_Transactions[[#This Row],[Type]]="Income",Tbl_Transactions[[#This Row],[Amount]]*Rng_Lookup_IncomeTax,Tbl_Transactions[[#This Row],[Amount]]*Rng_Lookup_SalesTax)</f>
        <v>41.801249999999996</v>
      </c>
      <c r="Q340" s="14">
        <f>IF(Tbl_Transactions[[#This Row],[Type]]="Expense",Tbl_Transactions[[#This Row],[Amount]]+Tbl_Transactions[[#This Row],[Tax]],Tbl_Transactions[[#This Row],[Amount]]-Tbl_Transactions[[#This Row],[Tax]])</f>
        <v>512.80124999999998</v>
      </c>
      <c r="R340" s="10" t="str">
        <f>IF(Tbl_Transactions[[#This Row],[Category]]="Income","Income","Expense")</f>
        <v>Expense</v>
      </c>
    </row>
    <row r="341" spans="1:18" x14ac:dyDescent="0.25">
      <c r="A341" s="10">
        <v>340</v>
      </c>
      <c r="B341" s="15">
        <v>40961</v>
      </c>
      <c r="C341" s="16">
        <v>0.68163493744137305</v>
      </c>
      <c r="D341" s="10">
        <f>IF(Tbl_Transactions[[#This Row],[Date]]="","",YEAR(Tbl_Transactions[[#This Row],[Date]]))</f>
        <v>2012</v>
      </c>
      <c r="E341" s="10">
        <f>MONTH(Tbl_Transactions[[#This Row],[Date]])</f>
        <v>2</v>
      </c>
      <c r="F341" s="10" t="str">
        <f>VLOOKUP(Tbl_Transactions[[#This Row],[Month Num]],Tbl_Lookup_Month[],2)</f>
        <v>Feb</v>
      </c>
      <c r="G341" s="10">
        <f>DAY(Tbl_Transactions[[#This Row],[Date]])</f>
        <v>22</v>
      </c>
      <c r="H341" s="10">
        <f>WEEKDAY(Tbl_Transactions[[#This Row],[Date]])</f>
        <v>4</v>
      </c>
      <c r="I341" s="10" t="str">
        <f>VLOOKUP(Tbl_Transactions[[#This Row],[Weekday Num]],Tbl_Lookup_Weekday[], 2)</f>
        <v>Wed</v>
      </c>
      <c r="J341" s="10" t="str">
        <f>VLOOKUP(Tbl_Transactions[[#This Row],[Time]],Tbl_Lookup_Time[],4,TRUE)</f>
        <v>Afternoon</v>
      </c>
      <c r="K341" s="10" t="s">
        <v>37</v>
      </c>
      <c r="L341" s="10" t="s">
        <v>47</v>
      </c>
      <c r="M341" s="10" t="s">
        <v>48</v>
      </c>
      <c r="N341" s="10" t="s">
        <v>26</v>
      </c>
      <c r="O341" s="14">
        <v>484</v>
      </c>
      <c r="P341" s="14">
        <f>IF(Tbl_Transactions[[#This Row],[Type]]="Income",Tbl_Transactions[[#This Row],[Amount]]*Rng_Lookup_IncomeTax,Tbl_Transactions[[#This Row],[Amount]]*Rng_Lookup_SalesTax)</f>
        <v>42.954999999999998</v>
      </c>
      <c r="Q341" s="14">
        <f>IF(Tbl_Transactions[[#This Row],[Type]]="Expense",Tbl_Transactions[[#This Row],[Amount]]+Tbl_Transactions[[#This Row],[Tax]],Tbl_Transactions[[#This Row],[Amount]]-Tbl_Transactions[[#This Row],[Tax]])</f>
        <v>526.95500000000004</v>
      </c>
      <c r="R341" s="10" t="str">
        <f>IF(Tbl_Transactions[[#This Row],[Category]]="Income","Income","Expense")</f>
        <v>Expense</v>
      </c>
    </row>
    <row r="342" spans="1:18" x14ac:dyDescent="0.25">
      <c r="A342" s="10">
        <v>341</v>
      </c>
      <c r="B342" s="15">
        <v>40964</v>
      </c>
      <c r="C342" s="16">
        <v>0.36756128042977543</v>
      </c>
      <c r="D342" s="10">
        <f>IF(Tbl_Transactions[[#This Row],[Date]]="","",YEAR(Tbl_Transactions[[#This Row],[Date]]))</f>
        <v>2012</v>
      </c>
      <c r="E342" s="10">
        <f>MONTH(Tbl_Transactions[[#This Row],[Date]])</f>
        <v>2</v>
      </c>
      <c r="F342" s="10" t="str">
        <f>VLOOKUP(Tbl_Transactions[[#This Row],[Month Num]],Tbl_Lookup_Month[],2)</f>
        <v>Feb</v>
      </c>
      <c r="G342" s="10">
        <f>DAY(Tbl_Transactions[[#This Row],[Date]])</f>
        <v>25</v>
      </c>
      <c r="H342" s="10">
        <f>WEEKDAY(Tbl_Transactions[[#This Row],[Date]])</f>
        <v>7</v>
      </c>
      <c r="I342" s="10" t="str">
        <f>VLOOKUP(Tbl_Transactions[[#This Row],[Weekday Num]],Tbl_Lookup_Weekday[], 2)</f>
        <v>Sat</v>
      </c>
      <c r="J342" s="10" t="str">
        <f>VLOOKUP(Tbl_Transactions[[#This Row],[Time]],Tbl_Lookup_Time[],4,TRUE)</f>
        <v>Morning</v>
      </c>
      <c r="K342" s="10" t="s">
        <v>17</v>
      </c>
      <c r="L342" s="10" t="s">
        <v>44</v>
      </c>
      <c r="M342" s="10" t="s">
        <v>45</v>
      </c>
      <c r="N342" s="10" t="s">
        <v>35</v>
      </c>
      <c r="O342" s="14">
        <v>305</v>
      </c>
      <c r="P342" s="14">
        <f>IF(Tbl_Transactions[[#This Row],[Type]]="Income",Tbl_Transactions[[#This Row],[Amount]]*Rng_Lookup_IncomeTax,Tbl_Transactions[[#This Row],[Amount]]*Rng_Lookup_SalesTax)</f>
        <v>115.9</v>
      </c>
      <c r="Q342" s="14">
        <f>IF(Tbl_Transactions[[#This Row],[Type]]="Expense",Tbl_Transactions[[#This Row],[Amount]]+Tbl_Transactions[[#This Row],[Tax]],Tbl_Transactions[[#This Row],[Amount]]-Tbl_Transactions[[#This Row],[Tax]])</f>
        <v>189.1</v>
      </c>
      <c r="R342" s="10" t="str">
        <f>IF(Tbl_Transactions[[#This Row],[Category]]="Income","Income","Expense")</f>
        <v>Income</v>
      </c>
    </row>
    <row r="343" spans="1:18" x14ac:dyDescent="0.25">
      <c r="A343" s="10">
        <v>342</v>
      </c>
      <c r="B343" s="15">
        <v>40967</v>
      </c>
      <c r="C343" s="16">
        <v>0.74748045720914413</v>
      </c>
      <c r="D343" s="10">
        <f>IF(Tbl_Transactions[[#This Row],[Date]]="","",YEAR(Tbl_Transactions[[#This Row],[Date]]))</f>
        <v>2012</v>
      </c>
      <c r="E343" s="10">
        <f>MONTH(Tbl_Transactions[[#This Row],[Date]])</f>
        <v>2</v>
      </c>
      <c r="F343" s="10" t="str">
        <f>VLOOKUP(Tbl_Transactions[[#This Row],[Month Num]],Tbl_Lookup_Month[],2)</f>
        <v>Feb</v>
      </c>
      <c r="G343" s="10">
        <f>DAY(Tbl_Transactions[[#This Row],[Date]])</f>
        <v>28</v>
      </c>
      <c r="H343" s="10">
        <f>WEEKDAY(Tbl_Transactions[[#This Row],[Date]])</f>
        <v>3</v>
      </c>
      <c r="I343" s="10" t="str">
        <f>VLOOKUP(Tbl_Transactions[[#This Row],[Weekday Num]],Tbl_Lookup_Weekday[], 2)</f>
        <v>Tue</v>
      </c>
      <c r="J343" s="10" t="str">
        <f>VLOOKUP(Tbl_Transactions[[#This Row],[Time]],Tbl_Lookup_Time[],4,TRUE)</f>
        <v>Evening</v>
      </c>
      <c r="K343" s="10" t="s">
        <v>17</v>
      </c>
      <c r="L343" s="10" t="s">
        <v>16</v>
      </c>
      <c r="M343" s="10" t="s">
        <v>18</v>
      </c>
      <c r="N343" s="10" t="s">
        <v>35</v>
      </c>
      <c r="O343" s="14">
        <v>191</v>
      </c>
      <c r="P343" s="14">
        <f>IF(Tbl_Transactions[[#This Row],[Type]]="Income",Tbl_Transactions[[#This Row],[Amount]]*Rng_Lookup_IncomeTax,Tbl_Transactions[[#This Row],[Amount]]*Rng_Lookup_SalesTax)</f>
        <v>72.58</v>
      </c>
      <c r="Q343" s="14">
        <f>IF(Tbl_Transactions[[#This Row],[Type]]="Expense",Tbl_Transactions[[#This Row],[Amount]]+Tbl_Transactions[[#This Row],[Tax]],Tbl_Transactions[[#This Row],[Amount]]-Tbl_Transactions[[#This Row],[Tax]])</f>
        <v>118.42</v>
      </c>
      <c r="R343" s="10" t="str">
        <f>IF(Tbl_Transactions[[#This Row],[Category]]="Income","Income","Expense")</f>
        <v>Income</v>
      </c>
    </row>
    <row r="344" spans="1:18" x14ac:dyDescent="0.25">
      <c r="A344" s="10">
        <v>343</v>
      </c>
      <c r="B344" s="15">
        <v>40968</v>
      </c>
      <c r="C344" s="16">
        <v>0.81417527807519574</v>
      </c>
      <c r="D344" s="10">
        <f>IF(Tbl_Transactions[[#This Row],[Date]]="","",YEAR(Tbl_Transactions[[#This Row],[Date]]))</f>
        <v>2012</v>
      </c>
      <c r="E344" s="10">
        <f>MONTH(Tbl_Transactions[[#This Row],[Date]])</f>
        <v>2</v>
      </c>
      <c r="F344" s="10" t="str">
        <f>VLOOKUP(Tbl_Transactions[[#This Row],[Month Num]],Tbl_Lookup_Month[],2)</f>
        <v>Feb</v>
      </c>
      <c r="G344" s="10">
        <f>DAY(Tbl_Transactions[[#This Row],[Date]])</f>
        <v>29</v>
      </c>
      <c r="H344" s="10">
        <f>WEEKDAY(Tbl_Transactions[[#This Row],[Date]])</f>
        <v>4</v>
      </c>
      <c r="I344" s="10" t="str">
        <f>VLOOKUP(Tbl_Transactions[[#This Row],[Weekday Num]],Tbl_Lookup_Weekday[], 2)</f>
        <v>Wed</v>
      </c>
      <c r="J344" s="10" t="str">
        <f>VLOOKUP(Tbl_Transactions[[#This Row],[Time]],Tbl_Lookup_Time[],4,TRUE)</f>
        <v>Evening</v>
      </c>
      <c r="K344" s="10" t="s">
        <v>17</v>
      </c>
      <c r="L344" s="10" t="s">
        <v>44</v>
      </c>
      <c r="M344" s="10" t="s">
        <v>45</v>
      </c>
      <c r="N344" s="10" t="s">
        <v>19</v>
      </c>
      <c r="O344" s="14">
        <v>134</v>
      </c>
      <c r="P344" s="14">
        <f>IF(Tbl_Transactions[[#This Row],[Type]]="Income",Tbl_Transactions[[#This Row],[Amount]]*Rng_Lookup_IncomeTax,Tbl_Transactions[[#This Row],[Amount]]*Rng_Lookup_SalesTax)</f>
        <v>50.92</v>
      </c>
      <c r="Q344" s="14">
        <f>IF(Tbl_Transactions[[#This Row],[Type]]="Expense",Tbl_Transactions[[#This Row],[Amount]]+Tbl_Transactions[[#This Row],[Tax]],Tbl_Transactions[[#This Row],[Amount]]-Tbl_Transactions[[#This Row],[Tax]])</f>
        <v>83.08</v>
      </c>
      <c r="R344" s="10" t="str">
        <f>IF(Tbl_Transactions[[#This Row],[Category]]="Income","Income","Expense")</f>
        <v>Income</v>
      </c>
    </row>
    <row r="345" spans="1:18" x14ac:dyDescent="0.25">
      <c r="A345" s="10">
        <v>344</v>
      </c>
      <c r="B345" s="15">
        <v>40969</v>
      </c>
      <c r="C345" s="16">
        <v>0.92411642713710562</v>
      </c>
      <c r="D345" s="10">
        <f>IF(Tbl_Transactions[[#This Row],[Date]]="","",YEAR(Tbl_Transactions[[#This Row],[Date]]))</f>
        <v>2012</v>
      </c>
      <c r="E345" s="10">
        <f>MONTH(Tbl_Transactions[[#This Row],[Date]])</f>
        <v>3</v>
      </c>
      <c r="F345" s="10" t="str">
        <f>VLOOKUP(Tbl_Transactions[[#This Row],[Month Num]],Tbl_Lookup_Month[],2)</f>
        <v>Mar</v>
      </c>
      <c r="G345" s="10">
        <f>DAY(Tbl_Transactions[[#This Row],[Date]])</f>
        <v>1</v>
      </c>
      <c r="H345" s="10">
        <f>WEEKDAY(Tbl_Transactions[[#This Row],[Date]])</f>
        <v>5</v>
      </c>
      <c r="I345" s="10" t="str">
        <f>VLOOKUP(Tbl_Transactions[[#This Row],[Weekday Num]],Tbl_Lookup_Weekday[], 2)</f>
        <v>Thu</v>
      </c>
      <c r="J345" s="10" t="str">
        <f>VLOOKUP(Tbl_Transactions[[#This Row],[Time]],Tbl_Lookup_Time[],4,TRUE)</f>
        <v>Evening</v>
      </c>
      <c r="K345" s="10" t="s">
        <v>24</v>
      </c>
      <c r="L345" s="10" t="s">
        <v>23</v>
      </c>
      <c r="M345" s="10" t="s">
        <v>25</v>
      </c>
      <c r="N345" s="10" t="s">
        <v>26</v>
      </c>
      <c r="O345" s="14">
        <v>346</v>
      </c>
      <c r="P345" s="14">
        <f>IF(Tbl_Transactions[[#This Row],[Type]]="Income",Tbl_Transactions[[#This Row],[Amount]]*Rng_Lookup_IncomeTax,Tbl_Transactions[[#This Row],[Amount]]*Rng_Lookup_SalesTax)</f>
        <v>30.7075</v>
      </c>
      <c r="Q345" s="14">
        <f>IF(Tbl_Transactions[[#This Row],[Type]]="Expense",Tbl_Transactions[[#This Row],[Amount]]+Tbl_Transactions[[#This Row],[Tax]],Tbl_Transactions[[#This Row],[Amount]]-Tbl_Transactions[[#This Row],[Tax]])</f>
        <v>376.70749999999998</v>
      </c>
      <c r="R345" s="10" t="str">
        <f>IF(Tbl_Transactions[[#This Row],[Category]]="Income","Income","Expense")</f>
        <v>Expense</v>
      </c>
    </row>
    <row r="346" spans="1:18" x14ac:dyDescent="0.25">
      <c r="A346" s="10">
        <v>345</v>
      </c>
      <c r="B346" s="15">
        <v>40971</v>
      </c>
      <c r="C346" s="16">
        <v>0.41119524020244347</v>
      </c>
      <c r="D346" s="10">
        <f>IF(Tbl_Transactions[[#This Row],[Date]]="","",YEAR(Tbl_Transactions[[#This Row],[Date]]))</f>
        <v>2012</v>
      </c>
      <c r="E346" s="10">
        <f>MONTH(Tbl_Transactions[[#This Row],[Date]])</f>
        <v>3</v>
      </c>
      <c r="F346" s="10" t="str">
        <f>VLOOKUP(Tbl_Transactions[[#This Row],[Month Num]],Tbl_Lookup_Month[],2)</f>
        <v>Mar</v>
      </c>
      <c r="G346" s="10">
        <f>DAY(Tbl_Transactions[[#This Row],[Date]])</f>
        <v>3</v>
      </c>
      <c r="H346" s="10">
        <f>WEEKDAY(Tbl_Transactions[[#This Row],[Date]])</f>
        <v>7</v>
      </c>
      <c r="I346" s="10" t="str">
        <f>VLOOKUP(Tbl_Transactions[[#This Row],[Weekday Num]],Tbl_Lookup_Weekday[], 2)</f>
        <v>Sat</v>
      </c>
      <c r="J346" s="10" t="str">
        <f>VLOOKUP(Tbl_Transactions[[#This Row],[Time]],Tbl_Lookup_Time[],4,TRUE)</f>
        <v>Morning</v>
      </c>
      <c r="K346" s="10" t="s">
        <v>17</v>
      </c>
      <c r="L346" s="10" t="s">
        <v>44</v>
      </c>
      <c r="M346" s="10" t="s">
        <v>45</v>
      </c>
      <c r="N346" s="10" t="s">
        <v>26</v>
      </c>
      <c r="O346" s="14">
        <v>193</v>
      </c>
      <c r="P346" s="14">
        <f>IF(Tbl_Transactions[[#This Row],[Type]]="Income",Tbl_Transactions[[#This Row],[Amount]]*Rng_Lookup_IncomeTax,Tbl_Transactions[[#This Row],[Amount]]*Rng_Lookup_SalesTax)</f>
        <v>73.34</v>
      </c>
      <c r="Q346" s="14">
        <f>IF(Tbl_Transactions[[#This Row],[Type]]="Expense",Tbl_Transactions[[#This Row],[Amount]]+Tbl_Transactions[[#This Row],[Tax]],Tbl_Transactions[[#This Row],[Amount]]-Tbl_Transactions[[#This Row],[Tax]])</f>
        <v>119.66</v>
      </c>
      <c r="R346" s="10" t="str">
        <f>IF(Tbl_Transactions[[#This Row],[Category]]="Income","Income","Expense")</f>
        <v>Income</v>
      </c>
    </row>
    <row r="347" spans="1:18" x14ac:dyDescent="0.25">
      <c r="A347" s="10">
        <v>346</v>
      </c>
      <c r="B347" s="15">
        <v>40972</v>
      </c>
      <c r="C347" s="16">
        <v>8.1662265394965905E-2</v>
      </c>
      <c r="D347" s="10">
        <f>IF(Tbl_Transactions[[#This Row],[Date]]="","",YEAR(Tbl_Transactions[[#This Row],[Date]]))</f>
        <v>2012</v>
      </c>
      <c r="E347" s="10">
        <f>MONTH(Tbl_Transactions[[#This Row],[Date]])</f>
        <v>3</v>
      </c>
      <c r="F347" s="10" t="str">
        <f>VLOOKUP(Tbl_Transactions[[#This Row],[Month Num]],Tbl_Lookup_Month[],2)</f>
        <v>Mar</v>
      </c>
      <c r="G347" s="10">
        <f>DAY(Tbl_Transactions[[#This Row],[Date]])</f>
        <v>4</v>
      </c>
      <c r="H347" s="10">
        <f>WEEKDAY(Tbl_Transactions[[#This Row],[Date]])</f>
        <v>1</v>
      </c>
      <c r="I347" s="10" t="str">
        <f>VLOOKUP(Tbl_Transactions[[#This Row],[Weekday Num]],Tbl_Lookup_Weekday[], 2)</f>
        <v>Sun</v>
      </c>
      <c r="J347" s="10" t="str">
        <f>VLOOKUP(Tbl_Transactions[[#This Row],[Time]],Tbl_Lookup_Time[],4,TRUE)</f>
        <v>Night</v>
      </c>
      <c r="K347" s="10" t="s">
        <v>37</v>
      </c>
      <c r="L347" s="10" t="s">
        <v>47</v>
      </c>
      <c r="M347" s="10" t="s">
        <v>48</v>
      </c>
      <c r="N347" s="10" t="s">
        <v>26</v>
      </c>
      <c r="O347" s="14">
        <v>321</v>
      </c>
      <c r="P347" s="14">
        <f>IF(Tbl_Transactions[[#This Row],[Type]]="Income",Tbl_Transactions[[#This Row],[Amount]]*Rng_Lookup_IncomeTax,Tbl_Transactions[[#This Row],[Amount]]*Rng_Lookup_SalesTax)</f>
        <v>28.48875</v>
      </c>
      <c r="Q347" s="14">
        <f>IF(Tbl_Transactions[[#This Row],[Type]]="Expense",Tbl_Transactions[[#This Row],[Amount]]+Tbl_Transactions[[#This Row],[Tax]],Tbl_Transactions[[#This Row],[Amount]]-Tbl_Transactions[[#This Row],[Tax]])</f>
        <v>349.48874999999998</v>
      </c>
      <c r="R347" s="10" t="str">
        <f>IF(Tbl_Transactions[[#This Row],[Category]]="Income","Income","Expense")</f>
        <v>Expense</v>
      </c>
    </row>
    <row r="348" spans="1:18" x14ac:dyDescent="0.25">
      <c r="A348" s="10">
        <v>347</v>
      </c>
      <c r="B348" s="15">
        <v>40978</v>
      </c>
      <c r="C348" s="16">
        <v>0.562256960733301</v>
      </c>
      <c r="D348" s="10">
        <f>IF(Tbl_Transactions[[#This Row],[Date]]="","",YEAR(Tbl_Transactions[[#This Row],[Date]]))</f>
        <v>2012</v>
      </c>
      <c r="E348" s="10">
        <f>MONTH(Tbl_Transactions[[#This Row],[Date]])</f>
        <v>3</v>
      </c>
      <c r="F348" s="10" t="str">
        <f>VLOOKUP(Tbl_Transactions[[#This Row],[Month Num]],Tbl_Lookup_Month[],2)</f>
        <v>Mar</v>
      </c>
      <c r="G348" s="10">
        <f>DAY(Tbl_Transactions[[#This Row],[Date]])</f>
        <v>10</v>
      </c>
      <c r="H348" s="10">
        <f>WEEKDAY(Tbl_Transactions[[#This Row],[Date]])</f>
        <v>7</v>
      </c>
      <c r="I348" s="10" t="str">
        <f>VLOOKUP(Tbl_Transactions[[#This Row],[Weekday Num]],Tbl_Lookup_Weekday[], 2)</f>
        <v>Sat</v>
      </c>
      <c r="J348" s="10" t="str">
        <f>VLOOKUP(Tbl_Transactions[[#This Row],[Time]],Tbl_Lookup_Time[],4,TRUE)</f>
        <v>Afternoon</v>
      </c>
      <c r="K348" s="10" t="s">
        <v>28</v>
      </c>
      <c r="L348" s="10" t="s">
        <v>27</v>
      </c>
      <c r="M348" s="10" t="s">
        <v>29</v>
      </c>
      <c r="N348" s="10" t="s">
        <v>35</v>
      </c>
      <c r="O348" s="14">
        <v>383</v>
      </c>
      <c r="P348" s="14">
        <f>IF(Tbl_Transactions[[#This Row],[Type]]="Income",Tbl_Transactions[[#This Row],[Amount]]*Rng_Lookup_IncomeTax,Tbl_Transactions[[#This Row],[Amount]]*Rng_Lookup_SalesTax)</f>
        <v>33.991250000000001</v>
      </c>
      <c r="Q348" s="14">
        <f>IF(Tbl_Transactions[[#This Row],[Type]]="Expense",Tbl_Transactions[[#This Row],[Amount]]+Tbl_Transactions[[#This Row],[Tax]],Tbl_Transactions[[#This Row],[Amount]]-Tbl_Transactions[[#This Row],[Tax]])</f>
        <v>416.99124999999998</v>
      </c>
      <c r="R348" s="10" t="str">
        <f>IF(Tbl_Transactions[[#This Row],[Category]]="Income","Income","Expense")</f>
        <v>Expense</v>
      </c>
    </row>
    <row r="349" spans="1:18" x14ac:dyDescent="0.25">
      <c r="A349" s="10">
        <v>348</v>
      </c>
      <c r="B349" s="15">
        <v>40985</v>
      </c>
      <c r="C349" s="16">
        <v>0.55559509024964748</v>
      </c>
      <c r="D349" s="10">
        <f>IF(Tbl_Transactions[[#This Row],[Date]]="","",YEAR(Tbl_Transactions[[#This Row],[Date]]))</f>
        <v>2012</v>
      </c>
      <c r="E349" s="10">
        <f>MONTH(Tbl_Transactions[[#This Row],[Date]])</f>
        <v>3</v>
      </c>
      <c r="F349" s="10" t="str">
        <f>VLOOKUP(Tbl_Transactions[[#This Row],[Month Num]],Tbl_Lookup_Month[],2)</f>
        <v>Mar</v>
      </c>
      <c r="G349" s="10">
        <f>DAY(Tbl_Transactions[[#This Row],[Date]])</f>
        <v>17</v>
      </c>
      <c r="H349" s="10">
        <f>WEEKDAY(Tbl_Transactions[[#This Row],[Date]])</f>
        <v>7</v>
      </c>
      <c r="I349" s="10" t="str">
        <f>VLOOKUP(Tbl_Transactions[[#This Row],[Weekday Num]],Tbl_Lookup_Weekday[], 2)</f>
        <v>Sat</v>
      </c>
      <c r="J349" s="10" t="str">
        <f>VLOOKUP(Tbl_Transactions[[#This Row],[Time]],Tbl_Lookup_Time[],4,TRUE)</f>
        <v>Afternoon</v>
      </c>
      <c r="K349" s="10" t="s">
        <v>28</v>
      </c>
      <c r="L349" s="10" t="s">
        <v>27</v>
      </c>
      <c r="M349" s="10" t="s">
        <v>29</v>
      </c>
      <c r="N349" s="10" t="s">
        <v>26</v>
      </c>
      <c r="O349" s="14">
        <v>378</v>
      </c>
      <c r="P349" s="14">
        <f>IF(Tbl_Transactions[[#This Row],[Type]]="Income",Tbl_Transactions[[#This Row],[Amount]]*Rng_Lookup_IncomeTax,Tbl_Transactions[[#This Row],[Amount]]*Rng_Lookup_SalesTax)</f>
        <v>33.547499999999999</v>
      </c>
      <c r="Q349" s="14">
        <f>IF(Tbl_Transactions[[#This Row],[Type]]="Expense",Tbl_Transactions[[#This Row],[Amount]]+Tbl_Transactions[[#This Row],[Tax]],Tbl_Transactions[[#This Row],[Amount]]-Tbl_Transactions[[#This Row],[Tax]])</f>
        <v>411.54750000000001</v>
      </c>
      <c r="R349" s="10" t="str">
        <f>IF(Tbl_Transactions[[#This Row],[Category]]="Income","Income","Expense")</f>
        <v>Expense</v>
      </c>
    </row>
    <row r="350" spans="1:18" x14ac:dyDescent="0.25">
      <c r="A350" s="10">
        <v>349</v>
      </c>
      <c r="B350" s="15">
        <v>40986</v>
      </c>
      <c r="C350" s="16">
        <v>0.65727191285159725</v>
      </c>
      <c r="D350" s="10">
        <f>IF(Tbl_Transactions[[#This Row],[Date]]="","",YEAR(Tbl_Transactions[[#This Row],[Date]]))</f>
        <v>2012</v>
      </c>
      <c r="E350" s="10">
        <f>MONTH(Tbl_Transactions[[#This Row],[Date]])</f>
        <v>3</v>
      </c>
      <c r="F350" s="10" t="str">
        <f>VLOOKUP(Tbl_Transactions[[#This Row],[Month Num]],Tbl_Lookup_Month[],2)</f>
        <v>Mar</v>
      </c>
      <c r="G350" s="10">
        <f>DAY(Tbl_Transactions[[#This Row],[Date]])</f>
        <v>18</v>
      </c>
      <c r="H350" s="10">
        <f>WEEKDAY(Tbl_Transactions[[#This Row],[Date]])</f>
        <v>1</v>
      </c>
      <c r="I350" s="10" t="str">
        <f>VLOOKUP(Tbl_Transactions[[#This Row],[Weekday Num]],Tbl_Lookup_Weekday[], 2)</f>
        <v>Sun</v>
      </c>
      <c r="J350" s="10" t="str">
        <f>VLOOKUP(Tbl_Transactions[[#This Row],[Time]],Tbl_Lookup_Time[],4,TRUE)</f>
        <v>Afternoon</v>
      </c>
      <c r="K350" s="10" t="s">
        <v>37</v>
      </c>
      <c r="L350" s="10" t="s">
        <v>47</v>
      </c>
      <c r="M350" s="10" t="s">
        <v>48</v>
      </c>
      <c r="N350" s="10" t="s">
        <v>26</v>
      </c>
      <c r="O350" s="14">
        <v>111</v>
      </c>
      <c r="P350" s="14">
        <f>IF(Tbl_Transactions[[#This Row],[Type]]="Income",Tbl_Transactions[[#This Row],[Amount]]*Rng_Lookup_IncomeTax,Tbl_Transactions[[#This Row],[Amount]]*Rng_Lookup_SalesTax)</f>
        <v>9.8512500000000003</v>
      </c>
      <c r="Q350" s="14">
        <f>IF(Tbl_Transactions[[#This Row],[Type]]="Expense",Tbl_Transactions[[#This Row],[Amount]]+Tbl_Transactions[[#This Row],[Tax]],Tbl_Transactions[[#This Row],[Amount]]-Tbl_Transactions[[#This Row],[Tax]])</f>
        <v>120.85124999999999</v>
      </c>
      <c r="R350" s="10" t="str">
        <f>IF(Tbl_Transactions[[#This Row],[Category]]="Income","Income","Expense")</f>
        <v>Expense</v>
      </c>
    </row>
    <row r="351" spans="1:18" x14ac:dyDescent="0.25">
      <c r="A351" s="10">
        <v>350</v>
      </c>
      <c r="B351" s="15">
        <v>40986</v>
      </c>
      <c r="C351" s="16">
        <v>0.62091997148658484</v>
      </c>
      <c r="D351" s="10">
        <f>IF(Tbl_Transactions[[#This Row],[Date]]="","",YEAR(Tbl_Transactions[[#This Row],[Date]]))</f>
        <v>2012</v>
      </c>
      <c r="E351" s="10">
        <f>MONTH(Tbl_Transactions[[#This Row],[Date]])</f>
        <v>3</v>
      </c>
      <c r="F351" s="10" t="str">
        <f>VLOOKUP(Tbl_Transactions[[#This Row],[Month Num]],Tbl_Lookup_Month[],2)</f>
        <v>Mar</v>
      </c>
      <c r="G351" s="10">
        <f>DAY(Tbl_Transactions[[#This Row],[Date]])</f>
        <v>18</v>
      </c>
      <c r="H351" s="10">
        <f>WEEKDAY(Tbl_Transactions[[#This Row],[Date]])</f>
        <v>1</v>
      </c>
      <c r="I351" s="10" t="str">
        <f>VLOOKUP(Tbl_Transactions[[#This Row],[Weekday Num]],Tbl_Lookup_Weekday[], 2)</f>
        <v>Sun</v>
      </c>
      <c r="J351" s="10" t="str">
        <f>VLOOKUP(Tbl_Transactions[[#This Row],[Time]],Tbl_Lookup_Time[],4,TRUE)</f>
        <v>Afternoon</v>
      </c>
      <c r="K351" s="10" t="s">
        <v>28</v>
      </c>
      <c r="L351" s="10" t="s">
        <v>32</v>
      </c>
      <c r="M351" s="10" t="s">
        <v>33</v>
      </c>
      <c r="N351" s="10" t="s">
        <v>19</v>
      </c>
      <c r="O351" s="14">
        <v>479</v>
      </c>
      <c r="P351" s="14">
        <f>IF(Tbl_Transactions[[#This Row],[Type]]="Income",Tbl_Transactions[[#This Row],[Amount]]*Rng_Lookup_IncomeTax,Tbl_Transactions[[#This Row],[Amount]]*Rng_Lookup_SalesTax)</f>
        <v>42.511249999999997</v>
      </c>
      <c r="Q351" s="14">
        <f>IF(Tbl_Transactions[[#This Row],[Type]]="Expense",Tbl_Transactions[[#This Row],[Amount]]+Tbl_Transactions[[#This Row],[Tax]],Tbl_Transactions[[#This Row],[Amount]]-Tbl_Transactions[[#This Row],[Tax]])</f>
        <v>521.51125000000002</v>
      </c>
      <c r="R351" s="10" t="str">
        <f>IF(Tbl_Transactions[[#This Row],[Category]]="Income","Income","Expense")</f>
        <v>Expense</v>
      </c>
    </row>
    <row r="352" spans="1:18" x14ac:dyDescent="0.25">
      <c r="A352" s="10">
        <v>351</v>
      </c>
      <c r="B352" s="15">
        <v>40988</v>
      </c>
      <c r="C352" s="16">
        <v>0.68234265779511594</v>
      </c>
      <c r="D352" s="10">
        <f>IF(Tbl_Transactions[[#This Row],[Date]]="","",YEAR(Tbl_Transactions[[#This Row],[Date]]))</f>
        <v>2012</v>
      </c>
      <c r="E352" s="10">
        <f>MONTH(Tbl_Transactions[[#This Row],[Date]])</f>
        <v>3</v>
      </c>
      <c r="F352" s="10" t="str">
        <f>VLOOKUP(Tbl_Transactions[[#This Row],[Month Num]],Tbl_Lookup_Month[],2)</f>
        <v>Mar</v>
      </c>
      <c r="G352" s="10">
        <f>DAY(Tbl_Transactions[[#This Row],[Date]])</f>
        <v>20</v>
      </c>
      <c r="H352" s="10">
        <f>WEEKDAY(Tbl_Transactions[[#This Row],[Date]])</f>
        <v>3</v>
      </c>
      <c r="I352" s="10" t="str">
        <f>VLOOKUP(Tbl_Transactions[[#This Row],[Weekday Num]],Tbl_Lookup_Weekday[], 2)</f>
        <v>Tue</v>
      </c>
      <c r="J352" s="10" t="str">
        <f>VLOOKUP(Tbl_Transactions[[#This Row],[Time]],Tbl_Lookup_Time[],4,TRUE)</f>
        <v>Afternoon</v>
      </c>
      <c r="K352" s="10" t="s">
        <v>40</v>
      </c>
      <c r="L352" s="10" t="s">
        <v>39</v>
      </c>
      <c r="M352" s="10" t="s">
        <v>41</v>
      </c>
      <c r="N352" s="10" t="s">
        <v>35</v>
      </c>
      <c r="O352" s="14">
        <v>22</v>
      </c>
      <c r="P352" s="14">
        <f>IF(Tbl_Transactions[[#This Row],[Type]]="Income",Tbl_Transactions[[#This Row],[Amount]]*Rng_Lookup_IncomeTax,Tbl_Transactions[[#This Row],[Amount]]*Rng_Lookup_SalesTax)</f>
        <v>1.9524999999999999</v>
      </c>
      <c r="Q352" s="14">
        <f>IF(Tbl_Transactions[[#This Row],[Type]]="Expense",Tbl_Transactions[[#This Row],[Amount]]+Tbl_Transactions[[#This Row],[Tax]],Tbl_Transactions[[#This Row],[Amount]]-Tbl_Transactions[[#This Row],[Tax]])</f>
        <v>23.952500000000001</v>
      </c>
      <c r="R352" s="10" t="str">
        <f>IF(Tbl_Transactions[[#This Row],[Category]]="Income","Income","Expense")</f>
        <v>Expense</v>
      </c>
    </row>
    <row r="353" spans="1:18" x14ac:dyDescent="0.25">
      <c r="A353" s="10">
        <v>352</v>
      </c>
      <c r="B353" s="15">
        <v>40991</v>
      </c>
      <c r="C353" s="16">
        <v>0.38359379746202549</v>
      </c>
      <c r="D353" s="10">
        <f>IF(Tbl_Transactions[[#This Row],[Date]]="","",YEAR(Tbl_Transactions[[#This Row],[Date]]))</f>
        <v>2012</v>
      </c>
      <c r="E353" s="10">
        <f>MONTH(Tbl_Transactions[[#This Row],[Date]])</f>
        <v>3</v>
      </c>
      <c r="F353" s="10" t="str">
        <f>VLOOKUP(Tbl_Transactions[[#This Row],[Month Num]],Tbl_Lookup_Month[],2)</f>
        <v>Mar</v>
      </c>
      <c r="G353" s="10">
        <f>DAY(Tbl_Transactions[[#This Row],[Date]])</f>
        <v>23</v>
      </c>
      <c r="H353" s="10">
        <f>WEEKDAY(Tbl_Transactions[[#This Row],[Date]])</f>
        <v>6</v>
      </c>
      <c r="I353" s="10" t="str">
        <f>VLOOKUP(Tbl_Transactions[[#This Row],[Weekday Num]],Tbl_Lookup_Weekday[], 2)</f>
        <v>Fri</v>
      </c>
      <c r="J353" s="10" t="str">
        <f>VLOOKUP(Tbl_Transactions[[#This Row],[Time]],Tbl_Lookup_Time[],4,TRUE)</f>
        <v>Morning</v>
      </c>
      <c r="K353" s="10" t="s">
        <v>28</v>
      </c>
      <c r="L353" s="10" t="s">
        <v>27</v>
      </c>
      <c r="M353" s="10" t="s">
        <v>29</v>
      </c>
      <c r="N353" s="10" t="s">
        <v>19</v>
      </c>
      <c r="O353" s="14">
        <v>403</v>
      </c>
      <c r="P353" s="14">
        <f>IF(Tbl_Transactions[[#This Row],[Type]]="Income",Tbl_Transactions[[#This Row],[Amount]]*Rng_Lookup_IncomeTax,Tbl_Transactions[[#This Row],[Amount]]*Rng_Lookup_SalesTax)</f>
        <v>35.766249999999999</v>
      </c>
      <c r="Q353" s="14">
        <f>IF(Tbl_Transactions[[#This Row],[Type]]="Expense",Tbl_Transactions[[#This Row],[Amount]]+Tbl_Transactions[[#This Row],[Tax]],Tbl_Transactions[[#This Row],[Amount]]-Tbl_Transactions[[#This Row],[Tax]])</f>
        <v>438.76625000000001</v>
      </c>
      <c r="R353" s="10" t="str">
        <f>IF(Tbl_Transactions[[#This Row],[Category]]="Income","Income","Expense")</f>
        <v>Expense</v>
      </c>
    </row>
    <row r="354" spans="1:18" x14ac:dyDescent="0.25">
      <c r="A354" s="10">
        <v>353</v>
      </c>
      <c r="B354" s="15">
        <v>40991</v>
      </c>
      <c r="C354" s="16">
        <v>0.57671737611262053</v>
      </c>
      <c r="D354" s="10">
        <f>IF(Tbl_Transactions[[#This Row],[Date]]="","",YEAR(Tbl_Transactions[[#This Row],[Date]]))</f>
        <v>2012</v>
      </c>
      <c r="E354" s="10">
        <f>MONTH(Tbl_Transactions[[#This Row],[Date]])</f>
        <v>3</v>
      </c>
      <c r="F354" s="10" t="str">
        <f>VLOOKUP(Tbl_Transactions[[#This Row],[Month Num]],Tbl_Lookup_Month[],2)</f>
        <v>Mar</v>
      </c>
      <c r="G354" s="10">
        <f>DAY(Tbl_Transactions[[#This Row],[Date]])</f>
        <v>23</v>
      </c>
      <c r="H354" s="10">
        <f>WEEKDAY(Tbl_Transactions[[#This Row],[Date]])</f>
        <v>6</v>
      </c>
      <c r="I354" s="10" t="str">
        <f>VLOOKUP(Tbl_Transactions[[#This Row],[Weekday Num]],Tbl_Lookup_Weekday[], 2)</f>
        <v>Fri</v>
      </c>
      <c r="J354" s="10" t="str">
        <f>VLOOKUP(Tbl_Transactions[[#This Row],[Time]],Tbl_Lookup_Time[],4,TRUE)</f>
        <v>Afternoon</v>
      </c>
      <c r="K354" s="10" t="s">
        <v>60</v>
      </c>
      <c r="L354" s="10" t="s">
        <v>59</v>
      </c>
      <c r="M354" s="10" t="s">
        <v>61</v>
      </c>
      <c r="N354" s="10" t="s">
        <v>26</v>
      </c>
      <c r="O354" s="14">
        <v>89</v>
      </c>
      <c r="P354" s="14">
        <f>IF(Tbl_Transactions[[#This Row],[Type]]="Income",Tbl_Transactions[[#This Row],[Amount]]*Rng_Lookup_IncomeTax,Tbl_Transactions[[#This Row],[Amount]]*Rng_Lookup_SalesTax)</f>
        <v>7.8987499999999997</v>
      </c>
      <c r="Q354" s="14">
        <f>IF(Tbl_Transactions[[#This Row],[Type]]="Expense",Tbl_Transactions[[#This Row],[Amount]]+Tbl_Transactions[[#This Row],[Tax]],Tbl_Transactions[[#This Row],[Amount]]-Tbl_Transactions[[#This Row],[Tax]])</f>
        <v>96.898750000000007</v>
      </c>
      <c r="R354" s="10" t="str">
        <f>IF(Tbl_Transactions[[#This Row],[Category]]="Income","Income","Expense")</f>
        <v>Expense</v>
      </c>
    </row>
    <row r="355" spans="1:18" x14ac:dyDescent="0.25">
      <c r="A355" s="10">
        <v>354</v>
      </c>
      <c r="B355" s="15">
        <v>40992</v>
      </c>
      <c r="C355" s="16">
        <v>0.39318126921539975</v>
      </c>
      <c r="D355" s="10">
        <f>IF(Tbl_Transactions[[#This Row],[Date]]="","",YEAR(Tbl_Transactions[[#This Row],[Date]]))</f>
        <v>2012</v>
      </c>
      <c r="E355" s="10">
        <f>MONTH(Tbl_Transactions[[#This Row],[Date]])</f>
        <v>3</v>
      </c>
      <c r="F355" s="10" t="str">
        <f>VLOOKUP(Tbl_Transactions[[#This Row],[Month Num]],Tbl_Lookup_Month[],2)</f>
        <v>Mar</v>
      </c>
      <c r="G355" s="10">
        <f>DAY(Tbl_Transactions[[#This Row],[Date]])</f>
        <v>24</v>
      </c>
      <c r="H355" s="10">
        <f>WEEKDAY(Tbl_Transactions[[#This Row],[Date]])</f>
        <v>7</v>
      </c>
      <c r="I355" s="10" t="str">
        <f>VLOOKUP(Tbl_Transactions[[#This Row],[Weekday Num]],Tbl_Lookup_Weekday[], 2)</f>
        <v>Sat</v>
      </c>
      <c r="J355" s="10" t="str">
        <f>VLOOKUP(Tbl_Transactions[[#This Row],[Time]],Tbl_Lookup_Time[],4,TRUE)</f>
        <v>Morning</v>
      </c>
      <c r="K355" s="10" t="s">
        <v>40</v>
      </c>
      <c r="L355" s="10" t="s">
        <v>39</v>
      </c>
      <c r="M355" s="10" t="s">
        <v>41</v>
      </c>
      <c r="N355" s="10" t="s">
        <v>26</v>
      </c>
      <c r="O355" s="14">
        <v>72</v>
      </c>
      <c r="P355" s="14">
        <f>IF(Tbl_Transactions[[#This Row],[Type]]="Income",Tbl_Transactions[[#This Row],[Amount]]*Rng_Lookup_IncomeTax,Tbl_Transactions[[#This Row],[Amount]]*Rng_Lookup_SalesTax)</f>
        <v>6.39</v>
      </c>
      <c r="Q355" s="14">
        <f>IF(Tbl_Transactions[[#This Row],[Type]]="Expense",Tbl_Transactions[[#This Row],[Amount]]+Tbl_Transactions[[#This Row],[Tax]],Tbl_Transactions[[#This Row],[Amount]]-Tbl_Transactions[[#This Row],[Tax]])</f>
        <v>78.39</v>
      </c>
      <c r="R355" s="10" t="str">
        <f>IF(Tbl_Transactions[[#This Row],[Category]]="Income","Income","Expense")</f>
        <v>Expense</v>
      </c>
    </row>
    <row r="356" spans="1:18" x14ac:dyDescent="0.25">
      <c r="A356" s="10">
        <v>355</v>
      </c>
      <c r="B356" s="15">
        <v>40996</v>
      </c>
      <c r="C356" s="16">
        <v>0.35916590267921122</v>
      </c>
      <c r="D356" s="10">
        <f>IF(Tbl_Transactions[[#This Row],[Date]]="","",YEAR(Tbl_Transactions[[#This Row],[Date]]))</f>
        <v>2012</v>
      </c>
      <c r="E356" s="10">
        <f>MONTH(Tbl_Transactions[[#This Row],[Date]])</f>
        <v>3</v>
      </c>
      <c r="F356" s="10" t="str">
        <f>VLOOKUP(Tbl_Transactions[[#This Row],[Month Num]],Tbl_Lookup_Month[],2)</f>
        <v>Mar</v>
      </c>
      <c r="G356" s="10">
        <f>DAY(Tbl_Transactions[[#This Row],[Date]])</f>
        <v>28</v>
      </c>
      <c r="H356" s="10">
        <f>WEEKDAY(Tbl_Transactions[[#This Row],[Date]])</f>
        <v>4</v>
      </c>
      <c r="I356" s="10" t="str">
        <f>VLOOKUP(Tbl_Transactions[[#This Row],[Weekday Num]],Tbl_Lookup_Weekday[], 2)</f>
        <v>Wed</v>
      </c>
      <c r="J356" s="10" t="str">
        <f>VLOOKUP(Tbl_Transactions[[#This Row],[Time]],Tbl_Lookup_Time[],4,TRUE)</f>
        <v>Morning</v>
      </c>
      <c r="K356" s="10" t="s">
        <v>37</v>
      </c>
      <c r="L356" s="10" t="s">
        <v>47</v>
      </c>
      <c r="M356" s="10" t="s">
        <v>48</v>
      </c>
      <c r="N356" s="10" t="s">
        <v>26</v>
      </c>
      <c r="O356" s="14">
        <v>472</v>
      </c>
      <c r="P356" s="14">
        <f>IF(Tbl_Transactions[[#This Row],[Type]]="Income",Tbl_Transactions[[#This Row],[Amount]]*Rng_Lookup_IncomeTax,Tbl_Transactions[[#This Row],[Amount]]*Rng_Lookup_SalesTax)</f>
        <v>41.89</v>
      </c>
      <c r="Q356" s="14">
        <f>IF(Tbl_Transactions[[#This Row],[Type]]="Expense",Tbl_Transactions[[#This Row],[Amount]]+Tbl_Transactions[[#This Row],[Tax]],Tbl_Transactions[[#This Row],[Amount]]-Tbl_Transactions[[#This Row],[Tax]])</f>
        <v>513.89</v>
      </c>
      <c r="R356" s="10" t="str">
        <f>IF(Tbl_Transactions[[#This Row],[Category]]="Income","Income","Expense")</f>
        <v>Expense</v>
      </c>
    </row>
    <row r="357" spans="1:18" x14ac:dyDescent="0.25">
      <c r="A357" s="10">
        <v>356</v>
      </c>
      <c r="B357" s="15">
        <v>41000</v>
      </c>
      <c r="C357" s="16">
        <v>0.92093897411626779</v>
      </c>
      <c r="D357" s="10">
        <f>IF(Tbl_Transactions[[#This Row],[Date]]="","",YEAR(Tbl_Transactions[[#This Row],[Date]]))</f>
        <v>2012</v>
      </c>
      <c r="E357" s="10">
        <f>MONTH(Tbl_Transactions[[#This Row],[Date]])</f>
        <v>4</v>
      </c>
      <c r="F357" s="10" t="str">
        <f>VLOOKUP(Tbl_Transactions[[#This Row],[Month Num]],Tbl_Lookup_Month[],2)</f>
        <v>Apr</v>
      </c>
      <c r="G357" s="10">
        <f>DAY(Tbl_Transactions[[#This Row],[Date]])</f>
        <v>1</v>
      </c>
      <c r="H357" s="10">
        <f>WEEKDAY(Tbl_Transactions[[#This Row],[Date]])</f>
        <v>1</v>
      </c>
      <c r="I357" s="10" t="str">
        <f>VLOOKUP(Tbl_Transactions[[#This Row],[Weekday Num]],Tbl_Lookup_Weekday[], 2)</f>
        <v>Sun</v>
      </c>
      <c r="J357" s="10" t="str">
        <f>VLOOKUP(Tbl_Transactions[[#This Row],[Time]],Tbl_Lookup_Time[],4,TRUE)</f>
        <v>Evening</v>
      </c>
      <c r="K357" s="10" t="s">
        <v>17</v>
      </c>
      <c r="L357" s="10" t="s">
        <v>44</v>
      </c>
      <c r="M357" s="10" t="s">
        <v>45</v>
      </c>
      <c r="N357" s="10" t="s">
        <v>35</v>
      </c>
      <c r="O357" s="14">
        <v>34</v>
      </c>
      <c r="P357" s="14">
        <f>IF(Tbl_Transactions[[#This Row],[Type]]="Income",Tbl_Transactions[[#This Row],[Amount]]*Rng_Lookup_IncomeTax,Tbl_Transactions[[#This Row],[Amount]]*Rng_Lookup_SalesTax)</f>
        <v>12.92</v>
      </c>
      <c r="Q357" s="14">
        <f>IF(Tbl_Transactions[[#This Row],[Type]]="Expense",Tbl_Transactions[[#This Row],[Amount]]+Tbl_Transactions[[#This Row],[Tax]],Tbl_Transactions[[#This Row],[Amount]]-Tbl_Transactions[[#This Row],[Tax]])</f>
        <v>21.08</v>
      </c>
      <c r="R357" s="10" t="str">
        <f>IF(Tbl_Transactions[[#This Row],[Category]]="Income","Income","Expense")</f>
        <v>Income</v>
      </c>
    </row>
    <row r="358" spans="1:18" x14ac:dyDescent="0.25">
      <c r="A358" s="10">
        <v>357</v>
      </c>
      <c r="B358" s="15">
        <v>41001</v>
      </c>
      <c r="C358" s="16">
        <v>0.40913472512964155</v>
      </c>
      <c r="D358" s="10">
        <f>IF(Tbl_Transactions[[#This Row],[Date]]="","",YEAR(Tbl_Transactions[[#This Row],[Date]]))</f>
        <v>2012</v>
      </c>
      <c r="E358" s="10">
        <f>MONTH(Tbl_Transactions[[#This Row],[Date]])</f>
        <v>4</v>
      </c>
      <c r="F358" s="10" t="str">
        <f>VLOOKUP(Tbl_Transactions[[#This Row],[Month Num]],Tbl_Lookup_Month[],2)</f>
        <v>Apr</v>
      </c>
      <c r="G358" s="10">
        <f>DAY(Tbl_Transactions[[#This Row],[Date]])</f>
        <v>2</v>
      </c>
      <c r="H358" s="10">
        <f>WEEKDAY(Tbl_Transactions[[#This Row],[Date]])</f>
        <v>2</v>
      </c>
      <c r="I358" s="10" t="str">
        <f>VLOOKUP(Tbl_Transactions[[#This Row],[Weekday Num]],Tbl_Lookup_Weekday[], 2)</f>
        <v>Mon</v>
      </c>
      <c r="J358" s="10" t="str">
        <f>VLOOKUP(Tbl_Transactions[[#This Row],[Time]],Tbl_Lookup_Time[],4,TRUE)</f>
        <v>Morning</v>
      </c>
      <c r="K358" s="10" t="s">
        <v>28</v>
      </c>
      <c r="L358" s="10" t="s">
        <v>42</v>
      </c>
      <c r="M358" s="10" t="s">
        <v>43</v>
      </c>
      <c r="N358" s="10" t="s">
        <v>19</v>
      </c>
      <c r="O358" s="14">
        <v>340</v>
      </c>
      <c r="P358" s="14">
        <f>IF(Tbl_Transactions[[#This Row],[Type]]="Income",Tbl_Transactions[[#This Row],[Amount]]*Rng_Lookup_IncomeTax,Tbl_Transactions[[#This Row],[Amount]]*Rng_Lookup_SalesTax)</f>
        <v>30.174999999999997</v>
      </c>
      <c r="Q358" s="14">
        <f>IF(Tbl_Transactions[[#This Row],[Type]]="Expense",Tbl_Transactions[[#This Row],[Amount]]+Tbl_Transactions[[#This Row],[Tax]],Tbl_Transactions[[#This Row],[Amount]]-Tbl_Transactions[[#This Row],[Tax]])</f>
        <v>370.17500000000001</v>
      </c>
      <c r="R358" s="10" t="str">
        <f>IF(Tbl_Transactions[[#This Row],[Category]]="Income","Income","Expense")</f>
        <v>Expense</v>
      </c>
    </row>
    <row r="359" spans="1:18" x14ac:dyDescent="0.25">
      <c r="A359" s="10">
        <v>358</v>
      </c>
      <c r="B359" s="15">
        <v>41002</v>
      </c>
      <c r="C359" s="16">
        <v>0.9470283583331035</v>
      </c>
      <c r="D359" s="10">
        <f>IF(Tbl_Transactions[[#This Row],[Date]]="","",YEAR(Tbl_Transactions[[#This Row],[Date]]))</f>
        <v>2012</v>
      </c>
      <c r="E359" s="10">
        <f>MONTH(Tbl_Transactions[[#This Row],[Date]])</f>
        <v>4</v>
      </c>
      <c r="F359" s="10" t="str">
        <f>VLOOKUP(Tbl_Transactions[[#This Row],[Month Num]],Tbl_Lookup_Month[],2)</f>
        <v>Apr</v>
      </c>
      <c r="G359" s="10">
        <f>DAY(Tbl_Transactions[[#This Row],[Date]])</f>
        <v>3</v>
      </c>
      <c r="H359" s="10">
        <f>WEEKDAY(Tbl_Transactions[[#This Row],[Date]])</f>
        <v>3</v>
      </c>
      <c r="I359" s="10" t="str">
        <f>VLOOKUP(Tbl_Transactions[[#This Row],[Weekday Num]],Tbl_Lookup_Weekday[], 2)</f>
        <v>Tue</v>
      </c>
      <c r="J359" s="10" t="str">
        <f>VLOOKUP(Tbl_Transactions[[#This Row],[Time]],Tbl_Lookup_Time[],4,TRUE)</f>
        <v>Evening</v>
      </c>
      <c r="K359" s="10" t="s">
        <v>17</v>
      </c>
      <c r="L359" s="10" t="s">
        <v>20</v>
      </c>
      <c r="M359" s="10" t="s">
        <v>21</v>
      </c>
      <c r="N359" s="10" t="s">
        <v>19</v>
      </c>
      <c r="O359" s="14">
        <v>275</v>
      </c>
      <c r="P359" s="14">
        <f>IF(Tbl_Transactions[[#This Row],[Type]]="Income",Tbl_Transactions[[#This Row],[Amount]]*Rng_Lookup_IncomeTax,Tbl_Transactions[[#This Row],[Amount]]*Rng_Lookup_SalesTax)</f>
        <v>104.5</v>
      </c>
      <c r="Q359" s="14">
        <f>IF(Tbl_Transactions[[#This Row],[Type]]="Expense",Tbl_Transactions[[#This Row],[Amount]]+Tbl_Transactions[[#This Row],[Tax]],Tbl_Transactions[[#This Row],[Amount]]-Tbl_Transactions[[#This Row],[Tax]])</f>
        <v>170.5</v>
      </c>
      <c r="R359" s="10" t="str">
        <f>IF(Tbl_Transactions[[#This Row],[Category]]="Income","Income","Expense")</f>
        <v>Income</v>
      </c>
    </row>
    <row r="360" spans="1:18" x14ac:dyDescent="0.25">
      <c r="A360" s="10">
        <v>359</v>
      </c>
      <c r="B360" s="15">
        <v>41004</v>
      </c>
      <c r="C360" s="16">
        <v>0.19186364662484423</v>
      </c>
      <c r="D360" s="10">
        <f>IF(Tbl_Transactions[[#This Row],[Date]]="","",YEAR(Tbl_Transactions[[#This Row],[Date]]))</f>
        <v>2012</v>
      </c>
      <c r="E360" s="10">
        <f>MONTH(Tbl_Transactions[[#This Row],[Date]])</f>
        <v>4</v>
      </c>
      <c r="F360" s="10" t="str">
        <f>VLOOKUP(Tbl_Transactions[[#This Row],[Month Num]],Tbl_Lookup_Month[],2)</f>
        <v>Apr</v>
      </c>
      <c r="G360" s="10">
        <f>DAY(Tbl_Transactions[[#This Row],[Date]])</f>
        <v>5</v>
      </c>
      <c r="H360" s="10">
        <f>WEEKDAY(Tbl_Transactions[[#This Row],[Date]])</f>
        <v>5</v>
      </c>
      <c r="I360" s="10" t="str">
        <f>VLOOKUP(Tbl_Transactions[[#This Row],[Weekday Num]],Tbl_Lookup_Weekday[], 2)</f>
        <v>Thu</v>
      </c>
      <c r="J360" s="10" t="str">
        <f>VLOOKUP(Tbl_Transactions[[#This Row],[Time]],Tbl_Lookup_Time[],4,TRUE)</f>
        <v>Early Morning</v>
      </c>
      <c r="K360" s="10" t="s">
        <v>37</v>
      </c>
      <c r="L360" s="10" t="s">
        <v>36</v>
      </c>
      <c r="M360" s="10" t="s">
        <v>38</v>
      </c>
      <c r="N360" s="10" t="s">
        <v>35</v>
      </c>
      <c r="O360" s="14">
        <v>58</v>
      </c>
      <c r="P360" s="14">
        <f>IF(Tbl_Transactions[[#This Row],[Type]]="Income",Tbl_Transactions[[#This Row],[Amount]]*Rng_Lookup_IncomeTax,Tbl_Transactions[[#This Row],[Amount]]*Rng_Lookup_SalesTax)</f>
        <v>5.1475</v>
      </c>
      <c r="Q360" s="14">
        <f>IF(Tbl_Transactions[[#This Row],[Type]]="Expense",Tbl_Transactions[[#This Row],[Amount]]+Tbl_Transactions[[#This Row],[Tax]],Tbl_Transactions[[#This Row],[Amount]]-Tbl_Transactions[[#This Row],[Tax]])</f>
        <v>63.147500000000001</v>
      </c>
      <c r="R360" s="10" t="str">
        <f>IF(Tbl_Transactions[[#This Row],[Category]]="Income","Income","Expense")</f>
        <v>Expense</v>
      </c>
    </row>
    <row r="361" spans="1:18" x14ac:dyDescent="0.25">
      <c r="A361" s="10">
        <v>360</v>
      </c>
      <c r="B361" s="15">
        <v>41009</v>
      </c>
      <c r="C361" s="16">
        <v>0.47208913265913421</v>
      </c>
      <c r="D361" s="10">
        <f>IF(Tbl_Transactions[[#This Row],[Date]]="","",YEAR(Tbl_Transactions[[#This Row],[Date]]))</f>
        <v>2012</v>
      </c>
      <c r="E361" s="10">
        <f>MONTH(Tbl_Transactions[[#This Row],[Date]])</f>
        <v>4</v>
      </c>
      <c r="F361" s="10" t="str">
        <f>VLOOKUP(Tbl_Transactions[[#This Row],[Month Num]],Tbl_Lookup_Month[],2)</f>
        <v>Apr</v>
      </c>
      <c r="G361" s="10">
        <f>DAY(Tbl_Transactions[[#This Row],[Date]])</f>
        <v>10</v>
      </c>
      <c r="H361" s="10">
        <f>WEEKDAY(Tbl_Transactions[[#This Row],[Date]])</f>
        <v>3</v>
      </c>
      <c r="I361" s="10" t="str">
        <f>VLOOKUP(Tbl_Transactions[[#This Row],[Weekday Num]],Tbl_Lookup_Weekday[], 2)</f>
        <v>Tue</v>
      </c>
      <c r="J361" s="10" t="str">
        <f>VLOOKUP(Tbl_Transactions[[#This Row],[Time]],Tbl_Lookup_Time[],4,TRUE)</f>
        <v>Late Morning</v>
      </c>
      <c r="K361" s="10" t="s">
        <v>55</v>
      </c>
      <c r="L361" s="10" t="s">
        <v>54</v>
      </c>
      <c r="M361" s="10" t="s">
        <v>56</v>
      </c>
      <c r="N361" s="10" t="s">
        <v>19</v>
      </c>
      <c r="O361" s="14">
        <v>311</v>
      </c>
      <c r="P361" s="14">
        <f>IF(Tbl_Transactions[[#This Row],[Type]]="Income",Tbl_Transactions[[#This Row],[Amount]]*Rng_Lookup_IncomeTax,Tbl_Transactions[[#This Row],[Amount]]*Rng_Lookup_SalesTax)</f>
        <v>27.60125</v>
      </c>
      <c r="Q361" s="14">
        <f>IF(Tbl_Transactions[[#This Row],[Type]]="Expense",Tbl_Transactions[[#This Row],[Amount]]+Tbl_Transactions[[#This Row],[Tax]],Tbl_Transactions[[#This Row],[Amount]]-Tbl_Transactions[[#This Row],[Tax]])</f>
        <v>338.60124999999999</v>
      </c>
      <c r="R361" s="10" t="str">
        <f>IF(Tbl_Transactions[[#This Row],[Category]]="Income","Income","Expense")</f>
        <v>Expense</v>
      </c>
    </row>
    <row r="362" spans="1:18" x14ac:dyDescent="0.25">
      <c r="A362" s="10">
        <v>361</v>
      </c>
      <c r="B362" s="15">
        <v>41010</v>
      </c>
      <c r="C362" s="16">
        <v>0.34551290050680727</v>
      </c>
      <c r="D362" s="10">
        <f>IF(Tbl_Transactions[[#This Row],[Date]]="","",YEAR(Tbl_Transactions[[#This Row],[Date]]))</f>
        <v>2012</v>
      </c>
      <c r="E362" s="10">
        <f>MONTH(Tbl_Transactions[[#This Row],[Date]])</f>
        <v>4</v>
      </c>
      <c r="F362" s="10" t="str">
        <f>VLOOKUP(Tbl_Transactions[[#This Row],[Month Num]],Tbl_Lookup_Month[],2)</f>
        <v>Apr</v>
      </c>
      <c r="G362" s="10">
        <f>DAY(Tbl_Transactions[[#This Row],[Date]])</f>
        <v>11</v>
      </c>
      <c r="H362" s="10">
        <f>WEEKDAY(Tbl_Transactions[[#This Row],[Date]])</f>
        <v>4</v>
      </c>
      <c r="I362" s="10" t="str">
        <f>VLOOKUP(Tbl_Transactions[[#This Row],[Weekday Num]],Tbl_Lookup_Weekday[], 2)</f>
        <v>Wed</v>
      </c>
      <c r="J362" s="10" t="str">
        <f>VLOOKUP(Tbl_Transactions[[#This Row],[Time]],Tbl_Lookup_Time[],4,TRUE)</f>
        <v>Morning</v>
      </c>
      <c r="K362" s="10" t="s">
        <v>24</v>
      </c>
      <c r="L362" s="10" t="s">
        <v>30</v>
      </c>
      <c r="M362" s="10" t="s">
        <v>31</v>
      </c>
      <c r="N362" s="10" t="s">
        <v>35</v>
      </c>
      <c r="O362" s="14">
        <v>381</v>
      </c>
      <c r="P362" s="14">
        <f>IF(Tbl_Transactions[[#This Row],[Type]]="Income",Tbl_Transactions[[#This Row],[Amount]]*Rng_Lookup_IncomeTax,Tbl_Transactions[[#This Row],[Amount]]*Rng_Lookup_SalesTax)</f>
        <v>33.813749999999999</v>
      </c>
      <c r="Q362" s="14">
        <f>IF(Tbl_Transactions[[#This Row],[Type]]="Expense",Tbl_Transactions[[#This Row],[Amount]]+Tbl_Transactions[[#This Row],[Tax]],Tbl_Transactions[[#This Row],[Amount]]-Tbl_Transactions[[#This Row],[Tax]])</f>
        <v>414.81375000000003</v>
      </c>
      <c r="R362" s="10" t="str">
        <f>IF(Tbl_Transactions[[#This Row],[Category]]="Income","Income","Expense")</f>
        <v>Expense</v>
      </c>
    </row>
    <row r="363" spans="1:18" x14ac:dyDescent="0.25">
      <c r="A363" s="10">
        <v>362</v>
      </c>
      <c r="B363" s="15">
        <v>41012</v>
      </c>
      <c r="C363" s="16">
        <v>0.35235911900415051</v>
      </c>
      <c r="D363" s="10">
        <f>IF(Tbl_Transactions[[#This Row],[Date]]="","",YEAR(Tbl_Transactions[[#This Row],[Date]]))</f>
        <v>2012</v>
      </c>
      <c r="E363" s="10">
        <f>MONTH(Tbl_Transactions[[#This Row],[Date]])</f>
        <v>4</v>
      </c>
      <c r="F363" s="10" t="str">
        <f>VLOOKUP(Tbl_Transactions[[#This Row],[Month Num]],Tbl_Lookup_Month[],2)</f>
        <v>Apr</v>
      </c>
      <c r="G363" s="10">
        <f>DAY(Tbl_Transactions[[#This Row],[Date]])</f>
        <v>13</v>
      </c>
      <c r="H363" s="10">
        <f>WEEKDAY(Tbl_Transactions[[#This Row],[Date]])</f>
        <v>6</v>
      </c>
      <c r="I363" s="10" t="str">
        <f>VLOOKUP(Tbl_Transactions[[#This Row],[Weekday Num]],Tbl_Lookup_Weekday[], 2)</f>
        <v>Fri</v>
      </c>
      <c r="J363" s="10" t="str">
        <f>VLOOKUP(Tbl_Transactions[[#This Row],[Time]],Tbl_Lookup_Time[],4,TRUE)</f>
        <v>Morning</v>
      </c>
      <c r="K363" s="10" t="s">
        <v>28</v>
      </c>
      <c r="L363" s="10" t="s">
        <v>32</v>
      </c>
      <c r="M363" s="10" t="s">
        <v>33</v>
      </c>
      <c r="N363" s="10" t="s">
        <v>26</v>
      </c>
      <c r="O363" s="14">
        <v>270</v>
      </c>
      <c r="P363" s="14">
        <f>IF(Tbl_Transactions[[#This Row],[Type]]="Income",Tbl_Transactions[[#This Row],[Amount]]*Rng_Lookup_IncomeTax,Tbl_Transactions[[#This Row],[Amount]]*Rng_Lookup_SalesTax)</f>
        <v>23.962499999999999</v>
      </c>
      <c r="Q363" s="14">
        <f>IF(Tbl_Transactions[[#This Row],[Type]]="Expense",Tbl_Transactions[[#This Row],[Amount]]+Tbl_Transactions[[#This Row],[Tax]],Tbl_Transactions[[#This Row],[Amount]]-Tbl_Transactions[[#This Row],[Tax]])</f>
        <v>293.96249999999998</v>
      </c>
      <c r="R363" s="10" t="str">
        <f>IF(Tbl_Transactions[[#This Row],[Category]]="Income","Income","Expense")</f>
        <v>Expense</v>
      </c>
    </row>
    <row r="364" spans="1:18" x14ac:dyDescent="0.25">
      <c r="A364" s="10">
        <v>363</v>
      </c>
      <c r="B364" s="15">
        <v>41013</v>
      </c>
      <c r="C364" s="16">
        <v>0.78795948885251188</v>
      </c>
      <c r="D364" s="10">
        <f>IF(Tbl_Transactions[[#This Row],[Date]]="","",YEAR(Tbl_Transactions[[#This Row],[Date]]))</f>
        <v>2012</v>
      </c>
      <c r="E364" s="10">
        <f>MONTH(Tbl_Transactions[[#This Row],[Date]])</f>
        <v>4</v>
      </c>
      <c r="F364" s="10" t="str">
        <f>VLOOKUP(Tbl_Transactions[[#This Row],[Month Num]],Tbl_Lookup_Month[],2)</f>
        <v>Apr</v>
      </c>
      <c r="G364" s="10">
        <f>DAY(Tbl_Transactions[[#This Row],[Date]])</f>
        <v>14</v>
      </c>
      <c r="H364" s="10">
        <f>WEEKDAY(Tbl_Transactions[[#This Row],[Date]])</f>
        <v>7</v>
      </c>
      <c r="I364" s="10" t="str">
        <f>VLOOKUP(Tbl_Transactions[[#This Row],[Weekday Num]],Tbl_Lookup_Weekday[], 2)</f>
        <v>Sat</v>
      </c>
      <c r="J364" s="10" t="str">
        <f>VLOOKUP(Tbl_Transactions[[#This Row],[Time]],Tbl_Lookup_Time[],4,TRUE)</f>
        <v>Evening</v>
      </c>
      <c r="K364" s="10" t="s">
        <v>60</v>
      </c>
      <c r="L364" s="10" t="s">
        <v>59</v>
      </c>
      <c r="M364" s="10" t="s">
        <v>61</v>
      </c>
      <c r="N364" s="10" t="s">
        <v>26</v>
      </c>
      <c r="O364" s="14">
        <v>444</v>
      </c>
      <c r="P364" s="14">
        <f>IF(Tbl_Transactions[[#This Row],[Type]]="Income",Tbl_Transactions[[#This Row],[Amount]]*Rng_Lookup_IncomeTax,Tbl_Transactions[[#This Row],[Amount]]*Rng_Lookup_SalesTax)</f>
        <v>39.405000000000001</v>
      </c>
      <c r="Q364" s="14">
        <f>IF(Tbl_Transactions[[#This Row],[Type]]="Expense",Tbl_Transactions[[#This Row],[Amount]]+Tbl_Transactions[[#This Row],[Tax]],Tbl_Transactions[[#This Row],[Amount]]-Tbl_Transactions[[#This Row],[Tax]])</f>
        <v>483.40499999999997</v>
      </c>
      <c r="R364" s="10" t="str">
        <f>IF(Tbl_Transactions[[#This Row],[Category]]="Income","Income","Expense")</f>
        <v>Expense</v>
      </c>
    </row>
    <row r="365" spans="1:18" x14ac:dyDescent="0.25">
      <c r="A365" s="10">
        <v>364</v>
      </c>
      <c r="B365" s="15">
        <v>41017</v>
      </c>
      <c r="C365" s="16">
        <v>0.29936719614852181</v>
      </c>
      <c r="D365" s="10">
        <f>IF(Tbl_Transactions[[#This Row],[Date]]="","",YEAR(Tbl_Transactions[[#This Row],[Date]]))</f>
        <v>2012</v>
      </c>
      <c r="E365" s="10">
        <f>MONTH(Tbl_Transactions[[#This Row],[Date]])</f>
        <v>4</v>
      </c>
      <c r="F365" s="10" t="str">
        <f>VLOOKUP(Tbl_Transactions[[#This Row],[Month Num]],Tbl_Lookup_Month[],2)</f>
        <v>Apr</v>
      </c>
      <c r="G365" s="10">
        <f>DAY(Tbl_Transactions[[#This Row],[Date]])</f>
        <v>18</v>
      </c>
      <c r="H365" s="10">
        <f>WEEKDAY(Tbl_Transactions[[#This Row],[Date]])</f>
        <v>4</v>
      </c>
      <c r="I365" s="10" t="str">
        <f>VLOOKUP(Tbl_Transactions[[#This Row],[Weekday Num]],Tbl_Lookup_Weekday[], 2)</f>
        <v>Wed</v>
      </c>
      <c r="J365" s="10" t="str">
        <f>VLOOKUP(Tbl_Transactions[[#This Row],[Time]],Tbl_Lookup_Time[],4,TRUE)</f>
        <v>Morning</v>
      </c>
      <c r="K365" s="10" t="s">
        <v>24</v>
      </c>
      <c r="L365" s="10" t="s">
        <v>23</v>
      </c>
      <c r="M365" s="10" t="s">
        <v>25</v>
      </c>
      <c r="N365" s="10" t="s">
        <v>26</v>
      </c>
      <c r="O365" s="14">
        <v>389</v>
      </c>
      <c r="P365" s="14">
        <f>IF(Tbl_Transactions[[#This Row],[Type]]="Income",Tbl_Transactions[[#This Row],[Amount]]*Rng_Lookup_IncomeTax,Tbl_Transactions[[#This Row],[Amount]]*Rng_Lookup_SalesTax)</f>
        <v>34.52375</v>
      </c>
      <c r="Q365" s="14">
        <f>IF(Tbl_Transactions[[#This Row],[Type]]="Expense",Tbl_Transactions[[#This Row],[Amount]]+Tbl_Transactions[[#This Row],[Tax]],Tbl_Transactions[[#This Row],[Amount]]-Tbl_Transactions[[#This Row],[Tax]])</f>
        <v>423.52375000000001</v>
      </c>
      <c r="R365" s="10" t="str">
        <f>IF(Tbl_Transactions[[#This Row],[Category]]="Income","Income","Expense")</f>
        <v>Expense</v>
      </c>
    </row>
    <row r="366" spans="1:18" x14ac:dyDescent="0.25">
      <c r="A366" s="10">
        <v>365</v>
      </c>
      <c r="B366" s="15">
        <v>41029</v>
      </c>
      <c r="C366" s="16">
        <v>0.57262092231897777</v>
      </c>
      <c r="D366" s="10">
        <f>IF(Tbl_Transactions[[#This Row],[Date]]="","",YEAR(Tbl_Transactions[[#This Row],[Date]]))</f>
        <v>2012</v>
      </c>
      <c r="E366" s="10">
        <f>MONTH(Tbl_Transactions[[#This Row],[Date]])</f>
        <v>4</v>
      </c>
      <c r="F366" s="10" t="str">
        <f>VLOOKUP(Tbl_Transactions[[#This Row],[Month Num]],Tbl_Lookup_Month[],2)</f>
        <v>Apr</v>
      </c>
      <c r="G366" s="10">
        <f>DAY(Tbl_Transactions[[#This Row],[Date]])</f>
        <v>30</v>
      </c>
      <c r="H366" s="10">
        <f>WEEKDAY(Tbl_Transactions[[#This Row],[Date]])</f>
        <v>2</v>
      </c>
      <c r="I366" s="10" t="str">
        <f>VLOOKUP(Tbl_Transactions[[#This Row],[Weekday Num]],Tbl_Lookup_Weekday[], 2)</f>
        <v>Mon</v>
      </c>
      <c r="J366" s="10" t="str">
        <f>VLOOKUP(Tbl_Transactions[[#This Row],[Time]],Tbl_Lookup_Time[],4,TRUE)</f>
        <v>Afternoon</v>
      </c>
      <c r="K366" s="10" t="s">
        <v>60</v>
      </c>
      <c r="L366" s="10" t="s">
        <v>59</v>
      </c>
      <c r="M366" s="10" t="s">
        <v>61</v>
      </c>
      <c r="N366" s="10" t="s">
        <v>26</v>
      </c>
      <c r="O366" s="14">
        <v>65</v>
      </c>
      <c r="P366" s="14">
        <f>IF(Tbl_Transactions[[#This Row],[Type]]="Income",Tbl_Transactions[[#This Row],[Amount]]*Rng_Lookup_IncomeTax,Tbl_Transactions[[#This Row],[Amount]]*Rng_Lookup_SalesTax)</f>
        <v>5.7687499999999998</v>
      </c>
      <c r="Q366" s="14">
        <f>IF(Tbl_Transactions[[#This Row],[Type]]="Expense",Tbl_Transactions[[#This Row],[Amount]]+Tbl_Transactions[[#This Row],[Tax]],Tbl_Transactions[[#This Row],[Amount]]-Tbl_Transactions[[#This Row],[Tax]])</f>
        <v>70.768749999999997</v>
      </c>
      <c r="R366" s="10" t="str">
        <f>IF(Tbl_Transactions[[#This Row],[Category]]="Income","Income","Expense")</f>
        <v>Expense</v>
      </c>
    </row>
    <row r="367" spans="1:18" x14ac:dyDescent="0.25">
      <c r="A367" s="10">
        <v>366</v>
      </c>
      <c r="B367" s="15">
        <v>41029</v>
      </c>
      <c r="C367" s="16">
        <v>0.32591563516266964</v>
      </c>
      <c r="D367" s="10">
        <f>IF(Tbl_Transactions[[#This Row],[Date]]="","",YEAR(Tbl_Transactions[[#This Row],[Date]]))</f>
        <v>2012</v>
      </c>
      <c r="E367" s="10">
        <f>MONTH(Tbl_Transactions[[#This Row],[Date]])</f>
        <v>4</v>
      </c>
      <c r="F367" s="10" t="str">
        <f>VLOOKUP(Tbl_Transactions[[#This Row],[Month Num]],Tbl_Lookup_Month[],2)</f>
        <v>Apr</v>
      </c>
      <c r="G367" s="10">
        <f>DAY(Tbl_Transactions[[#This Row],[Date]])</f>
        <v>30</v>
      </c>
      <c r="H367" s="10">
        <f>WEEKDAY(Tbl_Transactions[[#This Row],[Date]])</f>
        <v>2</v>
      </c>
      <c r="I367" s="10" t="str">
        <f>VLOOKUP(Tbl_Transactions[[#This Row],[Weekday Num]],Tbl_Lookup_Weekday[], 2)</f>
        <v>Mon</v>
      </c>
      <c r="J367" s="10" t="str">
        <f>VLOOKUP(Tbl_Transactions[[#This Row],[Time]],Tbl_Lookup_Time[],4,TRUE)</f>
        <v>Morning</v>
      </c>
      <c r="K367" s="10" t="s">
        <v>24</v>
      </c>
      <c r="L367" s="10" t="s">
        <v>23</v>
      </c>
      <c r="M367" s="10" t="s">
        <v>25</v>
      </c>
      <c r="N367" s="10" t="s">
        <v>35</v>
      </c>
      <c r="O367" s="14">
        <v>195</v>
      </c>
      <c r="P367" s="14">
        <f>IF(Tbl_Transactions[[#This Row],[Type]]="Income",Tbl_Transactions[[#This Row],[Amount]]*Rng_Lookup_IncomeTax,Tbl_Transactions[[#This Row],[Amount]]*Rng_Lookup_SalesTax)</f>
        <v>17.306249999999999</v>
      </c>
      <c r="Q367" s="14">
        <f>IF(Tbl_Transactions[[#This Row],[Type]]="Expense",Tbl_Transactions[[#This Row],[Amount]]+Tbl_Transactions[[#This Row],[Tax]],Tbl_Transactions[[#This Row],[Amount]]-Tbl_Transactions[[#This Row],[Tax]])</f>
        <v>212.30625000000001</v>
      </c>
      <c r="R367" s="10" t="str">
        <f>IF(Tbl_Transactions[[#This Row],[Category]]="Income","Income","Expense")</f>
        <v>Expense</v>
      </c>
    </row>
    <row r="368" spans="1:18" x14ac:dyDescent="0.25">
      <c r="A368" s="10">
        <v>367</v>
      </c>
      <c r="B368" s="15">
        <v>41034</v>
      </c>
      <c r="C368" s="16">
        <v>0.30175510297993557</v>
      </c>
      <c r="D368" s="10">
        <f>IF(Tbl_Transactions[[#This Row],[Date]]="","",YEAR(Tbl_Transactions[[#This Row],[Date]]))</f>
        <v>2012</v>
      </c>
      <c r="E368" s="10">
        <f>MONTH(Tbl_Transactions[[#This Row],[Date]])</f>
        <v>5</v>
      </c>
      <c r="F368" s="10" t="str">
        <f>VLOOKUP(Tbl_Transactions[[#This Row],[Month Num]],Tbl_Lookup_Month[],2)</f>
        <v>May</v>
      </c>
      <c r="G368" s="10">
        <f>DAY(Tbl_Transactions[[#This Row],[Date]])</f>
        <v>5</v>
      </c>
      <c r="H368" s="10">
        <f>WEEKDAY(Tbl_Transactions[[#This Row],[Date]])</f>
        <v>7</v>
      </c>
      <c r="I368" s="10" t="str">
        <f>VLOOKUP(Tbl_Transactions[[#This Row],[Weekday Num]],Tbl_Lookup_Weekday[], 2)</f>
        <v>Sat</v>
      </c>
      <c r="J368" s="10" t="str">
        <f>VLOOKUP(Tbl_Transactions[[#This Row],[Time]],Tbl_Lookup_Time[],4,TRUE)</f>
        <v>Morning</v>
      </c>
      <c r="K368" s="10" t="s">
        <v>37</v>
      </c>
      <c r="L368" s="10" t="s">
        <v>47</v>
      </c>
      <c r="M368" s="10" t="s">
        <v>48</v>
      </c>
      <c r="N368" s="10" t="s">
        <v>19</v>
      </c>
      <c r="O368" s="14">
        <v>259</v>
      </c>
      <c r="P368" s="14">
        <f>IF(Tbl_Transactions[[#This Row],[Type]]="Income",Tbl_Transactions[[#This Row],[Amount]]*Rng_Lookup_IncomeTax,Tbl_Transactions[[#This Row],[Amount]]*Rng_Lookup_SalesTax)</f>
        <v>22.986249999999998</v>
      </c>
      <c r="Q368" s="14">
        <f>IF(Tbl_Transactions[[#This Row],[Type]]="Expense",Tbl_Transactions[[#This Row],[Amount]]+Tbl_Transactions[[#This Row],[Tax]],Tbl_Transactions[[#This Row],[Amount]]-Tbl_Transactions[[#This Row],[Tax]])</f>
        <v>281.98624999999998</v>
      </c>
      <c r="R368" s="10" t="str">
        <f>IF(Tbl_Transactions[[#This Row],[Category]]="Income","Income","Expense")</f>
        <v>Expense</v>
      </c>
    </row>
    <row r="369" spans="1:18" x14ac:dyDescent="0.25">
      <c r="A369" s="10">
        <v>368</v>
      </c>
      <c r="B369" s="15">
        <v>41036</v>
      </c>
      <c r="C369" s="16">
        <v>0.79627329745630215</v>
      </c>
      <c r="D369" s="10">
        <f>IF(Tbl_Transactions[[#This Row],[Date]]="","",YEAR(Tbl_Transactions[[#This Row],[Date]]))</f>
        <v>2012</v>
      </c>
      <c r="E369" s="10">
        <f>MONTH(Tbl_Transactions[[#This Row],[Date]])</f>
        <v>5</v>
      </c>
      <c r="F369" s="10" t="str">
        <f>VLOOKUP(Tbl_Transactions[[#This Row],[Month Num]],Tbl_Lookup_Month[],2)</f>
        <v>May</v>
      </c>
      <c r="G369" s="10">
        <f>DAY(Tbl_Transactions[[#This Row],[Date]])</f>
        <v>7</v>
      </c>
      <c r="H369" s="10">
        <f>WEEKDAY(Tbl_Transactions[[#This Row],[Date]])</f>
        <v>2</v>
      </c>
      <c r="I369" s="10" t="str">
        <f>VLOOKUP(Tbl_Transactions[[#This Row],[Weekday Num]],Tbl_Lookup_Weekday[], 2)</f>
        <v>Mon</v>
      </c>
      <c r="J369" s="10" t="str">
        <f>VLOOKUP(Tbl_Transactions[[#This Row],[Time]],Tbl_Lookup_Time[],4,TRUE)</f>
        <v>Evening</v>
      </c>
      <c r="K369" s="10" t="s">
        <v>17</v>
      </c>
      <c r="L369" s="10" t="s">
        <v>16</v>
      </c>
      <c r="M369" s="10" t="s">
        <v>18</v>
      </c>
      <c r="N369" s="10" t="s">
        <v>35</v>
      </c>
      <c r="O369" s="14">
        <v>407</v>
      </c>
      <c r="P369" s="14">
        <f>IF(Tbl_Transactions[[#This Row],[Type]]="Income",Tbl_Transactions[[#This Row],[Amount]]*Rng_Lookup_IncomeTax,Tbl_Transactions[[#This Row],[Amount]]*Rng_Lookup_SalesTax)</f>
        <v>154.66</v>
      </c>
      <c r="Q369" s="14">
        <f>IF(Tbl_Transactions[[#This Row],[Type]]="Expense",Tbl_Transactions[[#This Row],[Amount]]+Tbl_Transactions[[#This Row],[Tax]],Tbl_Transactions[[#This Row],[Amount]]-Tbl_Transactions[[#This Row],[Tax]])</f>
        <v>252.34</v>
      </c>
      <c r="R369" s="10" t="str">
        <f>IF(Tbl_Transactions[[#This Row],[Category]]="Income","Income","Expense")</f>
        <v>Income</v>
      </c>
    </row>
    <row r="370" spans="1:18" x14ac:dyDescent="0.25">
      <c r="A370" s="10">
        <v>369</v>
      </c>
      <c r="B370" s="15">
        <v>41039</v>
      </c>
      <c r="C370" s="16">
        <v>0.33771915403696573</v>
      </c>
      <c r="D370" s="10">
        <f>IF(Tbl_Transactions[[#This Row],[Date]]="","",YEAR(Tbl_Transactions[[#This Row],[Date]]))</f>
        <v>2012</v>
      </c>
      <c r="E370" s="10">
        <f>MONTH(Tbl_Transactions[[#This Row],[Date]])</f>
        <v>5</v>
      </c>
      <c r="F370" s="10" t="str">
        <f>VLOOKUP(Tbl_Transactions[[#This Row],[Month Num]],Tbl_Lookup_Month[],2)</f>
        <v>May</v>
      </c>
      <c r="G370" s="10">
        <f>DAY(Tbl_Transactions[[#This Row],[Date]])</f>
        <v>10</v>
      </c>
      <c r="H370" s="10">
        <f>WEEKDAY(Tbl_Transactions[[#This Row],[Date]])</f>
        <v>5</v>
      </c>
      <c r="I370" s="10" t="str">
        <f>VLOOKUP(Tbl_Transactions[[#This Row],[Weekday Num]],Tbl_Lookup_Weekday[], 2)</f>
        <v>Thu</v>
      </c>
      <c r="J370" s="10" t="str">
        <f>VLOOKUP(Tbl_Transactions[[#This Row],[Time]],Tbl_Lookup_Time[],4,TRUE)</f>
        <v>Morning</v>
      </c>
      <c r="K370" s="10" t="s">
        <v>17</v>
      </c>
      <c r="L370" s="10" t="s">
        <v>20</v>
      </c>
      <c r="M370" s="10" t="s">
        <v>21</v>
      </c>
      <c r="N370" s="10" t="s">
        <v>35</v>
      </c>
      <c r="O370" s="14">
        <v>109</v>
      </c>
      <c r="P370" s="14">
        <f>IF(Tbl_Transactions[[#This Row],[Type]]="Income",Tbl_Transactions[[#This Row],[Amount]]*Rng_Lookup_IncomeTax,Tbl_Transactions[[#This Row],[Amount]]*Rng_Lookup_SalesTax)</f>
        <v>41.42</v>
      </c>
      <c r="Q370" s="14">
        <f>IF(Tbl_Transactions[[#This Row],[Type]]="Expense",Tbl_Transactions[[#This Row],[Amount]]+Tbl_Transactions[[#This Row],[Tax]],Tbl_Transactions[[#This Row],[Amount]]-Tbl_Transactions[[#This Row],[Tax]])</f>
        <v>67.58</v>
      </c>
      <c r="R370" s="10" t="str">
        <f>IF(Tbl_Transactions[[#This Row],[Category]]="Income","Income","Expense")</f>
        <v>Income</v>
      </c>
    </row>
    <row r="371" spans="1:18" x14ac:dyDescent="0.25">
      <c r="A371" s="10">
        <v>370</v>
      </c>
      <c r="B371" s="15">
        <v>41043</v>
      </c>
      <c r="C371" s="16">
        <v>0.2900046303689674</v>
      </c>
      <c r="D371" s="10">
        <f>IF(Tbl_Transactions[[#This Row],[Date]]="","",YEAR(Tbl_Transactions[[#This Row],[Date]]))</f>
        <v>2012</v>
      </c>
      <c r="E371" s="10">
        <f>MONTH(Tbl_Transactions[[#This Row],[Date]])</f>
        <v>5</v>
      </c>
      <c r="F371" s="10" t="str">
        <f>VLOOKUP(Tbl_Transactions[[#This Row],[Month Num]],Tbl_Lookup_Month[],2)</f>
        <v>May</v>
      </c>
      <c r="G371" s="10">
        <f>DAY(Tbl_Transactions[[#This Row],[Date]])</f>
        <v>14</v>
      </c>
      <c r="H371" s="10">
        <f>WEEKDAY(Tbl_Transactions[[#This Row],[Date]])</f>
        <v>2</v>
      </c>
      <c r="I371" s="10" t="str">
        <f>VLOOKUP(Tbl_Transactions[[#This Row],[Weekday Num]],Tbl_Lookup_Weekday[], 2)</f>
        <v>Mon</v>
      </c>
      <c r="J371" s="10" t="str">
        <f>VLOOKUP(Tbl_Transactions[[#This Row],[Time]],Tbl_Lookup_Time[],4,TRUE)</f>
        <v>Early Morning</v>
      </c>
      <c r="K371" s="10" t="s">
        <v>37</v>
      </c>
      <c r="L371" s="10" t="s">
        <v>36</v>
      </c>
      <c r="M371" s="10" t="s">
        <v>38</v>
      </c>
      <c r="N371" s="10" t="s">
        <v>26</v>
      </c>
      <c r="O371" s="14">
        <v>230</v>
      </c>
      <c r="P371" s="14">
        <f>IF(Tbl_Transactions[[#This Row],[Type]]="Income",Tbl_Transactions[[#This Row],[Amount]]*Rng_Lookup_IncomeTax,Tbl_Transactions[[#This Row],[Amount]]*Rng_Lookup_SalesTax)</f>
        <v>20.412499999999998</v>
      </c>
      <c r="Q371" s="14">
        <f>IF(Tbl_Transactions[[#This Row],[Type]]="Expense",Tbl_Transactions[[#This Row],[Amount]]+Tbl_Transactions[[#This Row],[Tax]],Tbl_Transactions[[#This Row],[Amount]]-Tbl_Transactions[[#This Row],[Tax]])</f>
        <v>250.41249999999999</v>
      </c>
      <c r="R371" s="10" t="str">
        <f>IF(Tbl_Transactions[[#This Row],[Category]]="Income","Income","Expense")</f>
        <v>Expense</v>
      </c>
    </row>
    <row r="372" spans="1:18" x14ac:dyDescent="0.25">
      <c r="A372" s="10">
        <v>371</v>
      </c>
      <c r="B372" s="15">
        <v>41043</v>
      </c>
      <c r="C372" s="16">
        <v>0.95399445475501088</v>
      </c>
      <c r="D372" s="10">
        <f>IF(Tbl_Transactions[[#This Row],[Date]]="","",YEAR(Tbl_Transactions[[#This Row],[Date]]))</f>
        <v>2012</v>
      </c>
      <c r="E372" s="10">
        <f>MONTH(Tbl_Transactions[[#This Row],[Date]])</f>
        <v>5</v>
      </c>
      <c r="F372" s="10" t="str">
        <f>VLOOKUP(Tbl_Transactions[[#This Row],[Month Num]],Tbl_Lookup_Month[],2)</f>
        <v>May</v>
      </c>
      <c r="G372" s="10">
        <f>DAY(Tbl_Transactions[[#This Row],[Date]])</f>
        <v>14</v>
      </c>
      <c r="H372" s="10">
        <f>WEEKDAY(Tbl_Transactions[[#This Row],[Date]])</f>
        <v>2</v>
      </c>
      <c r="I372" s="10" t="str">
        <f>VLOOKUP(Tbl_Transactions[[#This Row],[Weekday Num]],Tbl_Lookup_Weekday[], 2)</f>
        <v>Mon</v>
      </c>
      <c r="J372" s="10" t="str">
        <f>VLOOKUP(Tbl_Transactions[[#This Row],[Time]],Tbl_Lookup_Time[],4,TRUE)</f>
        <v>Evening</v>
      </c>
      <c r="K372" s="10" t="s">
        <v>28</v>
      </c>
      <c r="L372" s="10" t="s">
        <v>32</v>
      </c>
      <c r="M372" s="10" t="s">
        <v>33</v>
      </c>
      <c r="N372" s="10" t="s">
        <v>19</v>
      </c>
      <c r="O372" s="14">
        <v>329</v>
      </c>
      <c r="P372" s="14">
        <f>IF(Tbl_Transactions[[#This Row],[Type]]="Income",Tbl_Transactions[[#This Row],[Amount]]*Rng_Lookup_IncomeTax,Tbl_Transactions[[#This Row],[Amount]]*Rng_Lookup_SalesTax)</f>
        <v>29.198749999999997</v>
      </c>
      <c r="Q372" s="14">
        <f>IF(Tbl_Transactions[[#This Row],[Type]]="Expense",Tbl_Transactions[[#This Row],[Amount]]+Tbl_Transactions[[#This Row],[Tax]],Tbl_Transactions[[#This Row],[Amount]]-Tbl_Transactions[[#This Row],[Tax]])</f>
        <v>358.19875000000002</v>
      </c>
      <c r="R372" s="10" t="str">
        <f>IF(Tbl_Transactions[[#This Row],[Category]]="Income","Income","Expense")</f>
        <v>Expense</v>
      </c>
    </row>
    <row r="373" spans="1:18" x14ac:dyDescent="0.25">
      <c r="A373" s="10">
        <v>372</v>
      </c>
      <c r="B373" s="15">
        <v>41044</v>
      </c>
      <c r="C373" s="16">
        <v>2.5654590445679748E-2</v>
      </c>
      <c r="D373" s="10">
        <f>IF(Tbl_Transactions[[#This Row],[Date]]="","",YEAR(Tbl_Transactions[[#This Row],[Date]]))</f>
        <v>2012</v>
      </c>
      <c r="E373" s="10">
        <f>MONTH(Tbl_Transactions[[#This Row],[Date]])</f>
        <v>5</v>
      </c>
      <c r="F373" s="10" t="str">
        <f>VLOOKUP(Tbl_Transactions[[#This Row],[Month Num]],Tbl_Lookup_Month[],2)</f>
        <v>May</v>
      </c>
      <c r="G373" s="10">
        <f>DAY(Tbl_Transactions[[#This Row],[Date]])</f>
        <v>15</v>
      </c>
      <c r="H373" s="10">
        <f>WEEKDAY(Tbl_Transactions[[#This Row],[Date]])</f>
        <v>3</v>
      </c>
      <c r="I373" s="10" t="str">
        <f>VLOOKUP(Tbl_Transactions[[#This Row],[Weekday Num]],Tbl_Lookup_Weekday[], 2)</f>
        <v>Tue</v>
      </c>
      <c r="J373" s="10" t="str">
        <f>VLOOKUP(Tbl_Transactions[[#This Row],[Time]],Tbl_Lookup_Time[],4,TRUE)</f>
        <v>Night</v>
      </c>
      <c r="K373" s="10" t="s">
        <v>60</v>
      </c>
      <c r="L373" s="10" t="s">
        <v>59</v>
      </c>
      <c r="M373" s="10" t="s">
        <v>61</v>
      </c>
      <c r="N373" s="10" t="s">
        <v>35</v>
      </c>
      <c r="O373" s="14">
        <v>373</v>
      </c>
      <c r="P373" s="14">
        <f>IF(Tbl_Transactions[[#This Row],[Type]]="Income",Tbl_Transactions[[#This Row],[Amount]]*Rng_Lookup_IncomeTax,Tbl_Transactions[[#This Row],[Amount]]*Rng_Lookup_SalesTax)</f>
        <v>33.103749999999998</v>
      </c>
      <c r="Q373" s="14">
        <f>IF(Tbl_Transactions[[#This Row],[Type]]="Expense",Tbl_Transactions[[#This Row],[Amount]]+Tbl_Transactions[[#This Row],[Tax]],Tbl_Transactions[[#This Row],[Amount]]-Tbl_Transactions[[#This Row],[Tax]])</f>
        <v>406.10374999999999</v>
      </c>
      <c r="R373" s="10" t="str">
        <f>IF(Tbl_Transactions[[#This Row],[Category]]="Income","Income","Expense")</f>
        <v>Expense</v>
      </c>
    </row>
    <row r="374" spans="1:18" x14ac:dyDescent="0.25">
      <c r="A374" s="10">
        <v>373</v>
      </c>
      <c r="B374" s="15">
        <v>41046</v>
      </c>
      <c r="C374" s="16">
        <v>0.4111035607849518</v>
      </c>
      <c r="D374" s="10">
        <f>IF(Tbl_Transactions[[#This Row],[Date]]="","",YEAR(Tbl_Transactions[[#This Row],[Date]]))</f>
        <v>2012</v>
      </c>
      <c r="E374" s="10">
        <f>MONTH(Tbl_Transactions[[#This Row],[Date]])</f>
        <v>5</v>
      </c>
      <c r="F374" s="10" t="str">
        <f>VLOOKUP(Tbl_Transactions[[#This Row],[Month Num]],Tbl_Lookup_Month[],2)</f>
        <v>May</v>
      </c>
      <c r="G374" s="10">
        <f>DAY(Tbl_Transactions[[#This Row],[Date]])</f>
        <v>17</v>
      </c>
      <c r="H374" s="10">
        <f>WEEKDAY(Tbl_Transactions[[#This Row],[Date]])</f>
        <v>5</v>
      </c>
      <c r="I374" s="10" t="str">
        <f>VLOOKUP(Tbl_Transactions[[#This Row],[Weekday Num]],Tbl_Lookup_Weekday[], 2)</f>
        <v>Thu</v>
      </c>
      <c r="J374" s="10" t="str">
        <f>VLOOKUP(Tbl_Transactions[[#This Row],[Time]],Tbl_Lookup_Time[],4,TRUE)</f>
        <v>Morning</v>
      </c>
      <c r="K374" s="10" t="s">
        <v>17</v>
      </c>
      <c r="L374" s="10" t="s">
        <v>16</v>
      </c>
      <c r="M374" s="10" t="s">
        <v>18</v>
      </c>
      <c r="N374" s="10" t="s">
        <v>35</v>
      </c>
      <c r="O374" s="14">
        <v>60</v>
      </c>
      <c r="P374" s="14">
        <f>IF(Tbl_Transactions[[#This Row],[Type]]="Income",Tbl_Transactions[[#This Row],[Amount]]*Rng_Lookup_IncomeTax,Tbl_Transactions[[#This Row],[Amount]]*Rng_Lookup_SalesTax)</f>
        <v>22.8</v>
      </c>
      <c r="Q374" s="14">
        <f>IF(Tbl_Transactions[[#This Row],[Type]]="Expense",Tbl_Transactions[[#This Row],[Amount]]+Tbl_Transactions[[#This Row],[Tax]],Tbl_Transactions[[#This Row],[Amount]]-Tbl_Transactions[[#This Row],[Tax]])</f>
        <v>37.200000000000003</v>
      </c>
      <c r="R374" s="10" t="str">
        <f>IF(Tbl_Transactions[[#This Row],[Category]]="Income","Income","Expense")</f>
        <v>Income</v>
      </c>
    </row>
    <row r="375" spans="1:18" x14ac:dyDescent="0.25">
      <c r="A375" s="10">
        <v>374</v>
      </c>
      <c r="B375" s="15">
        <v>41054</v>
      </c>
      <c r="C375" s="16">
        <v>0.39705408236855111</v>
      </c>
      <c r="D375" s="10">
        <f>IF(Tbl_Transactions[[#This Row],[Date]]="","",YEAR(Tbl_Transactions[[#This Row],[Date]]))</f>
        <v>2012</v>
      </c>
      <c r="E375" s="10">
        <f>MONTH(Tbl_Transactions[[#This Row],[Date]])</f>
        <v>5</v>
      </c>
      <c r="F375" s="10" t="str">
        <f>VLOOKUP(Tbl_Transactions[[#This Row],[Month Num]],Tbl_Lookup_Month[],2)</f>
        <v>May</v>
      </c>
      <c r="G375" s="10">
        <f>DAY(Tbl_Transactions[[#This Row],[Date]])</f>
        <v>25</v>
      </c>
      <c r="H375" s="10">
        <f>WEEKDAY(Tbl_Transactions[[#This Row],[Date]])</f>
        <v>6</v>
      </c>
      <c r="I375" s="10" t="str">
        <f>VLOOKUP(Tbl_Transactions[[#This Row],[Weekday Num]],Tbl_Lookup_Weekday[], 2)</f>
        <v>Fri</v>
      </c>
      <c r="J375" s="10" t="str">
        <f>VLOOKUP(Tbl_Transactions[[#This Row],[Time]],Tbl_Lookup_Time[],4,TRUE)</f>
        <v>Morning</v>
      </c>
      <c r="K375" s="10" t="s">
        <v>63</v>
      </c>
      <c r="L375" s="10" t="s">
        <v>62</v>
      </c>
      <c r="M375" s="10" t="s">
        <v>64</v>
      </c>
      <c r="N375" s="10" t="s">
        <v>19</v>
      </c>
      <c r="O375" s="14">
        <v>342</v>
      </c>
      <c r="P375" s="14">
        <f>IF(Tbl_Transactions[[#This Row],[Type]]="Income",Tbl_Transactions[[#This Row],[Amount]]*Rng_Lookup_IncomeTax,Tbl_Transactions[[#This Row],[Amount]]*Rng_Lookup_SalesTax)</f>
        <v>30.352499999999999</v>
      </c>
      <c r="Q375" s="14">
        <f>IF(Tbl_Transactions[[#This Row],[Type]]="Expense",Tbl_Transactions[[#This Row],[Amount]]+Tbl_Transactions[[#This Row],[Tax]],Tbl_Transactions[[#This Row],[Amount]]-Tbl_Transactions[[#This Row],[Tax]])</f>
        <v>372.35250000000002</v>
      </c>
      <c r="R375" s="10" t="str">
        <f>IF(Tbl_Transactions[[#This Row],[Category]]="Income","Income","Expense")</f>
        <v>Expense</v>
      </c>
    </row>
    <row r="376" spans="1:18" x14ac:dyDescent="0.25">
      <c r="A376" s="10">
        <v>375</v>
      </c>
      <c r="B376" s="15">
        <v>41056</v>
      </c>
      <c r="C376" s="16">
        <v>0.49032416724908079</v>
      </c>
      <c r="D376" s="10">
        <f>IF(Tbl_Transactions[[#This Row],[Date]]="","",YEAR(Tbl_Transactions[[#This Row],[Date]]))</f>
        <v>2012</v>
      </c>
      <c r="E376" s="10">
        <f>MONTH(Tbl_Transactions[[#This Row],[Date]])</f>
        <v>5</v>
      </c>
      <c r="F376" s="10" t="str">
        <f>VLOOKUP(Tbl_Transactions[[#This Row],[Month Num]],Tbl_Lookup_Month[],2)</f>
        <v>May</v>
      </c>
      <c r="G376" s="10">
        <f>DAY(Tbl_Transactions[[#This Row],[Date]])</f>
        <v>27</v>
      </c>
      <c r="H376" s="10">
        <f>WEEKDAY(Tbl_Transactions[[#This Row],[Date]])</f>
        <v>1</v>
      </c>
      <c r="I376" s="10" t="str">
        <f>VLOOKUP(Tbl_Transactions[[#This Row],[Weekday Num]],Tbl_Lookup_Weekday[], 2)</f>
        <v>Sun</v>
      </c>
      <c r="J376" s="10" t="str">
        <f>VLOOKUP(Tbl_Transactions[[#This Row],[Time]],Tbl_Lookup_Time[],4,TRUE)</f>
        <v>Late Morning</v>
      </c>
      <c r="K376" s="10" t="s">
        <v>24</v>
      </c>
      <c r="L376" s="10" t="s">
        <v>30</v>
      </c>
      <c r="M376" s="10" t="s">
        <v>31</v>
      </c>
      <c r="N376" s="10" t="s">
        <v>26</v>
      </c>
      <c r="O376" s="14">
        <v>413</v>
      </c>
      <c r="P376" s="14">
        <f>IF(Tbl_Transactions[[#This Row],[Type]]="Income",Tbl_Transactions[[#This Row],[Amount]]*Rng_Lookup_IncomeTax,Tbl_Transactions[[#This Row],[Amount]]*Rng_Lookup_SalesTax)</f>
        <v>36.653749999999995</v>
      </c>
      <c r="Q376" s="14">
        <f>IF(Tbl_Transactions[[#This Row],[Type]]="Expense",Tbl_Transactions[[#This Row],[Amount]]+Tbl_Transactions[[#This Row],[Tax]],Tbl_Transactions[[#This Row],[Amount]]-Tbl_Transactions[[#This Row],[Tax]])</f>
        <v>449.65375</v>
      </c>
      <c r="R376" s="10" t="str">
        <f>IF(Tbl_Transactions[[#This Row],[Category]]="Income","Income","Expense")</f>
        <v>Expense</v>
      </c>
    </row>
    <row r="377" spans="1:18" x14ac:dyDescent="0.25">
      <c r="A377" s="10">
        <v>376</v>
      </c>
      <c r="B377" s="15">
        <v>41060</v>
      </c>
      <c r="C377" s="16">
        <v>0.10946366457495649</v>
      </c>
      <c r="D377" s="10">
        <f>IF(Tbl_Transactions[[#This Row],[Date]]="","",YEAR(Tbl_Transactions[[#This Row],[Date]]))</f>
        <v>2012</v>
      </c>
      <c r="E377" s="10">
        <f>MONTH(Tbl_Transactions[[#This Row],[Date]])</f>
        <v>5</v>
      </c>
      <c r="F377" s="10" t="str">
        <f>VLOOKUP(Tbl_Transactions[[#This Row],[Month Num]],Tbl_Lookup_Month[],2)</f>
        <v>May</v>
      </c>
      <c r="G377" s="10">
        <f>DAY(Tbl_Transactions[[#This Row],[Date]])</f>
        <v>31</v>
      </c>
      <c r="H377" s="10">
        <f>WEEKDAY(Tbl_Transactions[[#This Row],[Date]])</f>
        <v>5</v>
      </c>
      <c r="I377" s="10" t="str">
        <f>VLOOKUP(Tbl_Transactions[[#This Row],[Weekday Num]],Tbl_Lookup_Weekday[], 2)</f>
        <v>Thu</v>
      </c>
      <c r="J377" s="10" t="str">
        <f>VLOOKUP(Tbl_Transactions[[#This Row],[Time]],Tbl_Lookup_Time[],4,TRUE)</f>
        <v>Night</v>
      </c>
      <c r="K377" s="10" t="s">
        <v>40</v>
      </c>
      <c r="L377" s="10" t="s">
        <v>39</v>
      </c>
      <c r="M377" s="10" t="s">
        <v>41</v>
      </c>
      <c r="N377" s="10" t="s">
        <v>26</v>
      </c>
      <c r="O377" s="14">
        <v>460</v>
      </c>
      <c r="P377" s="14">
        <f>IF(Tbl_Transactions[[#This Row],[Type]]="Income",Tbl_Transactions[[#This Row],[Amount]]*Rng_Lookup_IncomeTax,Tbl_Transactions[[#This Row],[Amount]]*Rng_Lookup_SalesTax)</f>
        <v>40.824999999999996</v>
      </c>
      <c r="Q377" s="14">
        <f>IF(Tbl_Transactions[[#This Row],[Type]]="Expense",Tbl_Transactions[[#This Row],[Amount]]+Tbl_Transactions[[#This Row],[Tax]],Tbl_Transactions[[#This Row],[Amount]]-Tbl_Transactions[[#This Row],[Tax]])</f>
        <v>500.82499999999999</v>
      </c>
      <c r="R377" s="10" t="str">
        <f>IF(Tbl_Transactions[[#This Row],[Category]]="Income","Income","Expense")</f>
        <v>Expense</v>
      </c>
    </row>
    <row r="378" spans="1:18" x14ac:dyDescent="0.25">
      <c r="A378" s="10">
        <v>377</v>
      </c>
      <c r="B378" s="15">
        <v>41061</v>
      </c>
      <c r="C378" s="16">
        <v>9.9376346971891349E-2</v>
      </c>
      <c r="D378" s="10">
        <f>IF(Tbl_Transactions[[#This Row],[Date]]="","",YEAR(Tbl_Transactions[[#This Row],[Date]]))</f>
        <v>2012</v>
      </c>
      <c r="E378" s="10">
        <f>MONTH(Tbl_Transactions[[#This Row],[Date]])</f>
        <v>6</v>
      </c>
      <c r="F378" s="10" t="str">
        <f>VLOOKUP(Tbl_Transactions[[#This Row],[Month Num]],Tbl_Lookup_Month[],2)</f>
        <v>Jun</v>
      </c>
      <c r="G378" s="10">
        <f>DAY(Tbl_Transactions[[#This Row],[Date]])</f>
        <v>1</v>
      </c>
      <c r="H378" s="10">
        <f>WEEKDAY(Tbl_Transactions[[#This Row],[Date]])</f>
        <v>6</v>
      </c>
      <c r="I378" s="10" t="str">
        <f>VLOOKUP(Tbl_Transactions[[#This Row],[Weekday Num]],Tbl_Lookup_Weekday[], 2)</f>
        <v>Fri</v>
      </c>
      <c r="J378" s="10" t="str">
        <f>VLOOKUP(Tbl_Transactions[[#This Row],[Time]],Tbl_Lookup_Time[],4,TRUE)</f>
        <v>Night</v>
      </c>
      <c r="K378" s="10" t="s">
        <v>63</v>
      </c>
      <c r="L378" s="10" t="s">
        <v>62</v>
      </c>
      <c r="M378" s="10" t="s">
        <v>64</v>
      </c>
      <c r="N378" s="10" t="s">
        <v>35</v>
      </c>
      <c r="O378" s="14">
        <v>156</v>
      </c>
      <c r="P378" s="14">
        <f>IF(Tbl_Transactions[[#This Row],[Type]]="Income",Tbl_Transactions[[#This Row],[Amount]]*Rng_Lookup_IncomeTax,Tbl_Transactions[[#This Row],[Amount]]*Rng_Lookup_SalesTax)</f>
        <v>13.844999999999999</v>
      </c>
      <c r="Q378" s="14">
        <f>IF(Tbl_Transactions[[#This Row],[Type]]="Expense",Tbl_Transactions[[#This Row],[Amount]]+Tbl_Transactions[[#This Row],[Tax]],Tbl_Transactions[[#This Row],[Amount]]-Tbl_Transactions[[#This Row],[Tax]])</f>
        <v>169.845</v>
      </c>
      <c r="R378" s="10" t="str">
        <f>IF(Tbl_Transactions[[#This Row],[Category]]="Income","Income","Expense")</f>
        <v>Expense</v>
      </c>
    </row>
    <row r="379" spans="1:18" x14ac:dyDescent="0.25">
      <c r="A379" s="10">
        <v>378</v>
      </c>
      <c r="B379" s="15">
        <v>41061</v>
      </c>
      <c r="C379" s="16">
        <v>0.17528969835533526</v>
      </c>
      <c r="D379" s="10">
        <f>IF(Tbl_Transactions[[#This Row],[Date]]="","",YEAR(Tbl_Transactions[[#This Row],[Date]]))</f>
        <v>2012</v>
      </c>
      <c r="E379" s="10">
        <f>MONTH(Tbl_Transactions[[#This Row],[Date]])</f>
        <v>6</v>
      </c>
      <c r="F379" s="10" t="str">
        <f>VLOOKUP(Tbl_Transactions[[#This Row],[Month Num]],Tbl_Lookup_Month[],2)</f>
        <v>Jun</v>
      </c>
      <c r="G379" s="10">
        <f>DAY(Tbl_Transactions[[#This Row],[Date]])</f>
        <v>1</v>
      </c>
      <c r="H379" s="10">
        <f>WEEKDAY(Tbl_Transactions[[#This Row],[Date]])</f>
        <v>6</v>
      </c>
      <c r="I379" s="10" t="str">
        <f>VLOOKUP(Tbl_Transactions[[#This Row],[Weekday Num]],Tbl_Lookup_Weekday[], 2)</f>
        <v>Fri</v>
      </c>
      <c r="J379" s="10" t="str">
        <f>VLOOKUP(Tbl_Transactions[[#This Row],[Time]],Tbl_Lookup_Time[],4,TRUE)</f>
        <v>Early Morning</v>
      </c>
      <c r="K379" s="10" t="s">
        <v>37</v>
      </c>
      <c r="L379" s="10" t="s">
        <v>47</v>
      </c>
      <c r="M379" s="10" t="s">
        <v>48</v>
      </c>
      <c r="N379" s="10" t="s">
        <v>26</v>
      </c>
      <c r="O379" s="14">
        <v>462</v>
      </c>
      <c r="P379" s="14">
        <f>IF(Tbl_Transactions[[#This Row],[Type]]="Income",Tbl_Transactions[[#This Row],[Amount]]*Rng_Lookup_IncomeTax,Tbl_Transactions[[#This Row],[Amount]]*Rng_Lookup_SalesTax)</f>
        <v>41.002499999999998</v>
      </c>
      <c r="Q379" s="14">
        <f>IF(Tbl_Transactions[[#This Row],[Type]]="Expense",Tbl_Transactions[[#This Row],[Amount]]+Tbl_Transactions[[#This Row],[Tax]],Tbl_Transactions[[#This Row],[Amount]]-Tbl_Transactions[[#This Row],[Tax]])</f>
        <v>503.0025</v>
      </c>
      <c r="R379" s="10" t="str">
        <f>IF(Tbl_Transactions[[#This Row],[Category]]="Income","Income","Expense")</f>
        <v>Expense</v>
      </c>
    </row>
    <row r="380" spans="1:18" x14ac:dyDescent="0.25">
      <c r="A380" s="10">
        <v>379</v>
      </c>
      <c r="B380" s="15">
        <v>41063</v>
      </c>
      <c r="C380" s="16">
        <v>0.49603384754390534</v>
      </c>
      <c r="D380" s="10">
        <f>IF(Tbl_Transactions[[#This Row],[Date]]="","",YEAR(Tbl_Transactions[[#This Row],[Date]]))</f>
        <v>2012</v>
      </c>
      <c r="E380" s="10">
        <f>MONTH(Tbl_Transactions[[#This Row],[Date]])</f>
        <v>6</v>
      </c>
      <c r="F380" s="10" t="str">
        <f>VLOOKUP(Tbl_Transactions[[#This Row],[Month Num]],Tbl_Lookup_Month[],2)</f>
        <v>Jun</v>
      </c>
      <c r="G380" s="10">
        <f>DAY(Tbl_Transactions[[#This Row],[Date]])</f>
        <v>3</v>
      </c>
      <c r="H380" s="10">
        <f>WEEKDAY(Tbl_Transactions[[#This Row],[Date]])</f>
        <v>1</v>
      </c>
      <c r="I380" s="10" t="str">
        <f>VLOOKUP(Tbl_Transactions[[#This Row],[Weekday Num]],Tbl_Lookup_Weekday[], 2)</f>
        <v>Sun</v>
      </c>
      <c r="J380" s="10" t="str">
        <f>VLOOKUP(Tbl_Transactions[[#This Row],[Time]],Tbl_Lookup_Time[],4,TRUE)</f>
        <v>Late Morning</v>
      </c>
      <c r="K380" s="10" t="s">
        <v>60</v>
      </c>
      <c r="L380" s="10" t="s">
        <v>59</v>
      </c>
      <c r="M380" s="10" t="s">
        <v>61</v>
      </c>
      <c r="N380" s="10" t="s">
        <v>26</v>
      </c>
      <c r="O380" s="14">
        <v>177</v>
      </c>
      <c r="P380" s="14">
        <f>IF(Tbl_Transactions[[#This Row],[Type]]="Income",Tbl_Transactions[[#This Row],[Amount]]*Rng_Lookup_IncomeTax,Tbl_Transactions[[#This Row],[Amount]]*Rng_Lookup_SalesTax)</f>
        <v>15.708749999999998</v>
      </c>
      <c r="Q380" s="14">
        <f>IF(Tbl_Transactions[[#This Row],[Type]]="Expense",Tbl_Transactions[[#This Row],[Amount]]+Tbl_Transactions[[#This Row],[Tax]],Tbl_Transactions[[#This Row],[Amount]]-Tbl_Transactions[[#This Row],[Tax]])</f>
        <v>192.70875000000001</v>
      </c>
      <c r="R380" s="10" t="str">
        <f>IF(Tbl_Transactions[[#This Row],[Category]]="Income","Income","Expense")</f>
        <v>Expense</v>
      </c>
    </row>
    <row r="381" spans="1:18" x14ac:dyDescent="0.25">
      <c r="A381" s="10">
        <v>380</v>
      </c>
      <c r="B381" s="15">
        <v>41073</v>
      </c>
      <c r="C381" s="16">
        <v>0.15955109191320072</v>
      </c>
      <c r="D381" s="10">
        <f>IF(Tbl_Transactions[[#This Row],[Date]]="","",YEAR(Tbl_Transactions[[#This Row],[Date]]))</f>
        <v>2012</v>
      </c>
      <c r="E381" s="10">
        <f>MONTH(Tbl_Transactions[[#This Row],[Date]])</f>
        <v>6</v>
      </c>
      <c r="F381" s="10" t="str">
        <f>VLOOKUP(Tbl_Transactions[[#This Row],[Month Num]],Tbl_Lookup_Month[],2)</f>
        <v>Jun</v>
      </c>
      <c r="G381" s="10">
        <f>DAY(Tbl_Transactions[[#This Row],[Date]])</f>
        <v>13</v>
      </c>
      <c r="H381" s="10">
        <f>WEEKDAY(Tbl_Transactions[[#This Row],[Date]])</f>
        <v>4</v>
      </c>
      <c r="I381" s="10" t="str">
        <f>VLOOKUP(Tbl_Transactions[[#This Row],[Weekday Num]],Tbl_Lookup_Weekday[], 2)</f>
        <v>Wed</v>
      </c>
      <c r="J381" s="10" t="str">
        <f>VLOOKUP(Tbl_Transactions[[#This Row],[Time]],Tbl_Lookup_Time[],4,TRUE)</f>
        <v>Night</v>
      </c>
      <c r="K381" s="10" t="s">
        <v>37</v>
      </c>
      <c r="L381" s="10" t="s">
        <v>36</v>
      </c>
      <c r="M381" s="10" t="s">
        <v>38</v>
      </c>
      <c r="N381" s="10" t="s">
        <v>35</v>
      </c>
      <c r="O381" s="14">
        <v>180</v>
      </c>
      <c r="P381" s="14">
        <f>IF(Tbl_Transactions[[#This Row],[Type]]="Income",Tbl_Transactions[[#This Row],[Amount]]*Rng_Lookup_IncomeTax,Tbl_Transactions[[#This Row],[Amount]]*Rng_Lookup_SalesTax)</f>
        <v>15.975</v>
      </c>
      <c r="Q381" s="14">
        <f>IF(Tbl_Transactions[[#This Row],[Type]]="Expense",Tbl_Transactions[[#This Row],[Amount]]+Tbl_Transactions[[#This Row],[Tax]],Tbl_Transactions[[#This Row],[Amount]]-Tbl_Transactions[[#This Row],[Tax]])</f>
        <v>195.97499999999999</v>
      </c>
      <c r="R381" s="10" t="str">
        <f>IF(Tbl_Transactions[[#This Row],[Category]]="Income","Income","Expense")</f>
        <v>Expense</v>
      </c>
    </row>
    <row r="382" spans="1:18" x14ac:dyDescent="0.25">
      <c r="A382" s="10">
        <v>381</v>
      </c>
      <c r="B382" s="15">
        <v>41073</v>
      </c>
      <c r="C382" s="16">
        <v>0.62792646313087186</v>
      </c>
      <c r="D382" s="10">
        <f>IF(Tbl_Transactions[[#This Row],[Date]]="","",YEAR(Tbl_Transactions[[#This Row],[Date]]))</f>
        <v>2012</v>
      </c>
      <c r="E382" s="10">
        <f>MONTH(Tbl_Transactions[[#This Row],[Date]])</f>
        <v>6</v>
      </c>
      <c r="F382" s="10" t="str">
        <f>VLOOKUP(Tbl_Transactions[[#This Row],[Month Num]],Tbl_Lookup_Month[],2)</f>
        <v>Jun</v>
      </c>
      <c r="G382" s="10">
        <f>DAY(Tbl_Transactions[[#This Row],[Date]])</f>
        <v>13</v>
      </c>
      <c r="H382" s="10">
        <f>WEEKDAY(Tbl_Transactions[[#This Row],[Date]])</f>
        <v>4</v>
      </c>
      <c r="I382" s="10" t="str">
        <f>VLOOKUP(Tbl_Transactions[[#This Row],[Weekday Num]],Tbl_Lookup_Weekday[], 2)</f>
        <v>Wed</v>
      </c>
      <c r="J382" s="10" t="str">
        <f>VLOOKUP(Tbl_Transactions[[#This Row],[Time]],Tbl_Lookup_Time[],4,TRUE)</f>
        <v>Afternoon</v>
      </c>
      <c r="K382" s="10" t="s">
        <v>28</v>
      </c>
      <c r="L382" s="10" t="s">
        <v>42</v>
      </c>
      <c r="M382" s="10" t="s">
        <v>43</v>
      </c>
      <c r="N382" s="10" t="s">
        <v>26</v>
      </c>
      <c r="O382" s="14">
        <v>396</v>
      </c>
      <c r="P382" s="14">
        <f>IF(Tbl_Transactions[[#This Row],[Type]]="Income",Tbl_Transactions[[#This Row],[Amount]]*Rng_Lookup_IncomeTax,Tbl_Transactions[[#This Row],[Amount]]*Rng_Lookup_SalesTax)</f>
        <v>35.144999999999996</v>
      </c>
      <c r="Q382" s="14">
        <f>IF(Tbl_Transactions[[#This Row],[Type]]="Expense",Tbl_Transactions[[#This Row],[Amount]]+Tbl_Transactions[[#This Row],[Tax]],Tbl_Transactions[[#This Row],[Amount]]-Tbl_Transactions[[#This Row],[Tax]])</f>
        <v>431.14499999999998</v>
      </c>
      <c r="R382" s="10" t="str">
        <f>IF(Tbl_Transactions[[#This Row],[Category]]="Income","Income","Expense")</f>
        <v>Expense</v>
      </c>
    </row>
    <row r="383" spans="1:18" x14ac:dyDescent="0.25">
      <c r="A383" s="10">
        <v>382</v>
      </c>
      <c r="B383" s="15">
        <v>41076</v>
      </c>
      <c r="C383" s="16">
        <v>0.14145140582687277</v>
      </c>
      <c r="D383" s="10">
        <f>IF(Tbl_Transactions[[#This Row],[Date]]="","",YEAR(Tbl_Transactions[[#This Row],[Date]]))</f>
        <v>2012</v>
      </c>
      <c r="E383" s="10">
        <f>MONTH(Tbl_Transactions[[#This Row],[Date]])</f>
        <v>6</v>
      </c>
      <c r="F383" s="10" t="str">
        <f>VLOOKUP(Tbl_Transactions[[#This Row],[Month Num]],Tbl_Lookup_Month[],2)</f>
        <v>Jun</v>
      </c>
      <c r="G383" s="10">
        <f>DAY(Tbl_Transactions[[#This Row],[Date]])</f>
        <v>16</v>
      </c>
      <c r="H383" s="10">
        <f>WEEKDAY(Tbl_Transactions[[#This Row],[Date]])</f>
        <v>7</v>
      </c>
      <c r="I383" s="10" t="str">
        <f>VLOOKUP(Tbl_Transactions[[#This Row],[Weekday Num]],Tbl_Lookup_Weekday[], 2)</f>
        <v>Sat</v>
      </c>
      <c r="J383" s="10" t="str">
        <f>VLOOKUP(Tbl_Transactions[[#This Row],[Time]],Tbl_Lookup_Time[],4,TRUE)</f>
        <v>Night</v>
      </c>
      <c r="K383" s="10" t="s">
        <v>17</v>
      </c>
      <c r="L383" s="10" t="s">
        <v>16</v>
      </c>
      <c r="M383" s="10" t="s">
        <v>18</v>
      </c>
      <c r="N383" s="10" t="s">
        <v>26</v>
      </c>
      <c r="O383" s="14">
        <v>241</v>
      </c>
      <c r="P383" s="14">
        <f>IF(Tbl_Transactions[[#This Row],[Type]]="Income",Tbl_Transactions[[#This Row],[Amount]]*Rng_Lookup_IncomeTax,Tbl_Transactions[[#This Row],[Amount]]*Rng_Lookup_SalesTax)</f>
        <v>91.58</v>
      </c>
      <c r="Q383" s="14">
        <f>IF(Tbl_Transactions[[#This Row],[Type]]="Expense",Tbl_Transactions[[#This Row],[Amount]]+Tbl_Transactions[[#This Row],[Tax]],Tbl_Transactions[[#This Row],[Amount]]-Tbl_Transactions[[#This Row],[Tax]])</f>
        <v>149.42000000000002</v>
      </c>
      <c r="R383" s="10" t="str">
        <f>IF(Tbl_Transactions[[#This Row],[Category]]="Income","Income","Expense")</f>
        <v>Income</v>
      </c>
    </row>
    <row r="384" spans="1:18" x14ac:dyDescent="0.25">
      <c r="A384" s="10">
        <v>383</v>
      </c>
      <c r="B384" s="15">
        <v>41077</v>
      </c>
      <c r="C384" s="16">
        <v>0.48044127083751742</v>
      </c>
      <c r="D384" s="10">
        <f>IF(Tbl_Transactions[[#This Row],[Date]]="","",YEAR(Tbl_Transactions[[#This Row],[Date]]))</f>
        <v>2012</v>
      </c>
      <c r="E384" s="10">
        <f>MONTH(Tbl_Transactions[[#This Row],[Date]])</f>
        <v>6</v>
      </c>
      <c r="F384" s="10" t="str">
        <f>VLOOKUP(Tbl_Transactions[[#This Row],[Month Num]],Tbl_Lookup_Month[],2)</f>
        <v>Jun</v>
      </c>
      <c r="G384" s="10">
        <f>DAY(Tbl_Transactions[[#This Row],[Date]])</f>
        <v>17</v>
      </c>
      <c r="H384" s="10">
        <f>WEEKDAY(Tbl_Transactions[[#This Row],[Date]])</f>
        <v>1</v>
      </c>
      <c r="I384" s="10" t="str">
        <f>VLOOKUP(Tbl_Transactions[[#This Row],[Weekday Num]],Tbl_Lookup_Weekday[], 2)</f>
        <v>Sun</v>
      </c>
      <c r="J384" s="10" t="str">
        <f>VLOOKUP(Tbl_Transactions[[#This Row],[Time]],Tbl_Lookup_Time[],4,TRUE)</f>
        <v>Late Morning</v>
      </c>
      <c r="K384" s="10" t="s">
        <v>28</v>
      </c>
      <c r="L384" s="10" t="s">
        <v>42</v>
      </c>
      <c r="M384" s="10" t="s">
        <v>43</v>
      </c>
      <c r="N384" s="10" t="s">
        <v>19</v>
      </c>
      <c r="O384" s="14">
        <v>402</v>
      </c>
      <c r="P384" s="14">
        <f>IF(Tbl_Transactions[[#This Row],[Type]]="Income",Tbl_Transactions[[#This Row],[Amount]]*Rng_Lookup_IncomeTax,Tbl_Transactions[[#This Row],[Amount]]*Rng_Lookup_SalesTax)</f>
        <v>35.677499999999995</v>
      </c>
      <c r="Q384" s="14">
        <f>IF(Tbl_Transactions[[#This Row],[Type]]="Expense",Tbl_Transactions[[#This Row],[Amount]]+Tbl_Transactions[[#This Row],[Tax]],Tbl_Transactions[[#This Row],[Amount]]-Tbl_Transactions[[#This Row],[Tax]])</f>
        <v>437.67750000000001</v>
      </c>
      <c r="R384" s="10" t="str">
        <f>IF(Tbl_Transactions[[#This Row],[Category]]="Income","Income","Expense")</f>
        <v>Expense</v>
      </c>
    </row>
    <row r="385" spans="1:18" x14ac:dyDescent="0.25">
      <c r="A385" s="10">
        <v>384</v>
      </c>
      <c r="B385" s="15">
        <v>41079</v>
      </c>
      <c r="C385" s="16">
        <v>0.2884955714298334</v>
      </c>
      <c r="D385" s="10">
        <f>IF(Tbl_Transactions[[#This Row],[Date]]="","",YEAR(Tbl_Transactions[[#This Row],[Date]]))</f>
        <v>2012</v>
      </c>
      <c r="E385" s="10">
        <f>MONTH(Tbl_Transactions[[#This Row],[Date]])</f>
        <v>6</v>
      </c>
      <c r="F385" s="10" t="str">
        <f>VLOOKUP(Tbl_Transactions[[#This Row],[Month Num]],Tbl_Lookup_Month[],2)</f>
        <v>Jun</v>
      </c>
      <c r="G385" s="10">
        <f>DAY(Tbl_Transactions[[#This Row],[Date]])</f>
        <v>19</v>
      </c>
      <c r="H385" s="10">
        <f>WEEKDAY(Tbl_Transactions[[#This Row],[Date]])</f>
        <v>3</v>
      </c>
      <c r="I385" s="10" t="str">
        <f>VLOOKUP(Tbl_Transactions[[#This Row],[Weekday Num]],Tbl_Lookup_Weekday[], 2)</f>
        <v>Tue</v>
      </c>
      <c r="J385" s="10" t="str">
        <f>VLOOKUP(Tbl_Transactions[[#This Row],[Time]],Tbl_Lookup_Time[],4,TRUE)</f>
        <v>Early Morning</v>
      </c>
      <c r="K385" s="10" t="s">
        <v>60</v>
      </c>
      <c r="L385" s="10" t="s">
        <v>59</v>
      </c>
      <c r="M385" s="10" t="s">
        <v>61</v>
      </c>
      <c r="N385" s="10" t="s">
        <v>35</v>
      </c>
      <c r="O385" s="14">
        <v>365</v>
      </c>
      <c r="P385" s="14">
        <f>IF(Tbl_Transactions[[#This Row],[Type]]="Income",Tbl_Transactions[[#This Row],[Amount]]*Rng_Lookup_IncomeTax,Tbl_Transactions[[#This Row],[Amount]]*Rng_Lookup_SalesTax)</f>
        <v>32.393749999999997</v>
      </c>
      <c r="Q385" s="14">
        <f>IF(Tbl_Transactions[[#This Row],[Type]]="Expense",Tbl_Transactions[[#This Row],[Amount]]+Tbl_Transactions[[#This Row],[Tax]],Tbl_Transactions[[#This Row],[Amount]]-Tbl_Transactions[[#This Row],[Tax]])</f>
        <v>397.39375000000001</v>
      </c>
      <c r="R385" s="10" t="str">
        <f>IF(Tbl_Transactions[[#This Row],[Category]]="Income","Income","Expense")</f>
        <v>Expense</v>
      </c>
    </row>
    <row r="386" spans="1:18" x14ac:dyDescent="0.25">
      <c r="A386" s="10">
        <v>385</v>
      </c>
      <c r="B386" s="15">
        <v>41081</v>
      </c>
      <c r="C386" s="16">
        <v>0.54864835900493025</v>
      </c>
      <c r="D386" s="10">
        <f>IF(Tbl_Transactions[[#This Row],[Date]]="","",YEAR(Tbl_Transactions[[#This Row],[Date]]))</f>
        <v>2012</v>
      </c>
      <c r="E386" s="10">
        <f>MONTH(Tbl_Transactions[[#This Row],[Date]])</f>
        <v>6</v>
      </c>
      <c r="F386" s="10" t="str">
        <f>VLOOKUP(Tbl_Transactions[[#This Row],[Month Num]],Tbl_Lookup_Month[],2)</f>
        <v>Jun</v>
      </c>
      <c r="G386" s="10">
        <f>DAY(Tbl_Transactions[[#This Row],[Date]])</f>
        <v>21</v>
      </c>
      <c r="H386" s="10">
        <f>WEEKDAY(Tbl_Transactions[[#This Row],[Date]])</f>
        <v>5</v>
      </c>
      <c r="I386" s="10" t="str">
        <f>VLOOKUP(Tbl_Transactions[[#This Row],[Weekday Num]],Tbl_Lookup_Weekday[], 2)</f>
        <v>Thu</v>
      </c>
      <c r="J386" s="10" t="str">
        <f>VLOOKUP(Tbl_Transactions[[#This Row],[Time]],Tbl_Lookup_Time[],4,TRUE)</f>
        <v>Afternoon</v>
      </c>
      <c r="K386" s="10" t="s">
        <v>55</v>
      </c>
      <c r="L386" s="10" t="s">
        <v>54</v>
      </c>
      <c r="M386" s="10" t="s">
        <v>56</v>
      </c>
      <c r="N386" s="10" t="s">
        <v>19</v>
      </c>
      <c r="O386" s="14">
        <v>376</v>
      </c>
      <c r="P386" s="14">
        <f>IF(Tbl_Transactions[[#This Row],[Type]]="Income",Tbl_Transactions[[#This Row],[Amount]]*Rng_Lookup_IncomeTax,Tbl_Transactions[[#This Row],[Amount]]*Rng_Lookup_SalesTax)</f>
        <v>33.369999999999997</v>
      </c>
      <c r="Q386" s="14">
        <f>IF(Tbl_Transactions[[#This Row],[Type]]="Expense",Tbl_Transactions[[#This Row],[Amount]]+Tbl_Transactions[[#This Row],[Tax]],Tbl_Transactions[[#This Row],[Amount]]-Tbl_Transactions[[#This Row],[Tax]])</f>
        <v>409.37</v>
      </c>
      <c r="R386" s="10" t="str">
        <f>IF(Tbl_Transactions[[#This Row],[Category]]="Income","Income","Expense")</f>
        <v>Expense</v>
      </c>
    </row>
    <row r="387" spans="1:18" x14ac:dyDescent="0.25">
      <c r="A387" s="10">
        <v>386</v>
      </c>
      <c r="B387" s="15">
        <v>41086</v>
      </c>
      <c r="C387" s="16">
        <v>0.50980660295225677</v>
      </c>
      <c r="D387" s="10">
        <f>IF(Tbl_Transactions[[#This Row],[Date]]="","",YEAR(Tbl_Transactions[[#This Row],[Date]]))</f>
        <v>2012</v>
      </c>
      <c r="E387" s="10">
        <f>MONTH(Tbl_Transactions[[#This Row],[Date]])</f>
        <v>6</v>
      </c>
      <c r="F387" s="10" t="str">
        <f>VLOOKUP(Tbl_Transactions[[#This Row],[Month Num]],Tbl_Lookup_Month[],2)</f>
        <v>Jun</v>
      </c>
      <c r="G387" s="10">
        <f>DAY(Tbl_Transactions[[#This Row],[Date]])</f>
        <v>26</v>
      </c>
      <c r="H387" s="10">
        <f>WEEKDAY(Tbl_Transactions[[#This Row],[Date]])</f>
        <v>3</v>
      </c>
      <c r="I387" s="10" t="str">
        <f>VLOOKUP(Tbl_Transactions[[#This Row],[Weekday Num]],Tbl_Lookup_Weekday[], 2)</f>
        <v>Tue</v>
      </c>
      <c r="J387" s="10" t="str">
        <f>VLOOKUP(Tbl_Transactions[[#This Row],[Time]],Tbl_Lookup_Time[],4,TRUE)</f>
        <v>Afternoon</v>
      </c>
      <c r="K387" s="10" t="s">
        <v>55</v>
      </c>
      <c r="L387" s="10" t="s">
        <v>54</v>
      </c>
      <c r="M387" s="10" t="s">
        <v>56</v>
      </c>
      <c r="N387" s="10" t="s">
        <v>35</v>
      </c>
      <c r="O387" s="14">
        <v>209</v>
      </c>
      <c r="P387" s="14">
        <f>IF(Tbl_Transactions[[#This Row],[Type]]="Income",Tbl_Transactions[[#This Row],[Amount]]*Rng_Lookup_IncomeTax,Tbl_Transactions[[#This Row],[Amount]]*Rng_Lookup_SalesTax)</f>
        <v>18.548749999999998</v>
      </c>
      <c r="Q387" s="14">
        <f>IF(Tbl_Transactions[[#This Row],[Type]]="Expense",Tbl_Transactions[[#This Row],[Amount]]+Tbl_Transactions[[#This Row],[Tax]],Tbl_Transactions[[#This Row],[Amount]]-Tbl_Transactions[[#This Row],[Tax]])</f>
        <v>227.54874999999998</v>
      </c>
      <c r="R387" s="10" t="str">
        <f>IF(Tbl_Transactions[[#This Row],[Category]]="Income","Income","Expense")</f>
        <v>Expense</v>
      </c>
    </row>
    <row r="388" spans="1:18" x14ac:dyDescent="0.25">
      <c r="A388" s="10">
        <v>387</v>
      </c>
      <c r="B388" s="15">
        <v>41086</v>
      </c>
      <c r="C388" s="16">
        <v>0.83505188889969406</v>
      </c>
      <c r="D388" s="10">
        <f>IF(Tbl_Transactions[[#This Row],[Date]]="","",YEAR(Tbl_Transactions[[#This Row],[Date]]))</f>
        <v>2012</v>
      </c>
      <c r="E388" s="10">
        <f>MONTH(Tbl_Transactions[[#This Row],[Date]])</f>
        <v>6</v>
      </c>
      <c r="F388" s="10" t="str">
        <f>VLOOKUP(Tbl_Transactions[[#This Row],[Month Num]],Tbl_Lookup_Month[],2)</f>
        <v>Jun</v>
      </c>
      <c r="G388" s="10">
        <f>DAY(Tbl_Transactions[[#This Row],[Date]])</f>
        <v>26</v>
      </c>
      <c r="H388" s="10">
        <f>WEEKDAY(Tbl_Transactions[[#This Row],[Date]])</f>
        <v>3</v>
      </c>
      <c r="I388" s="10" t="str">
        <f>VLOOKUP(Tbl_Transactions[[#This Row],[Weekday Num]],Tbl_Lookup_Weekday[], 2)</f>
        <v>Tue</v>
      </c>
      <c r="J388" s="10" t="str">
        <f>VLOOKUP(Tbl_Transactions[[#This Row],[Time]],Tbl_Lookup_Time[],4,TRUE)</f>
        <v>Evening</v>
      </c>
      <c r="K388" s="10" t="s">
        <v>17</v>
      </c>
      <c r="L388" s="10" t="s">
        <v>16</v>
      </c>
      <c r="M388" s="10" t="s">
        <v>18</v>
      </c>
      <c r="N388" s="10" t="s">
        <v>26</v>
      </c>
      <c r="O388" s="14">
        <v>351</v>
      </c>
      <c r="P388" s="14">
        <f>IF(Tbl_Transactions[[#This Row],[Type]]="Income",Tbl_Transactions[[#This Row],[Amount]]*Rng_Lookup_IncomeTax,Tbl_Transactions[[#This Row],[Amount]]*Rng_Lookup_SalesTax)</f>
        <v>133.38</v>
      </c>
      <c r="Q388" s="14">
        <f>IF(Tbl_Transactions[[#This Row],[Type]]="Expense",Tbl_Transactions[[#This Row],[Amount]]+Tbl_Transactions[[#This Row],[Tax]],Tbl_Transactions[[#This Row],[Amount]]-Tbl_Transactions[[#This Row],[Tax]])</f>
        <v>217.62</v>
      </c>
      <c r="R388" s="10" t="str">
        <f>IF(Tbl_Transactions[[#This Row],[Category]]="Income","Income","Expense")</f>
        <v>Income</v>
      </c>
    </row>
    <row r="389" spans="1:18" x14ac:dyDescent="0.25">
      <c r="A389" s="10">
        <v>388</v>
      </c>
      <c r="B389" s="15">
        <v>41087</v>
      </c>
      <c r="C389" s="16">
        <v>1.5310202569472464E-2</v>
      </c>
      <c r="D389" s="10">
        <f>IF(Tbl_Transactions[[#This Row],[Date]]="","",YEAR(Tbl_Transactions[[#This Row],[Date]]))</f>
        <v>2012</v>
      </c>
      <c r="E389" s="10">
        <f>MONTH(Tbl_Transactions[[#This Row],[Date]])</f>
        <v>6</v>
      </c>
      <c r="F389" s="10" t="str">
        <f>VLOOKUP(Tbl_Transactions[[#This Row],[Month Num]],Tbl_Lookup_Month[],2)</f>
        <v>Jun</v>
      </c>
      <c r="G389" s="10">
        <f>DAY(Tbl_Transactions[[#This Row],[Date]])</f>
        <v>27</v>
      </c>
      <c r="H389" s="10">
        <f>WEEKDAY(Tbl_Transactions[[#This Row],[Date]])</f>
        <v>4</v>
      </c>
      <c r="I389" s="10" t="str">
        <f>VLOOKUP(Tbl_Transactions[[#This Row],[Weekday Num]],Tbl_Lookup_Weekday[], 2)</f>
        <v>Wed</v>
      </c>
      <c r="J389" s="10" t="str">
        <f>VLOOKUP(Tbl_Transactions[[#This Row],[Time]],Tbl_Lookup_Time[],4,TRUE)</f>
        <v>Night</v>
      </c>
      <c r="K389" s="10" t="s">
        <v>28</v>
      </c>
      <c r="L389" s="10" t="s">
        <v>32</v>
      </c>
      <c r="M389" s="10" t="s">
        <v>33</v>
      </c>
      <c r="N389" s="10" t="s">
        <v>19</v>
      </c>
      <c r="O389" s="14">
        <v>347</v>
      </c>
      <c r="P389" s="14">
        <f>IF(Tbl_Transactions[[#This Row],[Type]]="Income",Tbl_Transactions[[#This Row],[Amount]]*Rng_Lookup_IncomeTax,Tbl_Transactions[[#This Row],[Amount]]*Rng_Lookup_SalesTax)</f>
        <v>30.796249999999997</v>
      </c>
      <c r="Q389" s="14">
        <f>IF(Tbl_Transactions[[#This Row],[Type]]="Expense",Tbl_Transactions[[#This Row],[Amount]]+Tbl_Transactions[[#This Row],[Tax]],Tbl_Transactions[[#This Row],[Amount]]-Tbl_Transactions[[#This Row],[Tax]])</f>
        <v>377.79624999999999</v>
      </c>
      <c r="R389" s="10" t="str">
        <f>IF(Tbl_Transactions[[#This Row],[Category]]="Income","Income","Expense")</f>
        <v>Expense</v>
      </c>
    </row>
    <row r="390" spans="1:18" x14ac:dyDescent="0.25">
      <c r="A390" s="10">
        <v>389</v>
      </c>
      <c r="B390" s="15">
        <v>41091</v>
      </c>
      <c r="C390" s="16">
        <v>0.60013145975222693</v>
      </c>
      <c r="D390" s="10">
        <f>IF(Tbl_Transactions[[#This Row],[Date]]="","",YEAR(Tbl_Transactions[[#This Row],[Date]]))</f>
        <v>2012</v>
      </c>
      <c r="E390" s="10">
        <f>MONTH(Tbl_Transactions[[#This Row],[Date]])</f>
        <v>7</v>
      </c>
      <c r="F390" s="10" t="str">
        <f>VLOOKUP(Tbl_Transactions[[#This Row],[Month Num]],Tbl_Lookup_Month[],2)</f>
        <v>Jul</v>
      </c>
      <c r="G390" s="10">
        <f>DAY(Tbl_Transactions[[#This Row],[Date]])</f>
        <v>1</v>
      </c>
      <c r="H390" s="10">
        <f>WEEKDAY(Tbl_Transactions[[#This Row],[Date]])</f>
        <v>1</v>
      </c>
      <c r="I390" s="10" t="str">
        <f>VLOOKUP(Tbl_Transactions[[#This Row],[Weekday Num]],Tbl_Lookup_Weekday[], 2)</f>
        <v>Sun</v>
      </c>
      <c r="J390" s="10" t="str">
        <f>VLOOKUP(Tbl_Transactions[[#This Row],[Time]],Tbl_Lookup_Time[],4,TRUE)</f>
        <v>Afternoon</v>
      </c>
      <c r="K390" s="10" t="s">
        <v>28</v>
      </c>
      <c r="L390" s="10" t="s">
        <v>32</v>
      </c>
      <c r="M390" s="10" t="s">
        <v>33</v>
      </c>
      <c r="N390" s="10" t="s">
        <v>26</v>
      </c>
      <c r="O390" s="14">
        <v>177</v>
      </c>
      <c r="P390" s="14">
        <f>IF(Tbl_Transactions[[#This Row],[Type]]="Income",Tbl_Transactions[[#This Row],[Amount]]*Rng_Lookup_IncomeTax,Tbl_Transactions[[#This Row],[Amount]]*Rng_Lookup_SalesTax)</f>
        <v>15.708749999999998</v>
      </c>
      <c r="Q390" s="14">
        <f>IF(Tbl_Transactions[[#This Row],[Type]]="Expense",Tbl_Transactions[[#This Row],[Amount]]+Tbl_Transactions[[#This Row],[Tax]],Tbl_Transactions[[#This Row],[Amount]]-Tbl_Transactions[[#This Row],[Tax]])</f>
        <v>192.70875000000001</v>
      </c>
      <c r="R390" s="10" t="str">
        <f>IF(Tbl_Transactions[[#This Row],[Category]]="Income","Income","Expense")</f>
        <v>Expense</v>
      </c>
    </row>
    <row r="391" spans="1:18" x14ac:dyDescent="0.25">
      <c r="A391" s="10">
        <v>390</v>
      </c>
      <c r="B391" s="15">
        <v>41092</v>
      </c>
      <c r="C391" s="16">
        <v>0.78444396033994301</v>
      </c>
      <c r="D391" s="10">
        <f>IF(Tbl_Transactions[[#This Row],[Date]]="","",YEAR(Tbl_Transactions[[#This Row],[Date]]))</f>
        <v>2012</v>
      </c>
      <c r="E391" s="10">
        <f>MONTH(Tbl_Transactions[[#This Row],[Date]])</f>
        <v>7</v>
      </c>
      <c r="F391" s="10" t="str">
        <f>VLOOKUP(Tbl_Transactions[[#This Row],[Month Num]],Tbl_Lookup_Month[],2)</f>
        <v>Jul</v>
      </c>
      <c r="G391" s="10">
        <f>DAY(Tbl_Transactions[[#This Row],[Date]])</f>
        <v>2</v>
      </c>
      <c r="H391" s="10">
        <f>WEEKDAY(Tbl_Transactions[[#This Row],[Date]])</f>
        <v>2</v>
      </c>
      <c r="I391" s="10" t="str">
        <f>VLOOKUP(Tbl_Transactions[[#This Row],[Weekday Num]],Tbl_Lookup_Weekday[], 2)</f>
        <v>Mon</v>
      </c>
      <c r="J391" s="10" t="str">
        <f>VLOOKUP(Tbl_Transactions[[#This Row],[Time]],Tbl_Lookup_Time[],4,TRUE)</f>
        <v>Evening</v>
      </c>
      <c r="K391" s="10" t="s">
        <v>17</v>
      </c>
      <c r="L391" s="10" t="s">
        <v>20</v>
      </c>
      <c r="M391" s="10" t="s">
        <v>21</v>
      </c>
      <c r="N391" s="10" t="s">
        <v>26</v>
      </c>
      <c r="O391" s="14">
        <v>424</v>
      </c>
      <c r="P391" s="14">
        <f>IF(Tbl_Transactions[[#This Row],[Type]]="Income",Tbl_Transactions[[#This Row],[Amount]]*Rng_Lookup_IncomeTax,Tbl_Transactions[[#This Row],[Amount]]*Rng_Lookup_SalesTax)</f>
        <v>161.12</v>
      </c>
      <c r="Q391" s="14">
        <f>IF(Tbl_Transactions[[#This Row],[Type]]="Expense",Tbl_Transactions[[#This Row],[Amount]]+Tbl_Transactions[[#This Row],[Tax]],Tbl_Transactions[[#This Row],[Amount]]-Tbl_Transactions[[#This Row],[Tax]])</f>
        <v>262.88</v>
      </c>
      <c r="R391" s="10" t="str">
        <f>IF(Tbl_Transactions[[#This Row],[Category]]="Income","Income","Expense")</f>
        <v>Income</v>
      </c>
    </row>
    <row r="392" spans="1:18" x14ac:dyDescent="0.25">
      <c r="A392" s="10">
        <v>391</v>
      </c>
      <c r="B392" s="15">
        <v>41096</v>
      </c>
      <c r="C392" s="16">
        <v>0.25174241559868504</v>
      </c>
      <c r="D392" s="10">
        <f>IF(Tbl_Transactions[[#This Row],[Date]]="","",YEAR(Tbl_Transactions[[#This Row],[Date]]))</f>
        <v>2012</v>
      </c>
      <c r="E392" s="10">
        <f>MONTH(Tbl_Transactions[[#This Row],[Date]])</f>
        <v>7</v>
      </c>
      <c r="F392" s="10" t="str">
        <f>VLOOKUP(Tbl_Transactions[[#This Row],[Month Num]],Tbl_Lookup_Month[],2)</f>
        <v>Jul</v>
      </c>
      <c r="G392" s="10">
        <f>DAY(Tbl_Transactions[[#This Row],[Date]])</f>
        <v>6</v>
      </c>
      <c r="H392" s="10">
        <f>WEEKDAY(Tbl_Transactions[[#This Row],[Date]])</f>
        <v>6</v>
      </c>
      <c r="I392" s="10" t="str">
        <f>VLOOKUP(Tbl_Transactions[[#This Row],[Weekday Num]],Tbl_Lookup_Weekday[], 2)</f>
        <v>Fri</v>
      </c>
      <c r="J392" s="10" t="str">
        <f>VLOOKUP(Tbl_Transactions[[#This Row],[Time]],Tbl_Lookup_Time[],4,TRUE)</f>
        <v>Early Morning</v>
      </c>
      <c r="K392" s="10" t="s">
        <v>24</v>
      </c>
      <c r="L392" s="10" t="s">
        <v>30</v>
      </c>
      <c r="M392" s="10" t="s">
        <v>31</v>
      </c>
      <c r="N392" s="10" t="s">
        <v>19</v>
      </c>
      <c r="O392" s="14">
        <v>154</v>
      </c>
      <c r="P392" s="14">
        <f>IF(Tbl_Transactions[[#This Row],[Type]]="Income",Tbl_Transactions[[#This Row],[Amount]]*Rng_Lookup_IncomeTax,Tbl_Transactions[[#This Row],[Amount]]*Rng_Lookup_SalesTax)</f>
        <v>13.667499999999999</v>
      </c>
      <c r="Q392" s="14">
        <f>IF(Tbl_Transactions[[#This Row],[Type]]="Expense",Tbl_Transactions[[#This Row],[Amount]]+Tbl_Transactions[[#This Row],[Tax]],Tbl_Transactions[[#This Row],[Amount]]-Tbl_Transactions[[#This Row],[Tax]])</f>
        <v>167.66749999999999</v>
      </c>
      <c r="R392" s="10" t="str">
        <f>IF(Tbl_Transactions[[#This Row],[Category]]="Income","Income","Expense")</f>
        <v>Expense</v>
      </c>
    </row>
    <row r="393" spans="1:18" x14ac:dyDescent="0.25">
      <c r="A393" s="10">
        <v>392</v>
      </c>
      <c r="B393" s="15">
        <v>41096</v>
      </c>
      <c r="C393" s="16">
        <v>0.23060207535722421</v>
      </c>
      <c r="D393" s="10">
        <f>IF(Tbl_Transactions[[#This Row],[Date]]="","",YEAR(Tbl_Transactions[[#This Row],[Date]]))</f>
        <v>2012</v>
      </c>
      <c r="E393" s="10">
        <f>MONTH(Tbl_Transactions[[#This Row],[Date]])</f>
        <v>7</v>
      </c>
      <c r="F393" s="10" t="str">
        <f>VLOOKUP(Tbl_Transactions[[#This Row],[Month Num]],Tbl_Lookup_Month[],2)</f>
        <v>Jul</v>
      </c>
      <c r="G393" s="10">
        <f>DAY(Tbl_Transactions[[#This Row],[Date]])</f>
        <v>6</v>
      </c>
      <c r="H393" s="10">
        <f>WEEKDAY(Tbl_Transactions[[#This Row],[Date]])</f>
        <v>6</v>
      </c>
      <c r="I393" s="10" t="str">
        <f>VLOOKUP(Tbl_Transactions[[#This Row],[Weekday Num]],Tbl_Lookup_Weekday[], 2)</f>
        <v>Fri</v>
      </c>
      <c r="J393" s="10" t="str">
        <f>VLOOKUP(Tbl_Transactions[[#This Row],[Time]],Tbl_Lookup_Time[],4,TRUE)</f>
        <v>Early Morning</v>
      </c>
      <c r="K393" s="10" t="s">
        <v>37</v>
      </c>
      <c r="L393" s="10" t="s">
        <v>36</v>
      </c>
      <c r="M393" s="10" t="s">
        <v>38</v>
      </c>
      <c r="N393" s="10" t="s">
        <v>19</v>
      </c>
      <c r="O393" s="14">
        <v>459</v>
      </c>
      <c r="P393" s="14">
        <f>IF(Tbl_Transactions[[#This Row],[Type]]="Income",Tbl_Transactions[[#This Row],[Amount]]*Rng_Lookup_IncomeTax,Tbl_Transactions[[#This Row],[Amount]]*Rng_Lookup_SalesTax)</f>
        <v>40.736249999999998</v>
      </c>
      <c r="Q393" s="14">
        <f>IF(Tbl_Transactions[[#This Row],[Type]]="Expense",Tbl_Transactions[[#This Row],[Amount]]+Tbl_Transactions[[#This Row],[Tax]],Tbl_Transactions[[#This Row],[Amount]]-Tbl_Transactions[[#This Row],[Tax]])</f>
        <v>499.73624999999998</v>
      </c>
      <c r="R393" s="10" t="str">
        <f>IF(Tbl_Transactions[[#This Row],[Category]]="Income","Income","Expense")</f>
        <v>Expense</v>
      </c>
    </row>
    <row r="394" spans="1:18" x14ac:dyDescent="0.25">
      <c r="A394" s="10">
        <v>393</v>
      </c>
      <c r="B394" s="15">
        <v>41099</v>
      </c>
      <c r="C394" s="16">
        <v>0.96671735375214007</v>
      </c>
      <c r="D394" s="10">
        <f>IF(Tbl_Transactions[[#This Row],[Date]]="","",YEAR(Tbl_Transactions[[#This Row],[Date]]))</f>
        <v>2012</v>
      </c>
      <c r="E394" s="10">
        <f>MONTH(Tbl_Transactions[[#This Row],[Date]])</f>
        <v>7</v>
      </c>
      <c r="F394" s="10" t="str">
        <f>VLOOKUP(Tbl_Transactions[[#This Row],[Month Num]],Tbl_Lookup_Month[],2)</f>
        <v>Jul</v>
      </c>
      <c r="G394" s="10">
        <f>DAY(Tbl_Transactions[[#This Row],[Date]])</f>
        <v>9</v>
      </c>
      <c r="H394" s="10">
        <f>WEEKDAY(Tbl_Transactions[[#This Row],[Date]])</f>
        <v>2</v>
      </c>
      <c r="I394" s="10" t="str">
        <f>VLOOKUP(Tbl_Transactions[[#This Row],[Weekday Num]],Tbl_Lookup_Weekday[], 2)</f>
        <v>Mon</v>
      </c>
      <c r="J394" s="10" t="str">
        <f>VLOOKUP(Tbl_Transactions[[#This Row],[Time]],Tbl_Lookup_Time[],4,TRUE)</f>
        <v>Evening</v>
      </c>
      <c r="K394" s="10" t="s">
        <v>28</v>
      </c>
      <c r="L394" s="10" t="s">
        <v>27</v>
      </c>
      <c r="M394" s="10" t="s">
        <v>29</v>
      </c>
      <c r="N394" s="10" t="s">
        <v>26</v>
      </c>
      <c r="O394" s="14">
        <v>297</v>
      </c>
      <c r="P394" s="14">
        <f>IF(Tbl_Transactions[[#This Row],[Type]]="Income",Tbl_Transactions[[#This Row],[Amount]]*Rng_Lookup_IncomeTax,Tbl_Transactions[[#This Row],[Amount]]*Rng_Lookup_SalesTax)</f>
        <v>26.358749999999997</v>
      </c>
      <c r="Q394" s="14">
        <f>IF(Tbl_Transactions[[#This Row],[Type]]="Expense",Tbl_Transactions[[#This Row],[Amount]]+Tbl_Transactions[[#This Row],[Tax]],Tbl_Transactions[[#This Row],[Amount]]-Tbl_Transactions[[#This Row],[Tax]])</f>
        <v>323.35874999999999</v>
      </c>
      <c r="R394" s="10" t="str">
        <f>IF(Tbl_Transactions[[#This Row],[Category]]="Income","Income","Expense")</f>
        <v>Expense</v>
      </c>
    </row>
    <row r="395" spans="1:18" x14ac:dyDescent="0.25">
      <c r="A395" s="10">
        <v>394</v>
      </c>
      <c r="B395" s="15">
        <v>41099</v>
      </c>
      <c r="C395" s="16">
        <v>0.78761743897770253</v>
      </c>
      <c r="D395" s="10">
        <f>IF(Tbl_Transactions[[#This Row],[Date]]="","",YEAR(Tbl_Transactions[[#This Row],[Date]]))</f>
        <v>2012</v>
      </c>
      <c r="E395" s="10">
        <f>MONTH(Tbl_Transactions[[#This Row],[Date]])</f>
        <v>7</v>
      </c>
      <c r="F395" s="10" t="str">
        <f>VLOOKUP(Tbl_Transactions[[#This Row],[Month Num]],Tbl_Lookup_Month[],2)</f>
        <v>Jul</v>
      </c>
      <c r="G395" s="10">
        <f>DAY(Tbl_Transactions[[#This Row],[Date]])</f>
        <v>9</v>
      </c>
      <c r="H395" s="10">
        <f>WEEKDAY(Tbl_Transactions[[#This Row],[Date]])</f>
        <v>2</v>
      </c>
      <c r="I395" s="10" t="str">
        <f>VLOOKUP(Tbl_Transactions[[#This Row],[Weekday Num]],Tbl_Lookup_Weekday[], 2)</f>
        <v>Mon</v>
      </c>
      <c r="J395" s="10" t="str">
        <f>VLOOKUP(Tbl_Transactions[[#This Row],[Time]],Tbl_Lookup_Time[],4,TRUE)</f>
        <v>Evening</v>
      </c>
      <c r="K395" s="10" t="s">
        <v>28</v>
      </c>
      <c r="L395" s="10" t="s">
        <v>42</v>
      </c>
      <c r="M395" s="10" t="s">
        <v>43</v>
      </c>
      <c r="N395" s="10" t="s">
        <v>19</v>
      </c>
      <c r="O395" s="14">
        <v>290</v>
      </c>
      <c r="P395" s="14">
        <f>IF(Tbl_Transactions[[#This Row],[Type]]="Income",Tbl_Transactions[[#This Row],[Amount]]*Rng_Lookup_IncomeTax,Tbl_Transactions[[#This Row],[Amount]]*Rng_Lookup_SalesTax)</f>
        <v>25.737499999999997</v>
      </c>
      <c r="Q395" s="14">
        <f>IF(Tbl_Transactions[[#This Row],[Type]]="Expense",Tbl_Transactions[[#This Row],[Amount]]+Tbl_Transactions[[#This Row],[Tax]],Tbl_Transactions[[#This Row],[Amount]]-Tbl_Transactions[[#This Row],[Tax]])</f>
        <v>315.73750000000001</v>
      </c>
      <c r="R395" s="10" t="str">
        <f>IF(Tbl_Transactions[[#This Row],[Category]]="Income","Income","Expense")</f>
        <v>Expense</v>
      </c>
    </row>
    <row r="396" spans="1:18" x14ac:dyDescent="0.25">
      <c r="A396" s="10">
        <v>395</v>
      </c>
      <c r="B396" s="15">
        <v>41099</v>
      </c>
      <c r="C396" s="16">
        <v>0.50481679626640152</v>
      </c>
      <c r="D396" s="10">
        <f>IF(Tbl_Transactions[[#This Row],[Date]]="","",YEAR(Tbl_Transactions[[#This Row],[Date]]))</f>
        <v>2012</v>
      </c>
      <c r="E396" s="10">
        <f>MONTH(Tbl_Transactions[[#This Row],[Date]])</f>
        <v>7</v>
      </c>
      <c r="F396" s="10" t="str">
        <f>VLOOKUP(Tbl_Transactions[[#This Row],[Month Num]],Tbl_Lookup_Month[],2)</f>
        <v>Jul</v>
      </c>
      <c r="G396" s="10">
        <f>DAY(Tbl_Transactions[[#This Row],[Date]])</f>
        <v>9</v>
      </c>
      <c r="H396" s="10">
        <f>WEEKDAY(Tbl_Transactions[[#This Row],[Date]])</f>
        <v>2</v>
      </c>
      <c r="I396" s="10" t="str">
        <f>VLOOKUP(Tbl_Transactions[[#This Row],[Weekday Num]],Tbl_Lookup_Weekday[], 2)</f>
        <v>Mon</v>
      </c>
      <c r="J396" s="10" t="str">
        <f>VLOOKUP(Tbl_Transactions[[#This Row],[Time]],Tbl_Lookup_Time[],4,TRUE)</f>
        <v>Afternoon</v>
      </c>
      <c r="K396" s="10" t="s">
        <v>40</v>
      </c>
      <c r="L396" s="10" t="s">
        <v>39</v>
      </c>
      <c r="M396" s="10" t="s">
        <v>41</v>
      </c>
      <c r="N396" s="10" t="s">
        <v>19</v>
      </c>
      <c r="O396" s="14">
        <v>329</v>
      </c>
      <c r="P396" s="14">
        <f>IF(Tbl_Transactions[[#This Row],[Type]]="Income",Tbl_Transactions[[#This Row],[Amount]]*Rng_Lookup_IncomeTax,Tbl_Transactions[[#This Row],[Amount]]*Rng_Lookup_SalesTax)</f>
        <v>29.198749999999997</v>
      </c>
      <c r="Q396" s="14">
        <f>IF(Tbl_Transactions[[#This Row],[Type]]="Expense",Tbl_Transactions[[#This Row],[Amount]]+Tbl_Transactions[[#This Row],[Tax]],Tbl_Transactions[[#This Row],[Amount]]-Tbl_Transactions[[#This Row],[Tax]])</f>
        <v>358.19875000000002</v>
      </c>
      <c r="R396" s="10" t="str">
        <f>IF(Tbl_Transactions[[#This Row],[Category]]="Income","Income","Expense")</f>
        <v>Expense</v>
      </c>
    </row>
    <row r="397" spans="1:18" x14ac:dyDescent="0.25">
      <c r="A397" s="10">
        <v>396</v>
      </c>
      <c r="B397" s="15">
        <v>41100</v>
      </c>
      <c r="C397" s="16">
        <v>0.92336589790628931</v>
      </c>
      <c r="D397" s="10">
        <f>IF(Tbl_Transactions[[#This Row],[Date]]="","",YEAR(Tbl_Transactions[[#This Row],[Date]]))</f>
        <v>2012</v>
      </c>
      <c r="E397" s="10">
        <f>MONTH(Tbl_Transactions[[#This Row],[Date]])</f>
        <v>7</v>
      </c>
      <c r="F397" s="10" t="str">
        <f>VLOOKUP(Tbl_Transactions[[#This Row],[Month Num]],Tbl_Lookup_Month[],2)</f>
        <v>Jul</v>
      </c>
      <c r="G397" s="10">
        <f>DAY(Tbl_Transactions[[#This Row],[Date]])</f>
        <v>10</v>
      </c>
      <c r="H397" s="10">
        <f>WEEKDAY(Tbl_Transactions[[#This Row],[Date]])</f>
        <v>3</v>
      </c>
      <c r="I397" s="10" t="str">
        <f>VLOOKUP(Tbl_Transactions[[#This Row],[Weekday Num]],Tbl_Lookup_Weekday[], 2)</f>
        <v>Tue</v>
      </c>
      <c r="J397" s="10" t="str">
        <f>VLOOKUP(Tbl_Transactions[[#This Row],[Time]],Tbl_Lookup_Time[],4,TRUE)</f>
        <v>Evening</v>
      </c>
      <c r="K397" s="10" t="s">
        <v>24</v>
      </c>
      <c r="L397" s="10" t="s">
        <v>23</v>
      </c>
      <c r="M397" s="10" t="s">
        <v>25</v>
      </c>
      <c r="N397" s="10" t="s">
        <v>19</v>
      </c>
      <c r="O397" s="14">
        <v>249</v>
      </c>
      <c r="P397" s="14">
        <f>IF(Tbl_Transactions[[#This Row],[Type]]="Income",Tbl_Transactions[[#This Row],[Amount]]*Rng_Lookup_IncomeTax,Tbl_Transactions[[#This Row],[Amount]]*Rng_Lookup_SalesTax)</f>
        <v>22.098749999999999</v>
      </c>
      <c r="Q397" s="14">
        <f>IF(Tbl_Transactions[[#This Row],[Type]]="Expense",Tbl_Transactions[[#This Row],[Amount]]+Tbl_Transactions[[#This Row],[Tax]],Tbl_Transactions[[#This Row],[Amount]]-Tbl_Transactions[[#This Row],[Tax]])</f>
        <v>271.09875</v>
      </c>
      <c r="R397" s="10" t="str">
        <f>IF(Tbl_Transactions[[#This Row],[Category]]="Income","Income","Expense")</f>
        <v>Expense</v>
      </c>
    </row>
    <row r="398" spans="1:18" x14ac:dyDescent="0.25">
      <c r="A398" s="10">
        <v>397</v>
      </c>
      <c r="B398" s="15">
        <v>41102</v>
      </c>
      <c r="C398" s="16">
        <v>0.45254835392131343</v>
      </c>
      <c r="D398" s="10">
        <f>IF(Tbl_Transactions[[#This Row],[Date]]="","",YEAR(Tbl_Transactions[[#This Row],[Date]]))</f>
        <v>2012</v>
      </c>
      <c r="E398" s="10">
        <f>MONTH(Tbl_Transactions[[#This Row],[Date]])</f>
        <v>7</v>
      </c>
      <c r="F398" s="10" t="str">
        <f>VLOOKUP(Tbl_Transactions[[#This Row],[Month Num]],Tbl_Lookup_Month[],2)</f>
        <v>Jul</v>
      </c>
      <c r="G398" s="10">
        <f>DAY(Tbl_Transactions[[#This Row],[Date]])</f>
        <v>12</v>
      </c>
      <c r="H398" s="10">
        <f>WEEKDAY(Tbl_Transactions[[#This Row],[Date]])</f>
        <v>5</v>
      </c>
      <c r="I398" s="10" t="str">
        <f>VLOOKUP(Tbl_Transactions[[#This Row],[Weekday Num]],Tbl_Lookup_Weekday[], 2)</f>
        <v>Thu</v>
      </c>
      <c r="J398" s="10" t="str">
        <f>VLOOKUP(Tbl_Transactions[[#This Row],[Time]],Tbl_Lookup_Time[],4,TRUE)</f>
        <v>Late Morning</v>
      </c>
      <c r="K398" s="10" t="s">
        <v>28</v>
      </c>
      <c r="L398" s="10" t="s">
        <v>32</v>
      </c>
      <c r="M398" s="10" t="s">
        <v>33</v>
      </c>
      <c r="N398" s="10" t="s">
        <v>35</v>
      </c>
      <c r="O398" s="14">
        <v>487</v>
      </c>
      <c r="P398" s="14">
        <f>IF(Tbl_Transactions[[#This Row],[Type]]="Income",Tbl_Transactions[[#This Row],[Amount]]*Rng_Lookup_IncomeTax,Tbl_Transactions[[#This Row],[Amount]]*Rng_Lookup_SalesTax)</f>
        <v>43.221249999999998</v>
      </c>
      <c r="Q398" s="14">
        <f>IF(Tbl_Transactions[[#This Row],[Type]]="Expense",Tbl_Transactions[[#This Row],[Amount]]+Tbl_Transactions[[#This Row],[Tax]],Tbl_Transactions[[#This Row],[Amount]]-Tbl_Transactions[[#This Row],[Tax]])</f>
        <v>530.22125000000005</v>
      </c>
      <c r="R398" s="10" t="str">
        <f>IF(Tbl_Transactions[[#This Row],[Category]]="Income","Income","Expense")</f>
        <v>Expense</v>
      </c>
    </row>
    <row r="399" spans="1:18" x14ac:dyDescent="0.25">
      <c r="A399" s="10">
        <v>398</v>
      </c>
      <c r="B399" s="15">
        <v>41103</v>
      </c>
      <c r="C399" s="16">
        <v>4.3909534294015007E-2</v>
      </c>
      <c r="D399" s="10">
        <f>IF(Tbl_Transactions[[#This Row],[Date]]="","",YEAR(Tbl_Transactions[[#This Row],[Date]]))</f>
        <v>2012</v>
      </c>
      <c r="E399" s="10">
        <f>MONTH(Tbl_Transactions[[#This Row],[Date]])</f>
        <v>7</v>
      </c>
      <c r="F399" s="10" t="str">
        <f>VLOOKUP(Tbl_Transactions[[#This Row],[Month Num]],Tbl_Lookup_Month[],2)</f>
        <v>Jul</v>
      </c>
      <c r="G399" s="10">
        <f>DAY(Tbl_Transactions[[#This Row],[Date]])</f>
        <v>13</v>
      </c>
      <c r="H399" s="10">
        <f>WEEKDAY(Tbl_Transactions[[#This Row],[Date]])</f>
        <v>6</v>
      </c>
      <c r="I399" s="10" t="str">
        <f>VLOOKUP(Tbl_Transactions[[#This Row],[Weekday Num]],Tbl_Lookup_Weekday[], 2)</f>
        <v>Fri</v>
      </c>
      <c r="J399" s="10" t="str">
        <f>VLOOKUP(Tbl_Transactions[[#This Row],[Time]],Tbl_Lookup_Time[],4,TRUE)</f>
        <v>Night</v>
      </c>
      <c r="K399" s="10" t="s">
        <v>28</v>
      </c>
      <c r="L399" s="10" t="s">
        <v>27</v>
      </c>
      <c r="M399" s="10" t="s">
        <v>29</v>
      </c>
      <c r="N399" s="10" t="s">
        <v>19</v>
      </c>
      <c r="O399" s="14">
        <v>331</v>
      </c>
      <c r="P399" s="14">
        <f>IF(Tbl_Transactions[[#This Row],[Type]]="Income",Tbl_Transactions[[#This Row],[Amount]]*Rng_Lookup_IncomeTax,Tbl_Transactions[[#This Row],[Amount]]*Rng_Lookup_SalesTax)</f>
        <v>29.376249999999999</v>
      </c>
      <c r="Q399" s="14">
        <f>IF(Tbl_Transactions[[#This Row],[Type]]="Expense",Tbl_Transactions[[#This Row],[Amount]]+Tbl_Transactions[[#This Row],[Tax]],Tbl_Transactions[[#This Row],[Amount]]-Tbl_Transactions[[#This Row],[Tax]])</f>
        <v>360.37625000000003</v>
      </c>
      <c r="R399" s="10" t="str">
        <f>IF(Tbl_Transactions[[#This Row],[Category]]="Income","Income","Expense")</f>
        <v>Expense</v>
      </c>
    </row>
    <row r="400" spans="1:18" x14ac:dyDescent="0.25">
      <c r="A400" s="10">
        <v>399</v>
      </c>
      <c r="B400" s="15">
        <v>41103</v>
      </c>
      <c r="C400" s="16">
        <v>0.4441426888295027</v>
      </c>
      <c r="D400" s="10">
        <f>IF(Tbl_Transactions[[#This Row],[Date]]="","",YEAR(Tbl_Transactions[[#This Row],[Date]]))</f>
        <v>2012</v>
      </c>
      <c r="E400" s="10">
        <f>MONTH(Tbl_Transactions[[#This Row],[Date]])</f>
        <v>7</v>
      </c>
      <c r="F400" s="10" t="str">
        <f>VLOOKUP(Tbl_Transactions[[#This Row],[Month Num]],Tbl_Lookup_Month[],2)</f>
        <v>Jul</v>
      </c>
      <c r="G400" s="10">
        <f>DAY(Tbl_Transactions[[#This Row],[Date]])</f>
        <v>13</v>
      </c>
      <c r="H400" s="10">
        <f>WEEKDAY(Tbl_Transactions[[#This Row],[Date]])</f>
        <v>6</v>
      </c>
      <c r="I400" s="10" t="str">
        <f>VLOOKUP(Tbl_Transactions[[#This Row],[Weekday Num]],Tbl_Lookup_Weekday[], 2)</f>
        <v>Fri</v>
      </c>
      <c r="J400" s="10" t="str">
        <f>VLOOKUP(Tbl_Transactions[[#This Row],[Time]],Tbl_Lookup_Time[],4,TRUE)</f>
        <v>Late Morning</v>
      </c>
      <c r="K400" s="10" t="s">
        <v>24</v>
      </c>
      <c r="L400" s="10" t="s">
        <v>23</v>
      </c>
      <c r="M400" s="10" t="s">
        <v>25</v>
      </c>
      <c r="N400" s="10" t="s">
        <v>19</v>
      </c>
      <c r="O400" s="14">
        <v>40</v>
      </c>
      <c r="P400" s="14">
        <f>IF(Tbl_Transactions[[#This Row],[Type]]="Income",Tbl_Transactions[[#This Row],[Amount]]*Rng_Lookup_IncomeTax,Tbl_Transactions[[#This Row],[Amount]]*Rng_Lookup_SalesTax)</f>
        <v>3.55</v>
      </c>
      <c r="Q400" s="14">
        <f>IF(Tbl_Transactions[[#This Row],[Type]]="Expense",Tbl_Transactions[[#This Row],[Amount]]+Tbl_Transactions[[#This Row],[Tax]],Tbl_Transactions[[#This Row],[Amount]]-Tbl_Transactions[[#This Row],[Tax]])</f>
        <v>43.55</v>
      </c>
      <c r="R400" s="10" t="str">
        <f>IF(Tbl_Transactions[[#This Row],[Category]]="Income","Income","Expense")</f>
        <v>Expense</v>
      </c>
    </row>
    <row r="401" spans="1:18" x14ac:dyDescent="0.25">
      <c r="A401" s="10">
        <v>400</v>
      </c>
      <c r="B401" s="15">
        <v>41104</v>
      </c>
      <c r="C401" s="16">
        <v>0.51446470017476964</v>
      </c>
      <c r="D401" s="10">
        <f>IF(Tbl_Transactions[[#This Row],[Date]]="","",YEAR(Tbl_Transactions[[#This Row],[Date]]))</f>
        <v>2012</v>
      </c>
      <c r="E401" s="10">
        <f>MONTH(Tbl_Transactions[[#This Row],[Date]])</f>
        <v>7</v>
      </c>
      <c r="F401" s="10" t="str">
        <f>VLOOKUP(Tbl_Transactions[[#This Row],[Month Num]],Tbl_Lookup_Month[],2)</f>
        <v>Jul</v>
      </c>
      <c r="G401" s="10">
        <f>DAY(Tbl_Transactions[[#This Row],[Date]])</f>
        <v>14</v>
      </c>
      <c r="H401" s="10">
        <f>WEEKDAY(Tbl_Transactions[[#This Row],[Date]])</f>
        <v>7</v>
      </c>
      <c r="I401" s="10" t="str">
        <f>VLOOKUP(Tbl_Transactions[[#This Row],[Weekday Num]],Tbl_Lookup_Weekday[], 2)</f>
        <v>Sat</v>
      </c>
      <c r="J401" s="10" t="str">
        <f>VLOOKUP(Tbl_Transactions[[#This Row],[Time]],Tbl_Lookup_Time[],4,TRUE)</f>
        <v>Afternoon</v>
      </c>
      <c r="K401" s="10" t="s">
        <v>37</v>
      </c>
      <c r="L401" s="10" t="s">
        <v>47</v>
      </c>
      <c r="M401" s="10" t="s">
        <v>48</v>
      </c>
      <c r="N401" s="10" t="s">
        <v>35</v>
      </c>
      <c r="O401" s="14">
        <v>465</v>
      </c>
      <c r="P401" s="14">
        <f>IF(Tbl_Transactions[[#This Row],[Type]]="Income",Tbl_Transactions[[#This Row],[Amount]]*Rng_Lookup_IncomeTax,Tbl_Transactions[[#This Row],[Amount]]*Rng_Lookup_SalesTax)</f>
        <v>41.268749999999997</v>
      </c>
      <c r="Q401" s="14">
        <f>IF(Tbl_Transactions[[#This Row],[Type]]="Expense",Tbl_Transactions[[#This Row],[Amount]]+Tbl_Transactions[[#This Row],[Tax]],Tbl_Transactions[[#This Row],[Amount]]-Tbl_Transactions[[#This Row],[Tax]])</f>
        <v>506.26875000000001</v>
      </c>
      <c r="R401" s="10" t="str">
        <f>IF(Tbl_Transactions[[#This Row],[Category]]="Income","Income","Expense")</f>
        <v>Expense</v>
      </c>
    </row>
    <row r="402" spans="1:18" x14ac:dyDescent="0.25">
      <c r="A402" s="10">
        <v>401</v>
      </c>
      <c r="B402" s="15">
        <v>41106</v>
      </c>
      <c r="C402" s="16">
        <v>0.81094421316983678</v>
      </c>
      <c r="D402" s="10">
        <f>IF(Tbl_Transactions[[#This Row],[Date]]="","",YEAR(Tbl_Transactions[[#This Row],[Date]]))</f>
        <v>2012</v>
      </c>
      <c r="E402" s="10">
        <f>MONTH(Tbl_Transactions[[#This Row],[Date]])</f>
        <v>7</v>
      </c>
      <c r="F402" s="10" t="str">
        <f>VLOOKUP(Tbl_Transactions[[#This Row],[Month Num]],Tbl_Lookup_Month[],2)</f>
        <v>Jul</v>
      </c>
      <c r="G402" s="10">
        <f>DAY(Tbl_Transactions[[#This Row],[Date]])</f>
        <v>16</v>
      </c>
      <c r="H402" s="10">
        <f>WEEKDAY(Tbl_Transactions[[#This Row],[Date]])</f>
        <v>2</v>
      </c>
      <c r="I402" s="10" t="str">
        <f>VLOOKUP(Tbl_Transactions[[#This Row],[Weekday Num]],Tbl_Lookup_Weekday[], 2)</f>
        <v>Mon</v>
      </c>
      <c r="J402" s="10" t="str">
        <f>VLOOKUP(Tbl_Transactions[[#This Row],[Time]],Tbl_Lookup_Time[],4,TRUE)</f>
        <v>Evening</v>
      </c>
      <c r="K402" s="10" t="s">
        <v>51</v>
      </c>
      <c r="L402" s="10" t="s">
        <v>50</v>
      </c>
      <c r="M402" s="10" t="s">
        <v>52</v>
      </c>
      <c r="N402" s="10" t="s">
        <v>26</v>
      </c>
      <c r="O402" s="14">
        <v>166</v>
      </c>
      <c r="P402" s="14">
        <f>IF(Tbl_Transactions[[#This Row],[Type]]="Income",Tbl_Transactions[[#This Row],[Amount]]*Rng_Lookup_IncomeTax,Tbl_Transactions[[#This Row],[Amount]]*Rng_Lookup_SalesTax)</f>
        <v>14.7325</v>
      </c>
      <c r="Q402" s="14">
        <f>IF(Tbl_Transactions[[#This Row],[Type]]="Expense",Tbl_Transactions[[#This Row],[Amount]]+Tbl_Transactions[[#This Row],[Tax]],Tbl_Transactions[[#This Row],[Amount]]-Tbl_Transactions[[#This Row],[Tax]])</f>
        <v>180.73249999999999</v>
      </c>
      <c r="R402" s="10" t="str">
        <f>IF(Tbl_Transactions[[#This Row],[Category]]="Income","Income","Expense")</f>
        <v>Expense</v>
      </c>
    </row>
    <row r="403" spans="1:18" x14ac:dyDescent="0.25">
      <c r="A403" s="10">
        <v>402</v>
      </c>
      <c r="B403" s="15">
        <v>41108</v>
      </c>
      <c r="C403" s="16">
        <v>0.58931027485495646</v>
      </c>
      <c r="D403" s="10">
        <f>IF(Tbl_Transactions[[#This Row],[Date]]="","",YEAR(Tbl_Transactions[[#This Row],[Date]]))</f>
        <v>2012</v>
      </c>
      <c r="E403" s="10">
        <f>MONTH(Tbl_Transactions[[#This Row],[Date]])</f>
        <v>7</v>
      </c>
      <c r="F403" s="10" t="str">
        <f>VLOOKUP(Tbl_Transactions[[#This Row],[Month Num]],Tbl_Lookup_Month[],2)</f>
        <v>Jul</v>
      </c>
      <c r="G403" s="10">
        <f>DAY(Tbl_Transactions[[#This Row],[Date]])</f>
        <v>18</v>
      </c>
      <c r="H403" s="10">
        <f>WEEKDAY(Tbl_Transactions[[#This Row],[Date]])</f>
        <v>4</v>
      </c>
      <c r="I403" s="10" t="str">
        <f>VLOOKUP(Tbl_Transactions[[#This Row],[Weekday Num]],Tbl_Lookup_Weekday[], 2)</f>
        <v>Wed</v>
      </c>
      <c r="J403" s="10" t="str">
        <f>VLOOKUP(Tbl_Transactions[[#This Row],[Time]],Tbl_Lookup_Time[],4,TRUE)</f>
        <v>Afternoon</v>
      </c>
      <c r="K403" s="10" t="s">
        <v>17</v>
      </c>
      <c r="L403" s="10" t="s">
        <v>20</v>
      </c>
      <c r="M403" s="10" t="s">
        <v>21</v>
      </c>
      <c r="N403" s="10" t="s">
        <v>35</v>
      </c>
      <c r="O403" s="14">
        <v>300</v>
      </c>
      <c r="P403" s="14">
        <f>IF(Tbl_Transactions[[#This Row],[Type]]="Income",Tbl_Transactions[[#This Row],[Amount]]*Rng_Lookup_IncomeTax,Tbl_Transactions[[#This Row],[Amount]]*Rng_Lookup_SalesTax)</f>
        <v>114</v>
      </c>
      <c r="Q403" s="14">
        <f>IF(Tbl_Transactions[[#This Row],[Type]]="Expense",Tbl_Transactions[[#This Row],[Amount]]+Tbl_Transactions[[#This Row],[Tax]],Tbl_Transactions[[#This Row],[Amount]]-Tbl_Transactions[[#This Row],[Tax]])</f>
        <v>186</v>
      </c>
      <c r="R403" s="10" t="str">
        <f>IF(Tbl_Transactions[[#This Row],[Category]]="Income","Income","Expense")</f>
        <v>Income</v>
      </c>
    </row>
    <row r="404" spans="1:18" x14ac:dyDescent="0.25">
      <c r="A404" s="10">
        <v>403</v>
      </c>
      <c r="B404" s="15">
        <v>41109</v>
      </c>
      <c r="C404" s="16">
        <v>0.15409403205120686</v>
      </c>
      <c r="D404" s="10">
        <f>IF(Tbl_Transactions[[#This Row],[Date]]="","",YEAR(Tbl_Transactions[[#This Row],[Date]]))</f>
        <v>2012</v>
      </c>
      <c r="E404" s="10">
        <f>MONTH(Tbl_Transactions[[#This Row],[Date]])</f>
        <v>7</v>
      </c>
      <c r="F404" s="10" t="str">
        <f>VLOOKUP(Tbl_Transactions[[#This Row],[Month Num]],Tbl_Lookup_Month[],2)</f>
        <v>Jul</v>
      </c>
      <c r="G404" s="10">
        <f>DAY(Tbl_Transactions[[#This Row],[Date]])</f>
        <v>19</v>
      </c>
      <c r="H404" s="10">
        <f>WEEKDAY(Tbl_Transactions[[#This Row],[Date]])</f>
        <v>5</v>
      </c>
      <c r="I404" s="10" t="str">
        <f>VLOOKUP(Tbl_Transactions[[#This Row],[Weekday Num]],Tbl_Lookup_Weekday[], 2)</f>
        <v>Thu</v>
      </c>
      <c r="J404" s="10" t="str">
        <f>VLOOKUP(Tbl_Transactions[[#This Row],[Time]],Tbl_Lookup_Time[],4,TRUE)</f>
        <v>Night</v>
      </c>
      <c r="K404" s="10" t="s">
        <v>24</v>
      </c>
      <c r="L404" s="10" t="s">
        <v>23</v>
      </c>
      <c r="M404" s="10" t="s">
        <v>25</v>
      </c>
      <c r="N404" s="10" t="s">
        <v>19</v>
      </c>
      <c r="O404" s="14">
        <v>428</v>
      </c>
      <c r="P404" s="14">
        <f>IF(Tbl_Transactions[[#This Row],[Type]]="Income",Tbl_Transactions[[#This Row],[Amount]]*Rng_Lookup_IncomeTax,Tbl_Transactions[[#This Row],[Amount]]*Rng_Lookup_SalesTax)</f>
        <v>37.984999999999999</v>
      </c>
      <c r="Q404" s="14">
        <f>IF(Tbl_Transactions[[#This Row],[Type]]="Expense",Tbl_Transactions[[#This Row],[Amount]]+Tbl_Transactions[[#This Row],[Tax]],Tbl_Transactions[[#This Row],[Amount]]-Tbl_Transactions[[#This Row],[Tax]])</f>
        <v>465.98500000000001</v>
      </c>
      <c r="R404" s="10" t="str">
        <f>IF(Tbl_Transactions[[#This Row],[Category]]="Income","Income","Expense")</f>
        <v>Expense</v>
      </c>
    </row>
    <row r="405" spans="1:18" x14ac:dyDescent="0.25">
      <c r="A405" s="10">
        <v>404</v>
      </c>
      <c r="B405" s="15">
        <v>41110</v>
      </c>
      <c r="C405" s="16">
        <v>0.58971165474354603</v>
      </c>
      <c r="D405" s="10">
        <f>IF(Tbl_Transactions[[#This Row],[Date]]="","",YEAR(Tbl_Transactions[[#This Row],[Date]]))</f>
        <v>2012</v>
      </c>
      <c r="E405" s="10">
        <f>MONTH(Tbl_Transactions[[#This Row],[Date]])</f>
        <v>7</v>
      </c>
      <c r="F405" s="10" t="str">
        <f>VLOOKUP(Tbl_Transactions[[#This Row],[Month Num]],Tbl_Lookup_Month[],2)</f>
        <v>Jul</v>
      </c>
      <c r="G405" s="10">
        <f>DAY(Tbl_Transactions[[#This Row],[Date]])</f>
        <v>20</v>
      </c>
      <c r="H405" s="10">
        <f>WEEKDAY(Tbl_Transactions[[#This Row],[Date]])</f>
        <v>6</v>
      </c>
      <c r="I405" s="10" t="str">
        <f>VLOOKUP(Tbl_Transactions[[#This Row],[Weekday Num]],Tbl_Lookup_Weekday[], 2)</f>
        <v>Fri</v>
      </c>
      <c r="J405" s="10" t="str">
        <f>VLOOKUP(Tbl_Transactions[[#This Row],[Time]],Tbl_Lookup_Time[],4,TRUE)</f>
        <v>Afternoon</v>
      </c>
      <c r="K405" s="10" t="s">
        <v>28</v>
      </c>
      <c r="L405" s="10" t="s">
        <v>42</v>
      </c>
      <c r="M405" s="10" t="s">
        <v>43</v>
      </c>
      <c r="N405" s="10" t="s">
        <v>19</v>
      </c>
      <c r="O405" s="14">
        <v>365</v>
      </c>
      <c r="P405" s="14">
        <f>IF(Tbl_Transactions[[#This Row],[Type]]="Income",Tbl_Transactions[[#This Row],[Amount]]*Rng_Lookup_IncomeTax,Tbl_Transactions[[#This Row],[Amount]]*Rng_Lookup_SalesTax)</f>
        <v>32.393749999999997</v>
      </c>
      <c r="Q405" s="14">
        <f>IF(Tbl_Transactions[[#This Row],[Type]]="Expense",Tbl_Transactions[[#This Row],[Amount]]+Tbl_Transactions[[#This Row],[Tax]],Tbl_Transactions[[#This Row],[Amount]]-Tbl_Transactions[[#This Row],[Tax]])</f>
        <v>397.39375000000001</v>
      </c>
      <c r="R405" s="10" t="str">
        <f>IF(Tbl_Transactions[[#This Row],[Category]]="Income","Income","Expense")</f>
        <v>Expense</v>
      </c>
    </row>
    <row r="406" spans="1:18" x14ac:dyDescent="0.25">
      <c r="A406" s="10">
        <v>405</v>
      </c>
      <c r="B406" s="15">
        <v>41115</v>
      </c>
      <c r="C406" s="16">
        <v>0.85332375070887334</v>
      </c>
      <c r="D406" s="10">
        <f>IF(Tbl_Transactions[[#This Row],[Date]]="","",YEAR(Tbl_Transactions[[#This Row],[Date]]))</f>
        <v>2012</v>
      </c>
      <c r="E406" s="10">
        <f>MONTH(Tbl_Transactions[[#This Row],[Date]])</f>
        <v>7</v>
      </c>
      <c r="F406" s="10" t="str">
        <f>VLOOKUP(Tbl_Transactions[[#This Row],[Month Num]],Tbl_Lookup_Month[],2)</f>
        <v>Jul</v>
      </c>
      <c r="G406" s="10">
        <f>DAY(Tbl_Transactions[[#This Row],[Date]])</f>
        <v>25</v>
      </c>
      <c r="H406" s="10">
        <f>WEEKDAY(Tbl_Transactions[[#This Row],[Date]])</f>
        <v>4</v>
      </c>
      <c r="I406" s="10" t="str">
        <f>VLOOKUP(Tbl_Transactions[[#This Row],[Weekday Num]],Tbl_Lookup_Weekday[], 2)</f>
        <v>Wed</v>
      </c>
      <c r="J406" s="10" t="str">
        <f>VLOOKUP(Tbl_Transactions[[#This Row],[Time]],Tbl_Lookup_Time[],4,TRUE)</f>
        <v>Evening</v>
      </c>
      <c r="K406" s="10" t="s">
        <v>17</v>
      </c>
      <c r="L406" s="10" t="s">
        <v>16</v>
      </c>
      <c r="M406" s="10" t="s">
        <v>18</v>
      </c>
      <c r="N406" s="10" t="s">
        <v>19</v>
      </c>
      <c r="O406" s="14">
        <v>156</v>
      </c>
      <c r="P406" s="14">
        <f>IF(Tbl_Transactions[[#This Row],[Type]]="Income",Tbl_Transactions[[#This Row],[Amount]]*Rng_Lookup_IncomeTax,Tbl_Transactions[[#This Row],[Amount]]*Rng_Lookup_SalesTax)</f>
        <v>59.28</v>
      </c>
      <c r="Q406" s="14">
        <f>IF(Tbl_Transactions[[#This Row],[Type]]="Expense",Tbl_Transactions[[#This Row],[Amount]]+Tbl_Transactions[[#This Row],[Tax]],Tbl_Transactions[[#This Row],[Amount]]-Tbl_Transactions[[#This Row],[Tax]])</f>
        <v>96.72</v>
      </c>
      <c r="R406" s="10" t="str">
        <f>IF(Tbl_Transactions[[#This Row],[Category]]="Income","Income","Expense")</f>
        <v>Income</v>
      </c>
    </row>
    <row r="407" spans="1:18" x14ac:dyDescent="0.25">
      <c r="A407" s="10">
        <v>406</v>
      </c>
      <c r="B407" s="15">
        <v>41116</v>
      </c>
      <c r="C407" s="16">
        <v>0.21919619998665507</v>
      </c>
      <c r="D407" s="10">
        <f>IF(Tbl_Transactions[[#This Row],[Date]]="","",YEAR(Tbl_Transactions[[#This Row],[Date]]))</f>
        <v>2012</v>
      </c>
      <c r="E407" s="10">
        <f>MONTH(Tbl_Transactions[[#This Row],[Date]])</f>
        <v>7</v>
      </c>
      <c r="F407" s="10" t="str">
        <f>VLOOKUP(Tbl_Transactions[[#This Row],[Month Num]],Tbl_Lookup_Month[],2)</f>
        <v>Jul</v>
      </c>
      <c r="G407" s="10">
        <f>DAY(Tbl_Transactions[[#This Row],[Date]])</f>
        <v>26</v>
      </c>
      <c r="H407" s="10">
        <f>WEEKDAY(Tbl_Transactions[[#This Row],[Date]])</f>
        <v>5</v>
      </c>
      <c r="I407" s="10" t="str">
        <f>VLOOKUP(Tbl_Transactions[[#This Row],[Weekday Num]],Tbl_Lookup_Weekday[], 2)</f>
        <v>Thu</v>
      </c>
      <c r="J407" s="10" t="str">
        <f>VLOOKUP(Tbl_Transactions[[#This Row],[Time]],Tbl_Lookup_Time[],4,TRUE)</f>
        <v>Early Morning</v>
      </c>
      <c r="K407" s="10" t="s">
        <v>28</v>
      </c>
      <c r="L407" s="10" t="s">
        <v>32</v>
      </c>
      <c r="M407" s="10" t="s">
        <v>33</v>
      </c>
      <c r="N407" s="10" t="s">
        <v>26</v>
      </c>
      <c r="O407" s="14">
        <v>225</v>
      </c>
      <c r="P407" s="14">
        <f>IF(Tbl_Transactions[[#This Row],[Type]]="Income",Tbl_Transactions[[#This Row],[Amount]]*Rng_Lookup_IncomeTax,Tbl_Transactions[[#This Row],[Amount]]*Rng_Lookup_SalesTax)</f>
        <v>19.96875</v>
      </c>
      <c r="Q407" s="14">
        <f>IF(Tbl_Transactions[[#This Row],[Type]]="Expense",Tbl_Transactions[[#This Row],[Amount]]+Tbl_Transactions[[#This Row],[Tax]],Tbl_Transactions[[#This Row],[Amount]]-Tbl_Transactions[[#This Row],[Tax]])</f>
        <v>244.96875</v>
      </c>
      <c r="R407" s="10" t="str">
        <f>IF(Tbl_Transactions[[#This Row],[Category]]="Income","Income","Expense")</f>
        <v>Expense</v>
      </c>
    </row>
    <row r="408" spans="1:18" x14ac:dyDescent="0.25">
      <c r="A408" s="10">
        <v>407</v>
      </c>
      <c r="B408" s="15">
        <v>41119</v>
      </c>
      <c r="C408" s="16">
        <v>0.76664531809042313</v>
      </c>
      <c r="D408" s="10">
        <f>IF(Tbl_Transactions[[#This Row],[Date]]="","",YEAR(Tbl_Transactions[[#This Row],[Date]]))</f>
        <v>2012</v>
      </c>
      <c r="E408" s="10">
        <f>MONTH(Tbl_Transactions[[#This Row],[Date]])</f>
        <v>7</v>
      </c>
      <c r="F408" s="10" t="str">
        <f>VLOOKUP(Tbl_Transactions[[#This Row],[Month Num]],Tbl_Lookup_Month[],2)</f>
        <v>Jul</v>
      </c>
      <c r="G408" s="10">
        <f>DAY(Tbl_Transactions[[#This Row],[Date]])</f>
        <v>29</v>
      </c>
      <c r="H408" s="10">
        <f>WEEKDAY(Tbl_Transactions[[#This Row],[Date]])</f>
        <v>1</v>
      </c>
      <c r="I408" s="10" t="str">
        <f>VLOOKUP(Tbl_Transactions[[#This Row],[Weekday Num]],Tbl_Lookup_Weekday[], 2)</f>
        <v>Sun</v>
      </c>
      <c r="J408" s="10" t="str">
        <f>VLOOKUP(Tbl_Transactions[[#This Row],[Time]],Tbl_Lookup_Time[],4,TRUE)</f>
        <v>Evening</v>
      </c>
      <c r="K408" s="10" t="s">
        <v>40</v>
      </c>
      <c r="L408" s="10" t="s">
        <v>39</v>
      </c>
      <c r="M408" s="10" t="s">
        <v>41</v>
      </c>
      <c r="N408" s="10" t="s">
        <v>35</v>
      </c>
      <c r="O408" s="14">
        <v>387</v>
      </c>
      <c r="P408" s="14">
        <f>IF(Tbl_Transactions[[#This Row],[Type]]="Income",Tbl_Transactions[[#This Row],[Amount]]*Rng_Lookup_IncomeTax,Tbl_Transactions[[#This Row],[Amount]]*Rng_Lookup_SalesTax)</f>
        <v>34.346249999999998</v>
      </c>
      <c r="Q408" s="14">
        <f>IF(Tbl_Transactions[[#This Row],[Type]]="Expense",Tbl_Transactions[[#This Row],[Amount]]+Tbl_Transactions[[#This Row],[Tax]],Tbl_Transactions[[#This Row],[Amount]]-Tbl_Transactions[[#This Row],[Tax]])</f>
        <v>421.34625</v>
      </c>
      <c r="R408" s="10" t="str">
        <f>IF(Tbl_Transactions[[#This Row],[Category]]="Income","Income","Expense")</f>
        <v>Expense</v>
      </c>
    </row>
    <row r="409" spans="1:18" x14ac:dyDescent="0.25">
      <c r="A409" s="10">
        <v>408</v>
      </c>
      <c r="B409" s="15">
        <v>41128</v>
      </c>
      <c r="C409" s="16">
        <v>8.9713219973414526E-2</v>
      </c>
      <c r="D409" s="10">
        <f>IF(Tbl_Transactions[[#This Row],[Date]]="","",YEAR(Tbl_Transactions[[#This Row],[Date]]))</f>
        <v>2012</v>
      </c>
      <c r="E409" s="10">
        <f>MONTH(Tbl_Transactions[[#This Row],[Date]])</f>
        <v>8</v>
      </c>
      <c r="F409" s="10" t="str">
        <f>VLOOKUP(Tbl_Transactions[[#This Row],[Month Num]],Tbl_Lookup_Month[],2)</f>
        <v>Aug</v>
      </c>
      <c r="G409" s="10">
        <f>DAY(Tbl_Transactions[[#This Row],[Date]])</f>
        <v>7</v>
      </c>
      <c r="H409" s="10">
        <f>WEEKDAY(Tbl_Transactions[[#This Row],[Date]])</f>
        <v>3</v>
      </c>
      <c r="I409" s="10" t="str">
        <f>VLOOKUP(Tbl_Transactions[[#This Row],[Weekday Num]],Tbl_Lookup_Weekday[], 2)</f>
        <v>Tue</v>
      </c>
      <c r="J409" s="10" t="str">
        <f>VLOOKUP(Tbl_Transactions[[#This Row],[Time]],Tbl_Lookup_Time[],4,TRUE)</f>
        <v>Night</v>
      </c>
      <c r="K409" s="10" t="s">
        <v>55</v>
      </c>
      <c r="L409" s="10" t="s">
        <v>54</v>
      </c>
      <c r="M409" s="10" t="s">
        <v>56</v>
      </c>
      <c r="N409" s="10" t="s">
        <v>35</v>
      </c>
      <c r="O409" s="14">
        <v>450</v>
      </c>
      <c r="P409" s="14">
        <f>IF(Tbl_Transactions[[#This Row],[Type]]="Income",Tbl_Transactions[[#This Row],[Amount]]*Rng_Lookup_IncomeTax,Tbl_Transactions[[#This Row],[Amount]]*Rng_Lookup_SalesTax)</f>
        <v>39.9375</v>
      </c>
      <c r="Q409" s="14">
        <f>IF(Tbl_Transactions[[#This Row],[Type]]="Expense",Tbl_Transactions[[#This Row],[Amount]]+Tbl_Transactions[[#This Row],[Tax]],Tbl_Transactions[[#This Row],[Amount]]-Tbl_Transactions[[#This Row],[Tax]])</f>
        <v>489.9375</v>
      </c>
      <c r="R409" s="10" t="str">
        <f>IF(Tbl_Transactions[[#This Row],[Category]]="Income","Income","Expense")</f>
        <v>Expense</v>
      </c>
    </row>
    <row r="410" spans="1:18" x14ac:dyDescent="0.25">
      <c r="A410" s="10">
        <v>409</v>
      </c>
      <c r="B410" s="15">
        <v>41128</v>
      </c>
      <c r="C410" s="16">
        <v>0.24008292646028473</v>
      </c>
      <c r="D410" s="10">
        <f>IF(Tbl_Transactions[[#This Row],[Date]]="","",YEAR(Tbl_Transactions[[#This Row],[Date]]))</f>
        <v>2012</v>
      </c>
      <c r="E410" s="10">
        <f>MONTH(Tbl_Transactions[[#This Row],[Date]])</f>
        <v>8</v>
      </c>
      <c r="F410" s="10" t="str">
        <f>VLOOKUP(Tbl_Transactions[[#This Row],[Month Num]],Tbl_Lookup_Month[],2)</f>
        <v>Aug</v>
      </c>
      <c r="G410" s="10">
        <f>DAY(Tbl_Transactions[[#This Row],[Date]])</f>
        <v>7</v>
      </c>
      <c r="H410" s="10">
        <f>WEEKDAY(Tbl_Transactions[[#This Row],[Date]])</f>
        <v>3</v>
      </c>
      <c r="I410" s="10" t="str">
        <f>VLOOKUP(Tbl_Transactions[[#This Row],[Weekday Num]],Tbl_Lookup_Weekday[], 2)</f>
        <v>Tue</v>
      </c>
      <c r="J410" s="10" t="str">
        <f>VLOOKUP(Tbl_Transactions[[#This Row],[Time]],Tbl_Lookup_Time[],4,TRUE)</f>
        <v>Early Morning</v>
      </c>
      <c r="K410" s="10" t="s">
        <v>17</v>
      </c>
      <c r="L410" s="10" t="s">
        <v>44</v>
      </c>
      <c r="M410" s="10" t="s">
        <v>45</v>
      </c>
      <c r="N410" s="10" t="s">
        <v>26</v>
      </c>
      <c r="O410" s="14">
        <v>252</v>
      </c>
      <c r="P410" s="14">
        <f>IF(Tbl_Transactions[[#This Row],[Type]]="Income",Tbl_Transactions[[#This Row],[Amount]]*Rng_Lookup_IncomeTax,Tbl_Transactions[[#This Row],[Amount]]*Rng_Lookup_SalesTax)</f>
        <v>95.76</v>
      </c>
      <c r="Q410" s="14">
        <f>IF(Tbl_Transactions[[#This Row],[Type]]="Expense",Tbl_Transactions[[#This Row],[Amount]]+Tbl_Transactions[[#This Row],[Tax]],Tbl_Transactions[[#This Row],[Amount]]-Tbl_Transactions[[#This Row],[Tax]])</f>
        <v>156.24</v>
      </c>
      <c r="R410" s="10" t="str">
        <f>IF(Tbl_Transactions[[#This Row],[Category]]="Income","Income","Expense")</f>
        <v>Income</v>
      </c>
    </row>
    <row r="411" spans="1:18" x14ac:dyDescent="0.25">
      <c r="A411" s="10">
        <v>410</v>
      </c>
      <c r="B411" s="15">
        <v>41129</v>
      </c>
      <c r="C411" s="16">
        <v>0.63606068689897677</v>
      </c>
      <c r="D411" s="10">
        <f>IF(Tbl_Transactions[[#This Row],[Date]]="","",YEAR(Tbl_Transactions[[#This Row],[Date]]))</f>
        <v>2012</v>
      </c>
      <c r="E411" s="10">
        <f>MONTH(Tbl_Transactions[[#This Row],[Date]])</f>
        <v>8</v>
      </c>
      <c r="F411" s="10" t="str">
        <f>VLOOKUP(Tbl_Transactions[[#This Row],[Month Num]],Tbl_Lookup_Month[],2)</f>
        <v>Aug</v>
      </c>
      <c r="G411" s="10">
        <f>DAY(Tbl_Transactions[[#This Row],[Date]])</f>
        <v>8</v>
      </c>
      <c r="H411" s="10">
        <f>WEEKDAY(Tbl_Transactions[[#This Row],[Date]])</f>
        <v>4</v>
      </c>
      <c r="I411" s="10" t="str">
        <f>VLOOKUP(Tbl_Transactions[[#This Row],[Weekday Num]],Tbl_Lookup_Weekday[], 2)</f>
        <v>Wed</v>
      </c>
      <c r="J411" s="10" t="str">
        <f>VLOOKUP(Tbl_Transactions[[#This Row],[Time]],Tbl_Lookup_Time[],4,TRUE)</f>
        <v>Afternoon</v>
      </c>
      <c r="K411" s="10" t="s">
        <v>37</v>
      </c>
      <c r="L411" s="10" t="s">
        <v>36</v>
      </c>
      <c r="M411" s="10" t="s">
        <v>38</v>
      </c>
      <c r="N411" s="10" t="s">
        <v>35</v>
      </c>
      <c r="O411" s="14">
        <v>426</v>
      </c>
      <c r="P411" s="14">
        <f>IF(Tbl_Transactions[[#This Row],[Type]]="Income",Tbl_Transactions[[#This Row],[Amount]]*Rng_Lookup_IncomeTax,Tbl_Transactions[[#This Row],[Amount]]*Rng_Lookup_SalesTax)</f>
        <v>37.807499999999997</v>
      </c>
      <c r="Q411" s="14">
        <f>IF(Tbl_Transactions[[#This Row],[Type]]="Expense",Tbl_Transactions[[#This Row],[Amount]]+Tbl_Transactions[[#This Row],[Tax]],Tbl_Transactions[[#This Row],[Amount]]-Tbl_Transactions[[#This Row],[Tax]])</f>
        <v>463.8075</v>
      </c>
      <c r="R411" s="10" t="str">
        <f>IF(Tbl_Transactions[[#This Row],[Category]]="Income","Income","Expense")</f>
        <v>Expense</v>
      </c>
    </row>
    <row r="412" spans="1:18" x14ac:dyDescent="0.25">
      <c r="A412" s="10">
        <v>411</v>
      </c>
      <c r="B412" s="15">
        <v>41130</v>
      </c>
      <c r="C412" s="16">
        <v>0.39729564849403753</v>
      </c>
      <c r="D412" s="10">
        <f>IF(Tbl_Transactions[[#This Row],[Date]]="","",YEAR(Tbl_Transactions[[#This Row],[Date]]))</f>
        <v>2012</v>
      </c>
      <c r="E412" s="10">
        <f>MONTH(Tbl_Transactions[[#This Row],[Date]])</f>
        <v>8</v>
      </c>
      <c r="F412" s="10" t="str">
        <f>VLOOKUP(Tbl_Transactions[[#This Row],[Month Num]],Tbl_Lookup_Month[],2)</f>
        <v>Aug</v>
      </c>
      <c r="G412" s="10">
        <f>DAY(Tbl_Transactions[[#This Row],[Date]])</f>
        <v>9</v>
      </c>
      <c r="H412" s="10">
        <f>WEEKDAY(Tbl_Transactions[[#This Row],[Date]])</f>
        <v>5</v>
      </c>
      <c r="I412" s="10" t="str">
        <f>VLOOKUP(Tbl_Transactions[[#This Row],[Weekday Num]],Tbl_Lookup_Weekday[], 2)</f>
        <v>Thu</v>
      </c>
      <c r="J412" s="10" t="str">
        <f>VLOOKUP(Tbl_Transactions[[#This Row],[Time]],Tbl_Lookup_Time[],4,TRUE)</f>
        <v>Morning</v>
      </c>
      <c r="K412" s="10" t="s">
        <v>28</v>
      </c>
      <c r="L412" s="10" t="s">
        <v>42</v>
      </c>
      <c r="M412" s="10" t="s">
        <v>43</v>
      </c>
      <c r="N412" s="10" t="s">
        <v>35</v>
      </c>
      <c r="O412" s="14">
        <v>251</v>
      </c>
      <c r="P412" s="14">
        <f>IF(Tbl_Transactions[[#This Row],[Type]]="Income",Tbl_Transactions[[#This Row],[Amount]]*Rng_Lookup_IncomeTax,Tbl_Transactions[[#This Row],[Amount]]*Rng_Lookup_SalesTax)</f>
        <v>22.276249999999997</v>
      </c>
      <c r="Q412" s="14">
        <f>IF(Tbl_Transactions[[#This Row],[Type]]="Expense",Tbl_Transactions[[#This Row],[Amount]]+Tbl_Transactions[[#This Row],[Tax]],Tbl_Transactions[[#This Row],[Amount]]-Tbl_Transactions[[#This Row],[Tax]])</f>
        <v>273.27625</v>
      </c>
      <c r="R412" s="10" t="str">
        <f>IF(Tbl_Transactions[[#This Row],[Category]]="Income","Income","Expense")</f>
        <v>Expense</v>
      </c>
    </row>
    <row r="413" spans="1:18" x14ac:dyDescent="0.25">
      <c r="A413" s="10">
        <v>412</v>
      </c>
      <c r="B413" s="15">
        <v>41131</v>
      </c>
      <c r="C413" s="16">
        <v>0.98026334178851715</v>
      </c>
      <c r="D413" s="10">
        <f>IF(Tbl_Transactions[[#This Row],[Date]]="","",YEAR(Tbl_Transactions[[#This Row],[Date]]))</f>
        <v>2012</v>
      </c>
      <c r="E413" s="10">
        <f>MONTH(Tbl_Transactions[[#This Row],[Date]])</f>
        <v>8</v>
      </c>
      <c r="F413" s="10" t="str">
        <f>VLOOKUP(Tbl_Transactions[[#This Row],[Month Num]],Tbl_Lookup_Month[],2)</f>
        <v>Aug</v>
      </c>
      <c r="G413" s="10">
        <f>DAY(Tbl_Transactions[[#This Row],[Date]])</f>
        <v>10</v>
      </c>
      <c r="H413" s="10">
        <f>WEEKDAY(Tbl_Transactions[[#This Row],[Date]])</f>
        <v>6</v>
      </c>
      <c r="I413" s="10" t="str">
        <f>VLOOKUP(Tbl_Transactions[[#This Row],[Weekday Num]],Tbl_Lookup_Weekday[], 2)</f>
        <v>Fri</v>
      </c>
      <c r="J413" s="10" t="str">
        <f>VLOOKUP(Tbl_Transactions[[#This Row],[Time]],Tbl_Lookup_Time[],4,TRUE)</f>
        <v>Evening</v>
      </c>
      <c r="K413" s="10" t="s">
        <v>24</v>
      </c>
      <c r="L413" s="10" t="s">
        <v>30</v>
      </c>
      <c r="M413" s="10" t="s">
        <v>31</v>
      </c>
      <c r="N413" s="10" t="s">
        <v>19</v>
      </c>
      <c r="O413" s="14">
        <v>258</v>
      </c>
      <c r="P413" s="14">
        <f>IF(Tbl_Transactions[[#This Row],[Type]]="Income",Tbl_Transactions[[#This Row],[Amount]]*Rng_Lookup_IncomeTax,Tbl_Transactions[[#This Row],[Amount]]*Rng_Lookup_SalesTax)</f>
        <v>22.897499999999997</v>
      </c>
      <c r="Q413" s="14">
        <f>IF(Tbl_Transactions[[#This Row],[Type]]="Expense",Tbl_Transactions[[#This Row],[Amount]]+Tbl_Transactions[[#This Row],[Tax]],Tbl_Transactions[[#This Row],[Amount]]-Tbl_Transactions[[#This Row],[Tax]])</f>
        <v>280.89749999999998</v>
      </c>
      <c r="R413" s="10" t="str">
        <f>IF(Tbl_Transactions[[#This Row],[Category]]="Income","Income","Expense")</f>
        <v>Expense</v>
      </c>
    </row>
    <row r="414" spans="1:18" x14ac:dyDescent="0.25">
      <c r="A414" s="10">
        <v>413</v>
      </c>
      <c r="B414" s="15">
        <v>41133</v>
      </c>
      <c r="C414" s="16">
        <v>0.81320333852502391</v>
      </c>
      <c r="D414" s="10">
        <f>IF(Tbl_Transactions[[#This Row],[Date]]="","",YEAR(Tbl_Transactions[[#This Row],[Date]]))</f>
        <v>2012</v>
      </c>
      <c r="E414" s="10">
        <f>MONTH(Tbl_Transactions[[#This Row],[Date]])</f>
        <v>8</v>
      </c>
      <c r="F414" s="10" t="str">
        <f>VLOOKUP(Tbl_Transactions[[#This Row],[Month Num]],Tbl_Lookup_Month[],2)</f>
        <v>Aug</v>
      </c>
      <c r="G414" s="10">
        <f>DAY(Tbl_Transactions[[#This Row],[Date]])</f>
        <v>12</v>
      </c>
      <c r="H414" s="10">
        <f>WEEKDAY(Tbl_Transactions[[#This Row],[Date]])</f>
        <v>1</v>
      </c>
      <c r="I414" s="10" t="str">
        <f>VLOOKUP(Tbl_Transactions[[#This Row],[Weekday Num]],Tbl_Lookup_Weekday[], 2)</f>
        <v>Sun</v>
      </c>
      <c r="J414" s="10" t="str">
        <f>VLOOKUP(Tbl_Transactions[[#This Row],[Time]],Tbl_Lookup_Time[],4,TRUE)</f>
        <v>Evening</v>
      </c>
      <c r="K414" s="10" t="s">
        <v>51</v>
      </c>
      <c r="L414" s="10" t="s">
        <v>50</v>
      </c>
      <c r="M414" s="10" t="s">
        <v>52</v>
      </c>
      <c r="N414" s="10" t="s">
        <v>26</v>
      </c>
      <c r="O414" s="14">
        <v>37</v>
      </c>
      <c r="P414" s="14">
        <f>IF(Tbl_Transactions[[#This Row],[Type]]="Income",Tbl_Transactions[[#This Row],[Amount]]*Rng_Lookup_IncomeTax,Tbl_Transactions[[#This Row],[Amount]]*Rng_Lookup_SalesTax)</f>
        <v>3.2837499999999999</v>
      </c>
      <c r="Q414" s="14">
        <f>IF(Tbl_Transactions[[#This Row],[Type]]="Expense",Tbl_Transactions[[#This Row],[Amount]]+Tbl_Transactions[[#This Row],[Tax]],Tbl_Transactions[[#This Row],[Amount]]-Tbl_Transactions[[#This Row],[Tax]])</f>
        <v>40.283749999999998</v>
      </c>
      <c r="R414" s="10" t="str">
        <f>IF(Tbl_Transactions[[#This Row],[Category]]="Income","Income","Expense")</f>
        <v>Expense</v>
      </c>
    </row>
    <row r="415" spans="1:18" x14ac:dyDescent="0.25">
      <c r="A415" s="10">
        <v>414</v>
      </c>
      <c r="B415" s="15">
        <v>41134</v>
      </c>
      <c r="C415" s="16">
        <v>0.95738575354661892</v>
      </c>
      <c r="D415" s="10">
        <f>IF(Tbl_Transactions[[#This Row],[Date]]="","",YEAR(Tbl_Transactions[[#This Row],[Date]]))</f>
        <v>2012</v>
      </c>
      <c r="E415" s="10">
        <f>MONTH(Tbl_Transactions[[#This Row],[Date]])</f>
        <v>8</v>
      </c>
      <c r="F415" s="10" t="str">
        <f>VLOOKUP(Tbl_Transactions[[#This Row],[Month Num]],Tbl_Lookup_Month[],2)</f>
        <v>Aug</v>
      </c>
      <c r="G415" s="10">
        <f>DAY(Tbl_Transactions[[#This Row],[Date]])</f>
        <v>13</v>
      </c>
      <c r="H415" s="10">
        <f>WEEKDAY(Tbl_Transactions[[#This Row],[Date]])</f>
        <v>2</v>
      </c>
      <c r="I415" s="10" t="str">
        <f>VLOOKUP(Tbl_Transactions[[#This Row],[Weekday Num]],Tbl_Lookup_Weekday[], 2)</f>
        <v>Mon</v>
      </c>
      <c r="J415" s="10" t="str">
        <f>VLOOKUP(Tbl_Transactions[[#This Row],[Time]],Tbl_Lookup_Time[],4,TRUE)</f>
        <v>Evening</v>
      </c>
      <c r="K415" s="10" t="s">
        <v>28</v>
      </c>
      <c r="L415" s="10" t="s">
        <v>32</v>
      </c>
      <c r="M415" s="10" t="s">
        <v>33</v>
      </c>
      <c r="N415" s="10" t="s">
        <v>19</v>
      </c>
      <c r="O415" s="14">
        <v>184</v>
      </c>
      <c r="P415" s="14">
        <f>IF(Tbl_Transactions[[#This Row],[Type]]="Income",Tbl_Transactions[[#This Row],[Amount]]*Rng_Lookup_IncomeTax,Tbl_Transactions[[#This Row],[Amount]]*Rng_Lookup_SalesTax)</f>
        <v>16.329999999999998</v>
      </c>
      <c r="Q415" s="14">
        <f>IF(Tbl_Transactions[[#This Row],[Type]]="Expense",Tbl_Transactions[[#This Row],[Amount]]+Tbl_Transactions[[#This Row],[Tax]],Tbl_Transactions[[#This Row],[Amount]]-Tbl_Transactions[[#This Row],[Tax]])</f>
        <v>200.32999999999998</v>
      </c>
      <c r="R415" s="10" t="str">
        <f>IF(Tbl_Transactions[[#This Row],[Category]]="Income","Income","Expense")</f>
        <v>Expense</v>
      </c>
    </row>
    <row r="416" spans="1:18" x14ac:dyDescent="0.25">
      <c r="A416" s="10">
        <v>415</v>
      </c>
      <c r="B416" s="15">
        <v>41135</v>
      </c>
      <c r="C416" s="16">
        <v>0.3065007022762184</v>
      </c>
      <c r="D416" s="10">
        <f>IF(Tbl_Transactions[[#This Row],[Date]]="","",YEAR(Tbl_Transactions[[#This Row],[Date]]))</f>
        <v>2012</v>
      </c>
      <c r="E416" s="10">
        <f>MONTH(Tbl_Transactions[[#This Row],[Date]])</f>
        <v>8</v>
      </c>
      <c r="F416" s="10" t="str">
        <f>VLOOKUP(Tbl_Transactions[[#This Row],[Month Num]],Tbl_Lookup_Month[],2)</f>
        <v>Aug</v>
      </c>
      <c r="G416" s="10">
        <f>DAY(Tbl_Transactions[[#This Row],[Date]])</f>
        <v>14</v>
      </c>
      <c r="H416" s="10">
        <f>WEEKDAY(Tbl_Transactions[[#This Row],[Date]])</f>
        <v>3</v>
      </c>
      <c r="I416" s="10" t="str">
        <f>VLOOKUP(Tbl_Transactions[[#This Row],[Weekday Num]],Tbl_Lookup_Weekday[], 2)</f>
        <v>Tue</v>
      </c>
      <c r="J416" s="10" t="str">
        <f>VLOOKUP(Tbl_Transactions[[#This Row],[Time]],Tbl_Lookup_Time[],4,TRUE)</f>
        <v>Morning</v>
      </c>
      <c r="K416" s="10" t="s">
        <v>37</v>
      </c>
      <c r="L416" s="10" t="s">
        <v>36</v>
      </c>
      <c r="M416" s="10" t="s">
        <v>38</v>
      </c>
      <c r="N416" s="10" t="s">
        <v>35</v>
      </c>
      <c r="O416" s="14">
        <v>124</v>
      </c>
      <c r="P416" s="14">
        <f>IF(Tbl_Transactions[[#This Row],[Type]]="Income",Tbl_Transactions[[#This Row],[Amount]]*Rng_Lookup_IncomeTax,Tbl_Transactions[[#This Row],[Amount]]*Rng_Lookup_SalesTax)</f>
        <v>11.004999999999999</v>
      </c>
      <c r="Q416" s="14">
        <f>IF(Tbl_Transactions[[#This Row],[Type]]="Expense",Tbl_Transactions[[#This Row],[Amount]]+Tbl_Transactions[[#This Row],[Tax]],Tbl_Transactions[[#This Row],[Amount]]-Tbl_Transactions[[#This Row],[Tax]])</f>
        <v>135.005</v>
      </c>
      <c r="R416" s="10" t="str">
        <f>IF(Tbl_Transactions[[#This Row],[Category]]="Income","Income","Expense")</f>
        <v>Expense</v>
      </c>
    </row>
    <row r="417" spans="1:18" x14ac:dyDescent="0.25">
      <c r="A417" s="10">
        <v>416</v>
      </c>
      <c r="B417" s="15">
        <v>41136</v>
      </c>
      <c r="C417" s="16">
        <v>0.57828275587450439</v>
      </c>
      <c r="D417" s="10">
        <f>IF(Tbl_Transactions[[#This Row],[Date]]="","",YEAR(Tbl_Transactions[[#This Row],[Date]]))</f>
        <v>2012</v>
      </c>
      <c r="E417" s="10">
        <f>MONTH(Tbl_Transactions[[#This Row],[Date]])</f>
        <v>8</v>
      </c>
      <c r="F417" s="10" t="str">
        <f>VLOOKUP(Tbl_Transactions[[#This Row],[Month Num]],Tbl_Lookup_Month[],2)</f>
        <v>Aug</v>
      </c>
      <c r="G417" s="10">
        <f>DAY(Tbl_Transactions[[#This Row],[Date]])</f>
        <v>15</v>
      </c>
      <c r="H417" s="10">
        <f>WEEKDAY(Tbl_Transactions[[#This Row],[Date]])</f>
        <v>4</v>
      </c>
      <c r="I417" s="10" t="str">
        <f>VLOOKUP(Tbl_Transactions[[#This Row],[Weekday Num]],Tbl_Lookup_Weekday[], 2)</f>
        <v>Wed</v>
      </c>
      <c r="J417" s="10" t="str">
        <f>VLOOKUP(Tbl_Transactions[[#This Row],[Time]],Tbl_Lookup_Time[],4,TRUE)</f>
        <v>Afternoon</v>
      </c>
      <c r="K417" s="10" t="s">
        <v>17</v>
      </c>
      <c r="L417" s="10" t="s">
        <v>44</v>
      </c>
      <c r="M417" s="10" t="s">
        <v>45</v>
      </c>
      <c r="N417" s="10" t="s">
        <v>19</v>
      </c>
      <c r="O417" s="14">
        <v>344</v>
      </c>
      <c r="P417" s="14">
        <f>IF(Tbl_Transactions[[#This Row],[Type]]="Income",Tbl_Transactions[[#This Row],[Amount]]*Rng_Lookup_IncomeTax,Tbl_Transactions[[#This Row],[Amount]]*Rng_Lookup_SalesTax)</f>
        <v>130.72</v>
      </c>
      <c r="Q417" s="14">
        <f>IF(Tbl_Transactions[[#This Row],[Type]]="Expense",Tbl_Transactions[[#This Row],[Amount]]+Tbl_Transactions[[#This Row],[Tax]],Tbl_Transactions[[#This Row],[Amount]]-Tbl_Transactions[[#This Row],[Tax]])</f>
        <v>213.28</v>
      </c>
      <c r="R417" s="10" t="str">
        <f>IF(Tbl_Transactions[[#This Row],[Category]]="Income","Income","Expense")</f>
        <v>Income</v>
      </c>
    </row>
    <row r="418" spans="1:18" x14ac:dyDescent="0.25">
      <c r="A418" s="10">
        <v>417</v>
      </c>
      <c r="B418" s="15">
        <v>41137</v>
      </c>
      <c r="C418" s="16">
        <v>0.62260302696533587</v>
      </c>
      <c r="D418" s="10">
        <f>IF(Tbl_Transactions[[#This Row],[Date]]="","",YEAR(Tbl_Transactions[[#This Row],[Date]]))</f>
        <v>2012</v>
      </c>
      <c r="E418" s="10">
        <f>MONTH(Tbl_Transactions[[#This Row],[Date]])</f>
        <v>8</v>
      </c>
      <c r="F418" s="10" t="str">
        <f>VLOOKUP(Tbl_Transactions[[#This Row],[Month Num]],Tbl_Lookup_Month[],2)</f>
        <v>Aug</v>
      </c>
      <c r="G418" s="10">
        <f>DAY(Tbl_Transactions[[#This Row],[Date]])</f>
        <v>16</v>
      </c>
      <c r="H418" s="10">
        <f>WEEKDAY(Tbl_Transactions[[#This Row],[Date]])</f>
        <v>5</v>
      </c>
      <c r="I418" s="10" t="str">
        <f>VLOOKUP(Tbl_Transactions[[#This Row],[Weekday Num]],Tbl_Lookup_Weekday[], 2)</f>
        <v>Thu</v>
      </c>
      <c r="J418" s="10" t="str">
        <f>VLOOKUP(Tbl_Transactions[[#This Row],[Time]],Tbl_Lookup_Time[],4,TRUE)</f>
        <v>Afternoon</v>
      </c>
      <c r="K418" s="10" t="s">
        <v>40</v>
      </c>
      <c r="L418" s="10" t="s">
        <v>39</v>
      </c>
      <c r="M418" s="10" t="s">
        <v>41</v>
      </c>
      <c r="N418" s="10" t="s">
        <v>35</v>
      </c>
      <c r="O418" s="14">
        <v>280</v>
      </c>
      <c r="P418" s="14">
        <f>IF(Tbl_Transactions[[#This Row],[Type]]="Income",Tbl_Transactions[[#This Row],[Amount]]*Rng_Lookup_IncomeTax,Tbl_Transactions[[#This Row],[Amount]]*Rng_Lookup_SalesTax)</f>
        <v>24.849999999999998</v>
      </c>
      <c r="Q418" s="14">
        <f>IF(Tbl_Transactions[[#This Row],[Type]]="Expense",Tbl_Transactions[[#This Row],[Amount]]+Tbl_Transactions[[#This Row],[Tax]],Tbl_Transactions[[#This Row],[Amount]]-Tbl_Transactions[[#This Row],[Tax]])</f>
        <v>304.85000000000002</v>
      </c>
      <c r="R418" s="10" t="str">
        <f>IF(Tbl_Transactions[[#This Row],[Category]]="Income","Income","Expense")</f>
        <v>Expense</v>
      </c>
    </row>
    <row r="419" spans="1:18" x14ac:dyDescent="0.25">
      <c r="A419" s="10">
        <v>418</v>
      </c>
      <c r="B419" s="15">
        <v>41138</v>
      </c>
      <c r="C419" s="16">
        <v>0.36225346252562851</v>
      </c>
      <c r="D419" s="10">
        <f>IF(Tbl_Transactions[[#This Row],[Date]]="","",YEAR(Tbl_Transactions[[#This Row],[Date]]))</f>
        <v>2012</v>
      </c>
      <c r="E419" s="10">
        <f>MONTH(Tbl_Transactions[[#This Row],[Date]])</f>
        <v>8</v>
      </c>
      <c r="F419" s="10" t="str">
        <f>VLOOKUP(Tbl_Transactions[[#This Row],[Month Num]],Tbl_Lookup_Month[],2)</f>
        <v>Aug</v>
      </c>
      <c r="G419" s="10">
        <f>DAY(Tbl_Transactions[[#This Row],[Date]])</f>
        <v>17</v>
      </c>
      <c r="H419" s="10">
        <f>WEEKDAY(Tbl_Transactions[[#This Row],[Date]])</f>
        <v>6</v>
      </c>
      <c r="I419" s="10" t="str">
        <f>VLOOKUP(Tbl_Transactions[[#This Row],[Weekday Num]],Tbl_Lookup_Weekday[], 2)</f>
        <v>Fri</v>
      </c>
      <c r="J419" s="10" t="str">
        <f>VLOOKUP(Tbl_Transactions[[#This Row],[Time]],Tbl_Lookup_Time[],4,TRUE)</f>
        <v>Morning</v>
      </c>
      <c r="K419" s="10" t="s">
        <v>55</v>
      </c>
      <c r="L419" s="10" t="s">
        <v>54</v>
      </c>
      <c r="M419" s="10" t="s">
        <v>56</v>
      </c>
      <c r="N419" s="10" t="s">
        <v>26</v>
      </c>
      <c r="O419" s="14">
        <v>273</v>
      </c>
      <c r="P419" s="14">
        <f>IF(Tbl_Transactions[[#This Row],[Type]]="Income",Tbl_Transactions[[#This Row],[Amount]]*Rng_Lookup_IncomeTax,Tbl_Transactions[[#This Row],[Amount]]*Rng_Lookup_SalesTax)</f>
        <v>24.228749999999998</v>
      </c>
      <c r="Q419" s="14">
        <f>IF(Tbl_Transactions[[#This Row],[Type]]="Expense",Tbl_Transactions[[#This Row],[Amount]]+Tbl_Transactions[[#This Row],[Tax]],Tbl_Transactions[[#This Row],[Amount]]-Tbl_Transactions[[#This Row],[Tax]])</f>
        <v>297.22874999999999</v>
      </c>
      <c r="R419" s="10" t="str">
        <f>IF(Tbl_Transactions[[#This Row],[Category]]="Income","Income","Expense")</f>
        <v>Expense</v>
      </c>
    </row>
    <row r="420" spans="1:18" x14ac:dyDescent="0.25">
      <c r="A420" s="10">
        <v>419</v>
      </c>
      <c r="B420" s="15">
        <v>41143</v>
      </c>
      <c r="C420" s="16">
        <v>0.84872873829309048</v>
      </c>
      <c r="D420" s="10">
        <f>IF(Tbl_Transactions[[#This Row],[Date]]="","",YEAR(Tbl_Transactions[[#This Row],[Date]]))</f>
        <v>2012</v>
      </c>
      <c r="E420" s="10">
        <f>MONTH(Tbl_Transactions[[#This Row],[Date]])</f>
        <v>8</v>
      </c>
      <c r="F420" s="10" t="str">
        <f>VLOOKUP(Tbl_Transactions[[#This Row],[Month Num]],Tbl_Lookup_Month[],2)</f>
        <v>Aug</v>
      </c>
      <c r="G420" s="10">
        <f>DAY(Tbl_Transactions[[#This Row],[Date]])</f>
        <v>22</v>
      </c>
      <c r="H420" s="10">
        <f>WEEKDAY(Tbl_Transactions[[#This Row],[Date]])</f>
        <v>4</v>
      </c>
      <c r="I420" s="10" t="str">
        <f>VLOOKUP(Tbl_Transactions[[#This Row],[Weekday Num]],Tbl_Lookup_Weekday[], 2)</f>
        <v>Wed</v>
      </c>
      <c r="J420" s="10" t="str">
        <f>VLOOKUP(Tbl_Transactions[[#This Row],[Time]],Tbl_Lookup_Time[],4,TRUE)</f>
        <v>Evening</v>
      </c>
      <c r="K420" s="10" t="s">
        <v>60</v>
      </c>
      <c r="L420" s="10" t="s">
        <v>59</v>
      </c>
      <c r="M420" s="10" t="s">
        <v>61</v>
      </c>
      <c r="N420" s="10" t="s">
        <v>35</v>
      </c>
      <c r="O420" s="14">
        <v>488</v>
      </c>
      <c r="P420" s="14">
        <f>IF(Tbl_Transactions[[#This Row],[Type]]="Income",Tbl_Transactions[[#This Row],[Amount]]*Rng_Lookup_IncomeTax,Tbl_Transactions[[#This Row],[Amount]]*Rng_Lookup_SalesTax)</f>
        <v>43.309999999999995</v>
      </c>
      <c r="Q420" s="14">
        <f>IF(Tbl_Transactions[[#This Row],[Type]]="Expense",Tbl_Transactions[[#This Row],[Amount]]+Tbl_Transactions[[#This Row],[Tax]],Tbl_Transactions[[#This Row],[Amount]]-Tbl_Transactions[[#This Row],[Tax]])</f>
        <v>531.30999999999995</v>
      </c>
      <c r="R420" s="10" t="str">
        <f>IF(Tbl_Transactions[[#This Row],[Category]]="Income","Income","Expense")</f>
        <v>Expense</v>
      </c>
    </row>
    <row r="421" spans="1:18" x14ac:dyDescent="0.25">
      <c r="A421" s="10">
        <v>420</v>
      </c>
      <c r="B421" s="15">
        <v>41150</v>
      </c>
      <c r="C421" s="16">
        <v>0.86063654039902504</v>
      </c>
      <c r="D421" s="10">
        <f>IF(Tbl_Transactions[[#This Row],[Date]]="","",YEAR(Tbl_Transactions[[#This Row],[Date]]))</f>
        <v>2012</v>
      </c>
      <c r="E421" s="10">
        <f>MONTH(Tbl_Transactions[[#This Row],[Date]])</f>
        <v>8</v>
      </c>
      <c r="F421" s="10" t="str">
        <f>VLOOKUP(Tbl_Transactions[[#This Row],[Month Num]],Tbl_Lookup_Month[],2)</f>
        <v>Aug</v>
      </c>
      <c r="G421" s="10">
        <f>DAY(Tbl_Transactions[[#This Row],[Date]])</f>
        <v>29</v>
      </c>
      <c r="H421" s="10">
        <f>WEEKDAY(Tbl_Transactions[[#This Row],[Date]])</f>
        <v>4</v>
      </c>
      <c r="I421" s="10" t="str">
        <f>VLOOKUP(Tbl_Transactions[[#This Row],[Weekday Num]],Tbl_Lookup_Weekday[], 2)</f>
        <v>Wed</v>
      </c>
      <c r="J421" s="10" t="str">
        <f>VLOOKUP(Tbl_Transactions[[#This Row],[Time]],Tbl_Lookup_Time[],4,TRUE)</f>
        <v>Evening</v>
      </c>
      <c r="K421" s="10" t="s">
        <v>17</v>
      </c>
      <c r="L421" s="10" t="s">
        <v>20</v>
      </c>
      <c r="M421" s="10" t="s">
        <v>21</v>
      </c>
      <c r="N421" s="10" t="s">
        <v>26</v>
      </c>
      <c r="O421" s="14">
        <v>132</v>
      </c>
      <c r="P421" s="14">
        <f>IF(Tbl_Transactions[[#This Row],[Type]]="Income",Tbl_Transactions[[#This Row],[Amount]]*Rng_Lookup_IncomeTax,Tbl_Transactions[[#This Row],[Amount]]*Rng_Lookup_SalesTax)</f>
        <v>50.160000000000004</v>
      </c>
      <c r="Q421" s="14">
        <f>IF(Tbl_Transactions[[#This Row],[Type]]="Expense",Tbl_Transactions[[#This Row],[Amount]]+Tbl_Transactions[[#This Row],[Tax]],Tbl_Transactions[[#This Row],[Amount]]-Tbl_Transactions[[#This Row],[Tax]])</f>
        <v>81.84</v>
      </c>
      <c r="R421" s="10" t="str">
        <f>IF(Tbl_Transactions[[#This Row],[Category]]="Income","Income","Expense")</f>
        <v>Income</v>
      </c>
    </row>
    <row r="422" spans="1:18" x14ac:dyDescent="0.25">
      <c r="A422" s="10">
        <v>421</v>
      </c>
      <c r="B422" s="15">
        <v>41152</v>
      </c>
      <c r="C422" s="16">
        <v>0.11816134643048748</v>
      </c>
      <c r="D422" s="10">
        <f>IF(Tbl_Transactions[[#This Row],[Date]]="","",YEAR(Tbl_Transactions[[#This Row],[Date]]))</f>
        <v>2012</v>
      </c>
      <c r="E422" s="10">
        <f>MONTH(Tbl_Transactions[[#This Row],[Date]])</f>
        <v>8</v>
      </c>
      <c r="F422" s="10" t="str">
        <f>VLOOKUP(Tbl_Transactions[[#This Row],[Month Num]],Tbl_Lookup_Month[],2)</f>
        <v>Aug</v>
      </c>
      <c r="G422" s="10">
        <f>DAY(Tbl_Transactions[[#This Row],[Date]])</f>
        <v>31</v>
      </c>
      <c r="H422" s="10">
        <f>WEEKDAY(Tbl_Transactions[[#This Row],[Date]])</f>
        <v>6</v>
      </c>
      <c r="I422" s="10" t="str">
        <f>VLOOKUP(Tbl_Transactions[[#This Row],[Weekday Num]],Tbl_Lookup_Weekday[], 2)</f>
        <v>Fri</v>
      </c>
      <c r="J422" s="10" t="str">
        <f>VLOOKUP(Tbl_Transactions[[#This Row],[Time]],Tbl_Lookup_Time[],4,TRUE)</f>
        <v>Night</v>
      </c>
      <c r="K422" s="10" t="s">
        <v>40</v>
      </c>
      <c r="L422" s="10" t="s">
        <v>39</v>
      </c>
      <c r="M422" s="10" t="s">
        <v>41</v>
      </c>
      <c r="N422" s="10" t="s">
        <v>35</v>
      </c>
      <c r="O422" s="14">
        <v>76</v>
      </c>
      <c r="P422" s="14">
        <f>IF(Tbl_Transactions[[#This Row],[Type]]="Income",Tbl_Transactions[[#This Row],[Amount]]*Rng_Lookup_IncomeTax,Tbl_Transactions[[#This Row],[Amount]]*Rng_Lookup_SalesTax)</f>
        <v>6.7449999999999992</v>
      </c>
      <c r="Q422" s="14">
        <f>IF(Tbl_Transactions[[#This Row],[Type]]="Expense",Tbl_Transactions[[#This Row],[Amount]]+Tbl_Transactions[[#This Row],[Tax]],Tbl_Transactions[[#This Row],[Amount]]-Tbl_Transactions[[#This Row],[Tax]])</f>
        <v>82.745000000000005</v>
      </c>
      <c r="R422" s="10" t="str">
        <f>IF(Tbl_Transactions[[#This Row],[Category]]="Income","Income","Expense")</f>
        <v>Expense</v>
      </c>
    </row>
    <row r="423" spans="1:18" x14ac:dyDescent="0.25">
      <c r="A423" s="10">
        <v>422</v>
      </c>
      <c r="B423" s="15">
        <v>41156</v>
      </c>
      <c r="C423" s="16">
        <v>0.36400425175900475</v>
      </c>
      <c r="D423" s="10">
        <f>IF(Tbl_Transactions[[#This Row],[Date]]="","",YEAR(Tbl_Transactions[[#This Row],[Date]]))</f>
        <v>2012</v>
      </c>
      <c r="E423" s="10">
        <f>MONTH(Tbl_Transactions[[#This Row],[Date]])</f>
        <v>9</v>
      </c>
      <c r="F423" s="10" t="str">
        <f>VLOOKUP(Tbl_Transactions[[#This Row],[Month Num]],Tbl_Lookup_Month[],2)</f>
        <v>Sep</v>
      </c>
      <c r="G423" s="10">
        <f>DAY(Tbl_Transactions[[#This Row],[Date]])</f>
        <v>4</v>
      </c>
      <c r="H423" s="10">
        <f>WEEKDAY(Tbl_Transactions[[#This Row],[Date]])</f>
        <v>3</v>
      </c>
      <c r="I423" s="10" t="str">
        <f>VLOOKUP(Tbl_Transactions[[#This Row],[Weekday Num]],Tbl_Lookup_Weekday[], 2)</f>
        <v>Tue</v>
      </c>
      <c r="J423" s="10" t="str">
        <f>VLOOKUP(Tbl_Transactions[[#This Row],[Time]],Tbl_Lookup_Time[],4,TRUE)</f>
        <v>Morning</v>
      </c>
      <c r="K423" s="10" t="s">
        <v>28</v>
      </c>
      <c r="L423" s="10" t="s">
        <v>32</v>
      </c>
      <c r="M423" s="10" t="s">
        <v>33</v>
      </c>
      <c r="N423" s="10" t="s">
        <v>19</v>
      </c>
      <c r="O423" s="14">
        <v>417</v>
      </c>
      <c r="P423" s="14">
        <f>IF(Tbl_Transactions[[#This Row],[Type]]="Income",Tbl_Transactions[[#This Row],[Amount]]*Rng_Lookup_IncomeTax,Tbl_Transactions[[#This Row],[Amount]]*Rng_Lookup_SalesTax)</f>
        <v>37.008749999999999</v>
      </c>
      <c r="Q423" s="14">
        <f>IF(Tbl_Transactions[[#This Row],[Type]]="Expense",Tbl_Transactions[[#This Row],[Amount]]+Tbl_Transactions[[#This Row],[Tax]],Tbl_Transactions[[#This Row],[Amount]]-Tbl_Transactions[[#This Row],[Tax]])</f>
        <v>454.00875000000002</v>
      </c>
      <c r="R423" s="10" t="str">
        <f>IF(Tbl_Transactions[[#This Row],[Category]]="Income","Income","Expense")</f>
        <v>Expense</v>
      </c>
    </row>
    <row r="424" spans="1:18" x14ac:dyDescent="0.25">
      <c r="A424" s="10">
        <v>423</v>
      </c>
      <c r="B424" s="15">
        <v>41158</v>
      </c>
      <c r="C424" s="16">
        <v>0.90786797578665601</v>
      </c>
      <c r="D424" s="10">
        <f>IF(Tbl_Transactions[[#This Row],[Date]]="","",YEAR(Tbl_Transactions[[#This Row],[Date]]))</f>
        <v>2012</v>
      </c>
      <c r="E424" s="10">
        <f>MONTH(Tbl_Transactions[[#This Row],[Date]])</f>
        <v>9</v>
      </c>
      <c r="F424" s="10" t="str">
        <f>VLOOKUP(Tbl_Transactions[[#This Row],[Month Num]],Tbl_Lookup_Month[],2)</f>
        <v>Sep</v>
      </c>
      <c r="G424" s="10">
        <f>DAY(Tbl_Transactions[[#This Row],[Date]])</f>
        <v>6</v>
      </c>
      <c r="H424" s="10">
        <f>WEEKDAY(Tbl_Transactions[[#This Row],[Date]])</f>
        <v>5</v>
      </c>
      <c r="I424" s="10" t="str">
        <f>VLOOKUP(Tbl_Transactions[[#This Row],[Weekday Num]],Tbl_Lookup_Weekday[], 2)</f>
        <v>Thu</v>
      </c>
      <c r="J424" s="10" t="str">
        <f>VLOOKUP(Tbl_Transactions[[#This Row],[Time]],Tbl_Lookup_Time[],4,TRUE)</f>
        <v>Evening</v>
      </c>
      <c r="K424" s="10" t="s">
        <v>37</v>
      </c>
      <c r="L424" s="10" t="s">
        <v>36</v>
      </c>
      <c r="M424" s="10" t="s">
        <v>38</v>
      </c>
      <c r="N424" s="10" t="s">
        <v>19</v>
      </c>
      <c r="O424" s="14">
        <v>305</v>
      </c>
      <c r="P424" s="14">
        <f>IF(Tbl_Transactions[[#This Row],[Type]]="Income",Tbl_Transactions[[#This Row],[Amount]]*Rng_Lookup_IncomeTax,Tbl_Transactions[[#This Row],[Amount]]*Rng_Lookup_SalesTax)</f>
        <v>27.068749999999998</v>
      </c>
      <c r="Q424" s="14">
        <f>IF(Tbl_Transactions[[#This Row],[Type]]="Expense",Tbl_Transactions[[#This Row],[Amount]]+Tbl_Transactions[[#This Row],[Tax]],Tbl_Transactions[[#This Row],[Amount]]-Tbl_Transactions[[#This Row],[Tax]])</f>
        <v>332.06875000000002</v>
      </c>
      <c r="R424" s="10" t="str">
        <f>IF(Tbl_Transactions[[#This Row],[Category]]="Income","Income","Expense")</f>
        <v>Expense</v>
      </c>
    </row>
    <row r="425" spans="1:18" x14ac:dyDescent="0.25">
      <c r="A425" s="10">
        <v>424</v>
      </c>
      <c r="B425" s="15">
        <v>41161</v>
      </c>
      <c r="C425" s="16">
        <v>0.13742808794360906</v>
      </c>
      <c r="D425" s="10">
        <f>IF(Tbl_Transactions[[#This Row],[Date]]="","",YEAR(Tbl_Transactions[[#This Row],[Date]]))</f>
        <v>2012</v>
      </c>
      <c r="E425" s="10">
        <f>MONTH(Tbl_Transactions[[#This Row],[Date]])</f>
        <v>9</v>
      </c>
      <c r="F425" s="10" t="str">
        <f>VLOOKUP(Tbl_Transactions[[#This Row],[Month Num]],Tbl_Lookup_Month[],2)</f>
        <v>Sep</v>
      </c>
      <c r="G425" s="10">
        <f>DAY(Tbl_Transactions[[#This Row],[Date]])</f>
        <v>9</v>
      </c>
      <c r="H425" s="10">
        <f>WEEKDAY(Tbl_Transactions[[#This Row],[Date]])</f>
        <v>1</v>
      </c>
      <c r="I425" s="10" t="str">
        <f>VLOOKUP(Tbl_Transactions[[#This Row],[Weekday Num]],Tbl_Lookup_Weekday[], 2)</f>
        <v>Sun</v>
      </c>
      <c r="J425" s="10" t="str">
        <f>VLOOKUP(Tbl_Transactions[[#This Row],[Time]],Tbl_Lookup_Time[],4,TRUE)</f>
        <v>Night</v>
      </c>
      <c r="K425" s="10" t="s">
        <v>28</v>
      </c>
      <c r="L425" s="10" t="s">
        <v>42</v>
      </c>
      <c r="M425" s="10" t="s">
        <v>43</v>
      </c>
      <c r="N425" s="10" t="s">
        <v>35</v>
      </c>
      <c r="O425" s="14">
        <v>8</v>
      </c>
      <c r="P425" s="14">
        <f>IF(Tbl_Transactions[[#This Row],[Type]]="Income",Tbl_Transactions[[#This Row],[Amount]]*Rng_Lookup_IncomeTax,Tbl_Transactions[[#This Row],[Amount]]*Rng_Lookup_SalesTax)</f>
        <v>0.71</v>
      </c>
      <c r="Q425" s="14">
        <f>IF(Tbl_Transactions[[#This Row],[Type]]="Expense",Tbl_Transactions[[#This Row],[Amount]]+Tbl_Transactions[[#This Row],[Tax]],Tbl_Transactions[[#This Row],[Amount]]-Tbl_Transactions[[#This Row],[Tax]])</f>
        <v>8.7100000000000009</v>
      </c>
      <c r="R425" s="10" t="str">
        <f>IF(Tbl_Transactions[[#This Row],[Category]]="Income","Income","Expense")</f>
        <v>Expense</v>
      </c>
    </row>
    <row r="426" spans="1:18" x14ac:dyDescent="0.25">
      <c r="A426" s="10">
        <v>425</v>
      </c>
      <c r="B426" s="15">
        <v>41164</v>
      </c>
      <c r="C426" s="16">
        <v>0.72087298128145516</v>
      </c>
      <c r="D426" s="10">
        <f>IF(Tbl_Transactions[[#This Row],[Date]]="","",YEAR(Tbl_Transactions[[#This Row],[Date]]))</f>
        <v>2012</v>
      </c>
      <c r="E426" s="10">
        <f>MONTH(Tbl_Transactions[[#This Row],[Date]])</f>
        <v>9</v>
      </c>
      <c r="F426" s="10" t="str">
        <f>VLOOKUP(Tbl_Transactions[[#This Row],[Month Num]],Tbl_Lookup_Month[],2)</f>
        <v>Sep</v>
      </c>
      <c r="G426" s="10">
        <f>DAY(Tbl_Transactions[[#This Row],[Date]])</f>
        <v>12</v>
      </c>
      <c r="H426" s="10">
        <f>WEEKDAY(Tbl_Transactions[[#This Row],[Date]])</f>
        <v>4</v>
      </c>
      <c r="I426" s="10" t="str">
        <f>VLOOKUP(Tbl_Transactions[[#This Row],[Weekday Num]],Tbl_Lookup_Weekday[], 2)</f>
        <v>Wed</v>
      </c>
      <c r="J426" s="10" t="str">
        <f>VLOOKUP(Tbl_Transactions[[#This Row],[Time]],Tbl_Lookup_Time[],4,TRUE)</f>
        <v>Evening</v>
      </c>
      <c r="K426" s="10" t="s">
        <v>37</v>
      </c>
      <c r="L426" s="10" t="s">
        <v>47</v>
      </c>
      <c r="M426" s="10" t="s">
        <v>48</v>
      </c>
      <c r="N426" s="10" t="s">
        <v>26</v>
      </c>
      <c r="O426" s="14">
        <v>151</v>
      </c>
      <c r="P426" s="14">
        <f>IF(Tbl_Transactions[[#This Row],[Type]]="Income",Tbl_Transactions[[#This Row],[Amount]]*Rng_Lookup_IncomeTax,Tbl_Transactions[[#This Row],[Amount]]*Rng_Lookup_SalesTax)</f>
        <v>13.401249999999999</v>
      </c>
      <c r="Q426" s="14">
        <f>IF(Tbl_Transactions[[#This Row],[Type]]="Expense",Tbl_Transactions[[#This Row],[Amount]]+Tbl_Transactions[[#This Row],[Tax]],Tbl_Transactions[[#This Row],[Amount]]-Tbl_Transactions[[#This Row],[Tax]])</f>
        <v>164.40125</v>
      </c>
      <c r="R426" s="10" t="str">
        <f>IF(Tbl_Transactions[[#This Row],[Category]]="Income","Income","Expense")</f>
        <v>Expense</v>
      </c>
    </row>
    <row r="427" spans="1:18" x14ac:dyDescent="0.25">
      <c r="A427" s="10">
        <v>426</v>
      </c>
      <c r="B427" s="15">
        <v>41165</v>
      </c>
      <c r="C427" s="16">
        <v>0.65440420709978553</v>
      </c>
      <c r="D427" s="10">
        <f>IF(Tbl_Transactions[[#This Row],[Date]]="","",YEAR(Tbl_Transactions[[#This Row],[Date]]))</f>
        <v>2012</v>
      </c>
      <c r="E427" s="10">
        <f>MONTH(Tbl_Transactions[[#This Row],[Date]])</f>
        <v>9</v>
      </c>
      <c r="F427" s="10" t="str">
        <f>VLOOKUP(Tbl_Transactions[[#This Row],[Month Num]],Tbl_Lookup_Month[],2)</f>
        <v>Sep</v>
      </c>
      <c r="G427" s="10">
        <f>DAY(Tbl_Transactions[[#This Row],[Date]])</f>
        <v>13</v>
      </c>
      <c r="H427" s="10">
        <f>WEEKDAY(Tbl_Transactions[[#This Row],[Date]])</f>
        <v>5</v>
      </c>
      <c r="I427" s="10" t="str">
        <f>VLOOKUP(Tbl_Transactions[[#This Row],[Weekday Num]],Tbl_Lookup_Weekday[], 2)</f>
        <v>Thu</v>
      </c>
      <c r="J427" s="10" t="str">
        <f>VLOOKUP(Tbl_Transactions[[#This Row],[Time]],Tbl_Lookup_Time[],4,TRUE)</f>
        <v>Afternoon</v>
      </c>
      <c r="K427" s="10" t="s">
        <v>40</v>
      </c>
      <c r="L427" s="10" t="s">
        <v>39</v>
      </c>
      <c r="M427" s="10" t="s">
        <v>41</v>
      </c>
      <c r="N427" s="10" t="s">
        <v>35</v>
      </c>
      <c r="O427" s="14">
        <v>36</v>
      </c>
      <c r="P427" s="14">
        <f>IF(Tbl_Transactions[[#This Row],[Type]]="Income",Tbl_Transactions[[#This Row],[Amount]]*Rng_Lookup_IncomeTax,Tbl_Transactions[[#This Row],[Amount]]*Rng_Lookup_SalesTax)</f>
        <v>3.1949999999999998</v>
      </c>
      <c r="Q427" s="14">
        <f>IF(Tbl_Transactions[[#This Row],[Type]]="Expense",Tbl_Transactions[[#This Row],[Amount]]+Tbl_Transactions[[#This Row],[Tax]],Tbl_Transactions[[#This Row],[Amount]]-Tbl_Transactions[[#This Row],[Tax]])</f>
        <v>39.195</v>
      </c>
      <c r="R427" s="10" t="str">
        <f>IF(Tbl_Transactions[[#This Row],[Category]]="Income","Income","Expense")</f>
        <v>Expense</v>
      </c>
    </row>
    <row r="428" spans="1:18" x14ac:dyDescent="0.25">
      <c r="A428" s="10">
        <v>427</v>
      </c>
      <c r="B428" s="15">
        <v>41166</v>
      </c>
      <c r="C428" s="16">
        <v>0.78478107941862718</v>
      </c>
      <c r="D428" s="10">
        <f>IF(Tbl_Transactions[[#This Row],[Date]]="","",YEAR(Tbl_Transactions[[#This Row],[Date]]))</f>
        <v>2012</v>
      </c>
      <c r="E428" s="10">
        <f>MONTH(Tbl_Transactions[[#This Row],[Date]])</f>
        <v>9</v>
      </c>
      <c r="F428" s="10" t="str">
        <f>VLOOKUP(Tbl_Transactions[[#This Row],[Month Num]],Tbl_Lookup_Month[],2)</f>
        <v>Sep</v>
      </c>
      <c r="G428" s="10">
        <f>DAY(Tbl_Transactions[[#This Row],[Date]])</f>
        <v>14</v>
      </c>
      <c r="H428" s="10">
        <f>WEEKDAY(Tbl_Transactions[[#This Row],[Date]])</f>
        <v>6</v>
      </c>
      <c r="I428" s="10" t="str">
        <f>VLOOKUP(Tbl_Transactions[[#This Row],[Weekday Num]],Tbl_Lookup_Weekday[], 2)</f>
        <v>Fri</v>
      </c>
      <c r="J428" s="10" t="str">
        <f>VLOOKUP(Tbl_Transactions[[#This Row],[Time]],Tbl_Lookup_Time[],4,TRUE)</f>
        <v>Evening</v>
      </c>
      <c r="K428" s="10" t="s">
        <v>24</v>
      </c>
      <c r="L428" s="10" t="s">
        <v>23</v>
      </c>
      <c r="M428" s="10" t="s">
        <v>25</v>
      </c>
      <c r="N428" s="10" t="s">
        <v>19</v>
      </c>
      <c r="O428" s="14">
        <v>497</v>
      </c>
      <c r="P428" s="14">
        <f>IF(Tbl_Transactions[[#This Row],[Type]]="Income",Tbl_Transactions[[#This Row],[Amount]]*Rng_Lookup_IncomeTax,Tbl_Transactions[[#This Row],[Amount]]*Rng_Lookup_SalesTax)</f>
        <v>44.108750000000001</v>
      </c>
      <c r="Q428" s="14">
        <f>IF(Tbl_Transactions[[#This Row],[Type]]="Expense",Tbl_Transactions[[#This Row],[Amount]]+Tbl_Transactions[[#This Row],[Tax]],Tbl_Transactions[[#This Row],[Amount]]-Tbl_Transactions[[#This Row],[Tax]])</f>
        <v>541.10874999999999</v>
      </c>
      <c r="R428" s="10" t="str">
        <f>IF(Tbl_Transactions[[#This Row],[Category]]="Income","Income","Expense")</f>
        <v>Expense</v>
      </c>
    </row>
    <row r="429" spans="1:18" x14ac:dyDescent="0.25">
      <c r="A429" s="10">
        <v>428</v>
      </c>
      <c r="B429" s="15">
        <v>41168</v>
      </c>
      <c r="C429" s="16">
        <v>0.6827754342416299</v>
      </c>
      <c r="D429" s="10">
        <f>IF(Tbl_Transactions[[#This Row],[Date]]="","",YEAR(Tbl_Transactions[[#This Row],[Date]]))</f>
        <v>2012</v>
      </c>
      <c r="E429" s="10">
        <f>MONTH(Tbl_Transactions[[#This Row],[Date]])</f>
        <v>9</v>
      </c>
      <c r="F429" s="10" t="str">
        <f>VLOOKUP(Tbl_Transactions[[#This Row],[Month Num]],Tbl_Lookup_Month[],2)</f>
        <v>Sep</v>
      </c>
      <c r="G429" s="10">
        <f>DAY(Tbl_Transactions[[#This Row],[Date]])</f>
        <v>16</v>
      </c>
      <c r="H429" s="10">
        <f>WEEKDAY(Tbl_Transactions[[#This Row],[Date]])</f>
        <v>1</v>
      </c>
      <c r="I429" s="10" t="str">
        <f>VLOOKUP(Tbl_Transactions[[#This Row],[Weekday Num]],Tbl_Lookup_Weekday[], 2)</f>
        <v>Sun</v>
      </c>
      <c r="J429" s="10" t="str">
        <f>VLOOKUP(Tbl_Transactions[[#This Row],[Time]],Tbl_Lookup_Time[],4,TRUE)</f>
        <v>Afternoon</v>
      </c>
      <c r="K429" s="10" t="s">
        <v>40</v>
      </c>
      <c r="L429" s="10" t="s">
        <v>39</v>
      </c>
      <c r="M429" s="10" t="s">
        <v>41</v>
      </c>
      <c r="N429" s="10" t="s">
        <v>35</v>
      </c>
      <c r="O429" s="14">
        <v>431</v>
      </c>
      <c r="P429" s="14">
        <f>IF(Tbl_Transactions[[#This Row],[Type]]="Income",Tbl_Transactions[[#This Row],[Amount]]*Rng_Lookup_IncomeTax,Tbl_Transactions[[#This Row],[Amount]]*Rng_Lookup_SalesTax)</f>
        <v>38.251249999999999</v>
      </c>
      <c r="Q429" s="14">
        <f>IF(Tbl_Transactions[[#This Row],[Type]]="Expense",Tbl_Transactions[[#This Row],[Amount]]+Tbl_Transactions[[#This Row],[Tax]],Tbl_Transactions[[#This Row],[Amount]]-Tbl_Transactions[[#This Row],[Tax]])</f>
        <v>469.25125000000003</v>
      </c>
      <c r="R429" s="10" t="str">
        <f>IF(Tbl_Transactions[[#This Row],[Category]]="Income","Income","Expense")</f>
        <v>Expense</v>
      </c>
    </row>
    <row r="430" spans="1:18" x14ac:dyDescent="0.25">
      <c r="A430" s="10">
        <v>429</v>
      </c>
      <c r="B430" s="15">
        <v>41171</v>
      </c>
      <c r="C430" s="16">
        <v>0.83213331777925736</v>
      </c>
      <c r="D430" s="10">
        <f>IF(Tbl_Transactions[[#This Row],[Date]]="","",YEAR(Tbl_Transactions[[#This Row],[Date]]))</f>
        <v>2012</v>
      </c>
      <c r="E430" s="10">
        <f>MONTH(Tbl_Transactions[[#This Row],[Date]])</f>
        <v>9</v>
      </c>
      <c r="F430" s="10" t="str">
        <f>VLOOKUP(Tbl_Transactions[[#This Row],[Month Num]],Tbl_Lookup_Month[],2)</f>
        <v>Sep</v>
      </c>
      <c r="G430" s="10">
        <f>DAY(Tbl_Transactions[[#This Row],[Date]])</f>
        <v>19</v>
      </c>
      <c r="H430" s="10">
        <f>WEEKDAY(Tbl_Transactions[[#This Row],[Date]])</f>
        <v>4</v>
      </c>
      <c r="I430" s="10" t="str">
        <f>VLOOKUP(Tbl_Transactions[[#This Row],[Weekday Num]],Tbl_Lookup_Weekday[], 2)</f>
        <v>Wed</v>
      </c>
      <c r="J430" s="10" t="str">
        <f>VLOOKUP(Tbl_Transactions[[#This Row],[Time]],Tbl_Lookup_Time[],4,TRUE)</f>
        <v>Evening</v>
      </c>
      <c r="K430" s="10" t="s">
        <v>24</v>
      </c>
      <c r="L430" s="10" t="s">
        <v>30</v>
      </c>
      <c r="M430" s="10" t="s">
        <v>31</v>
      </c>
      <c r="N430" s="10" t="s">
        <v>35</v>
      </c>
      <c r="O430" s="14">
        <v>164</v>
      </c>
      <c r="P430" s="14">
        <f>IF(Tbl_Transactions[[#This Row],[Type]]="Income",Tbl_Transactions[[#This Row],[Amount]]*Rng_Lookup_IncomeTax,Tbl_Transactions[[#This Row],[Amount]]*Rng_Lookup_SalesTax)</f>
        <v>14.555</v>
      </c>
      <c r="Q430" s="14">
        <f>IF(Tbl_Transactions[[#This Row],[Type]]="Expense",Tbl_Transactions[[#This Row],[Amount]]+Tbl_Transactions[[#This Row],[Tax]],Tbl_Transactions[[#This Row],[Amount]]-Tbl_Transactions[[#This Row],[Tax]])</f>
        <v>178.55500000000001</v>
      </c>
      <c r="R430" s="10" t="str">
        <f>IF(Tbl_Transactions[[#This Row],[Category]]="Income","Income","Expense")</f>
        <v>Expense</v>
      </c>
    </row>
    <row r="431" spans="1:18" x14ac:dyDescent="0.25">
      <c r="A431" s="10">
        <v>430</v>
      </c>
      <c r="B431" s="15">
        <v>41173</v>
      </c>
      <c r="C431" s="16">
        <v>0.66206426015284314</v>
      </c>
      <c r="D431" s="10">
        <f>IF(Tbl_Transactions[[#This Row],[Date]]="","",YEAR(Tbl_Transactions[[#This Row],[Date]]))</f>
        <v>2012</v>
      </c>
      <c r="E431" s="10">
        <f>MONTH(Tbl_Transactions[[#This Row],[Date]])</f>
        <v>9</v>
      </c>
      <c r="F431" s="10" t="str">
        <f>VLOOKUP(Tbl_Transactions[[#This Row],[Month Num]],Tbl_Lookup_Month[],2)</f>
        <v>Sep</v>
      </c>
      <c r="G431" s="10">
        <f>DAY(Tbl_Transactions[[#This Row],[Date]])</f>
        <v>21</v>
      </c>
      <c r="H431" s="10">
        <f>WEEKDAY(Tbl_Transactions[[#This Row],[Date]])</f>
        <v>6</v>
      </c>
      <c r="I431" s="10" t="str">
        <f>VLOOKUP(Tbl_Transactions[[#This Row],[Weekday Num]],Tbl_Lookup_Weekday[], 2)</f>
        <v>Fri</v>
      </c>
      <c r="J431" s="10" t="str">
        <f>VLOOKUP(Tbl_Transactions[[#This Row],[Time]],Tbl_Lookup_Time[],4,TRUE)</f>
        <v>Afternoon</v>
      </c>
      <c r="K431" s="10" t="s">
        <v>24</v>
      </c>
      <c r="L431" s="10" t="s">
        <v>30</v>
      </c>
      <c r="M431" s="10" t="s">
        <v>31</v>
      </c>
      <c r="N431" s="10" t="s">
        <v>19</v>
      </c>
      <c r="O431" s="14">
        <v>214</v>
      </c>
      <c r="P431" s="14">
        <f>IF(Tbl_Transactions[[#This Row],[Type]]="Income",Tbl_Transactions[[#This Row],[Amount]]*Rng_Lookup_IncomeTax,Tbl_Transactions[[#This Row],[Amount]]*Rng_Lookup_SalesTax)</f>
        <v>18.9925</v>
      </c>
      <c r="Q431" s="14">
        <f>IF(Tbl_Transactions[[#This Row],[Type]]="Expense",Tbl_Transactions[[#This Row],[Amount]]+Tbl_Transactions[[#This Row],[Tax]],Tbl_Transactions[[#This Row],[Amount]]-Tbl_Transactions[[#This Row],[Tax]])</f>
        <v>232.99250000000001</v>
      </c>
      <c r="R431" s="10" t="str">
        <f>IF(Tbl_Transactions[[#This Row],[Category]]="Income","Income","Expense")</f>
        <v>Expense</v>
      </c>
    </row>
    <row r="432" spans="1:18" x14ac:dyDescent="0.25">
      <c r="A432" s="10">
        <v>431</v>
      </c>
      <c r="B432" s="15">
        <v>41174</v>
      </c>
      <c r="C432" s="16">
        <v>0.37313746586709784</v>
      </c>
      <c r="D432" s="10">
        <f>IF(Tbl_Transactions[[#This Row],[Date]]="","",YEAR(Tbl_Transactions[[#This Row],[Date]]))</f>
        <v>2012</v>
      </c>
      <c r="E432" s="10">
        <f>MONTH(Tbl_Transactions[[#This Row],[Date]])</f>
        <v>9</v>
      </c>
      <c r="F432" s="10" t="str">
        <f>VLOOKUP(Tbl_Transactions[[#This Row],[Month Num]],Tbl_Lookup_Month[],2)</f>
        <v>Sep</v>
      </c>
      <c r="G432" s="10">
        <f>DAY(Tbl_Transactions[[#This Row],[Date]])</f>
        <v>22</v>
      </c>
      <c r="H432" s="10">
        <f>WEEKDAY(Tbl_Transactions[[#This Row],[Date]])</f>
        <v>7</v>
      </c>
      <c r="I432" s="10" t="str">
        <f>VLOOKUP(Tbl_Transactions[[#This Row],[Weekday Num]],Tbl_Lookup_Weekday[], 2)</f>
        <v>Sat</v>
      </c>
      <c r="J432" s="10" t="str">
        <f>VLOOKUP(Tbl_Transactions[[#This Row],[Time]],Tbl_Lookup_Time[],4,TRUE)</f>
        <v>Morning</v>
      </c>
      <c r="K432" s="10" t="s">
        <v>55</v>
      </c>
      <c r="L432" s="10" t="s">
        <v>54</v>
      </c>
      <c r="M432" s="10" t="s">
        <v>56</v>
      </c>
      <c r="N432" s="10" t="s">
        <v>19</v>
      </c>
      <c r="O432" s="14">
        <v>306</v>
      </c>
      <c r="P432" s="14">
        <f>IF(Tbl_Transactions[[#This Row],[Type]]="Income",Tbl_Transactions[[#This Row],[Amount]]*Rng_Lookup_IncomeTax,Tbl_Transactions[[#This Row],[Amount]]*Rng_Lookup_SalesTax)</f>
        <v>27.157499999999999</v>
      </c>
      <c r="Q432" s="14">
        <f>IF(Tbl_Transactions[[#This Row],[Type]]="Expense",Tbl_Transactions[[#This Row],[Amount]]+Tbl_Transactions[[#This Row],[Tax]],Tbl_Transactions[[#This Row],[Amount]]-Tbl_Transactions[[#This Row],[Tax]])</f>
        <v>333.15750000000003</v>
      </c>
      <c r="R432" s="10" t="str">
        <f>IF(Tbl_Transactions[[#This Row],[Category]]="Income","Income","Expense")</f>
        <v>Expense</v>
      </c>
    </row>
    <row r="433" spans="1:18" x14ac:dyDescent="0.25">
      <c r="A433" s="10">
        <v>432</v>
      </c>
      <c r="B433" s="15">
        <v>41174</v>
      </c>
      <c r="C433" s="16">
        <v>6.5402591489337469E-3</v>
      </c>
      <c r="D433" s="10">
        <f>IF(Tbl_Transactions[[#This Row],[Date]]="","",YEAR(Tbl_Transactions[[#This Row],[Date]]))</f>
        <v>2012</v>
      </c>
      <c r="E433" s="10">
        <f>MONTH(Tbl_Transactions[[#This Row],[Date]])</f>
        <v>9</v>
      </c>
      <c r="F433" s="10" t="str">
        <f>VLOOKUP(Tbl_Transactions[[#This Row],[Month Num]],Tbl_Lookup_Month[],2)</f>
        <v>Sep</v>
      </c>
      <c r="G433" s="10">
        <f>DAY(Tbl_Transactions[[#This Row],[Date]])</f>
        <v>22</v>
      </c>
      <c r="H433" s="10">
        <f>WEEKDAY(Tbl_Transactions[[#This Row],[Date]])</f>
        <v>7</v>
      </c>
      <c r="I433" s="10" t="str">
        <f>VLOOKUP(Tbl_Transactions[[#This Row],[Weekday Num]],Tbl_Lookup_Weekday[], 2)</f>
        <v>Sat</v>
      </c>
      <c r="J433" s="10" t="str">
        <f>VLOOKUP(Tbl_Transactions[[#This Row],[Time]],Tbl_Lookup_Time[],4,TRUE)</f>
        <v>Night</v>
      </c>
      <c r="K433" s="10" t="s">
        <v>28</v>
      </c>
      <c r="L433" s="10" t="s">
        <v>27</v>
      </c>
      <c r="M433" s="10" t="s">
        <v>29</v>
      </c>
      <c r="N433" s="10" t="s">
        <v>35</v>
      </c>
      <c r="O433" s="14">
        <v>327</v>
      </c>
      <c r="P433" s="14">
        <f>IF(Tbl_Transactions[[#This Row],[Type]]="Income",Tbl_Transactions[[#This Row],[Amount]]*Rng_Lookup_IncomeTax,Tbl_Transactions[[#This Row],[Amount]]*Rng_Lookup_SalesTax)</f>
        <v>29.021249999999998</v>
      </c>
      <c r="Q433" s="14">
        <f>IF(Tbl_Transactions[[#This Row],[Type]]="Expense",Tbl_Transactions[[#This Row],[Amount]]+Tbl_Transactions[[#This Row],[Tax]],Tbl_Transactions[[#This Row],[Amount]]-Tbl_Transactions[[#This Row],[Tax]])</f>
        <v>356.02125000000001</v>
      </c>
      <c r="R433" s="10" t="str">
        <f>IF(Tbl_Transactions[[#This Row],[Category]]="Income","Income","Expense")</f>
        <v>Expense</v>
      </c>
    </row>
    <row r="434" spans="1:18" x14ac:dyDescent="0.25">
      <c r="A434" s="10">
        <v>433</v>
      </c>
      <c r="B434" s="15">
        <v>41177</v>
      </c>
      <c r="C434" s="16">
        <v>0.22970242563089094</v>
      </c>
      <c r="D434" s="10">
        <f>IF(Tbl_Transactions[[#This Row],[Date]]="","",YEAR(Tbl_Transactions[[#This Row],[Date]]))</f>
        <v>2012</v>
      </c>
      <c r="E434" s="10">
        <f>MONTH(Tbl_Transactions[[#This Row],[Date]])</f>
        <v>9</v>
      </c>
      <c r="F434" s="10" t="str">
        <f>VLOOKUP(Tbl_Transactions[[#This Row],[Month Num]],Tbl_Lookup_Month[],2)</f>
        <v>Sep</v>
      </c>
      <c r="G434" s="10">
        <f>DAY(Tbl_Transactions[[#This Row],[Date]])</f>
        <v>25</v>
      </c>
      <c r="H434" s="10">
        <f>WEEKDAY(Tbl_Transactions[[#This Row],[Date]])</f>
        <v>3</v>
      </c>
      <c r="I434" s="10" t="str">
        <f>VLOOKUP(Tbl_Transactions[[#This Row],[Weekday Num]],Tbl_Lookup_Weekday[], 2)</f>
        <v>Tue</v>
      </c>
      <c r="J434" s="10" t="str">
        <f>VLOOKUP(Tbl_Transactions[[#This Row],[Time]],Tbl_Lookup_Time[],4,TRUE)</f>
        <v>Early Morning</v>
      </c>
      <c r="K434" s="10" t="s">
        <v>28</v>
      </c>
      <c r="L434" s="10" t="s">
        <v>42</v>
      </c>
      <c r="M434" s="10" t="s">
        <v>43</v>
      </c>
      <c r="N434" s="10" t="s">
        <v>26</v>
      </c>
      <c r="O434" s="14">
        <v>13</v>
      </c>
      <c r="P434" s="14">
        <f>IF(Tbl_Transactions[[#This Row],[Type]]="Income",Tbl_Transactions[[#This Row],[Amount]]*Rng_Lookup_IncomeTax,Tbl_Transactions[[#This Row],[Amount]]*Rng_Lookup_SalesTax)</f>
        <v>1.1537500000000001</v>
      </c>
      <c r="Q434" s="14">
        <f>IF(Tbl_Transactions[[#This Row],[Type]]="Expense",Tbl_Transactions[[#This Row],[Amount]]+Tbl_Transactions[[#This Row],[Tax]],Tbl_Transactions[[#This Row],[Amount]]-Tbl_Transactions[[#This Row],[Tax]])</f>
        <v>14.15375</v>
      </c>
      <c r="R434" s="10" t="str">
        <f>IF(Tbl_Transactions[[#This Row],[Category]]="Income","Income","Expense")</f>
        <v>Expense</v>
      </c>
    </row>
    <row r="435" spans="1:18" x14ac:dyDescent="0.25">
      <c r="A435" s="10">
        <v>434</v>
      </c>
      <c r="B435" s="15">
        <v>41177</v>
      </c>
      <c r="C435" s="16">
        <v>0.60247625967035068</v>
      </c>
      <c r="D435" s="10">
        <f>IF(Tbl_Transactions[[#This Row],[Date]]="","",YEAR(Tbl_Transactions[[#This Row],[Date]]))</f>
        <v>2012</v>
      </c>
      <c r="E435" s="10">
        <f>MONTH(Tbl_Transactions[[#This Row],[Date]])</f>
        <v>9</v>
      </c>
      <c r="F435" s="10" t="str">
        <f>VLOOKUP(Tbl_Transactions[[#This Row],[Month Num]],Tbl_Lookup_Month[],2)</f>
        <v>Sep</v>
      </c>
      <c r="G435" s="10">
        <f>DAY(Tbl_Transactions[[#This Row],[Date]])</f>
        <v>25</v>
      </c>
      <c r="H435" s="10">
        <f>WEEKDAY(Tbl_Transactions[[#This Row],[Date]])</f>
        <v>3</v>
      </c>
      <c r="I435" s="10" t="str">
        <f>VLOOKUP(Tbl_Transactions[[#This Row],[Weekday Num]],Tbl_Lookup_Weekday[], 2)</f>
        <v>Tue</v>
      </c>
      <c r="J435" s="10" t="str">
        <f>VLOOKUP(Tbl_Transactions[[#This Row],[Time]],Tbl_Lookup_Time[],4,TRUE)</f>
        <v>Afternoon</v>
      </c>
      <c r="K435" s="10" t="s">
        <v>17</v>
      </c>
      <c r="L435" s="10" t="s">
        <v>44</v>
      </c>
      <c r="M435" s="10" t="s">
        <v>45</v>
      </c>
      <c r="N435" s="10" t="s">
        <v>26</v>
      </c>
      <c r="O435" s="14">
        <v>367</v>
      </c>
      <c r="P435" s="14">
        <f>IF(Tbl_Transactions[[#This Row],[Type]]="Income",Tbl_Transactions[[#This Row],[Amount]]*Rng_Lookup_IncomeTax,Tbl_Transactions[[#This Row],[Amount]]*Rng_Lookup_SalesTax)</f>
        <v>139.46</v>
      </c>
      <c r="Q435" s="14">
        <f>IF(Tbl_Transactions[[#This Row],[Type]]="Expense",Tbl_Transactions[[#This Row],[Amount]]+Tbl_Transactions[[#This Row],[Tax]],Tbl_Transactions[[#This Row],[Amount]]-Tbl_Transactions[[#This Row],[Tax]])</f>
        <v>227.54</v>
      </c>
      <c r="R435" s="10" t="str">
        <f>IF(Tbl_Transactions[[#This Row],[Category]]="Income","Income","Expense")</f>
        <v>Income</v>
      </c>
    </row>
    <row r="436" spans="1:18" x14ac:dyDescent="0.25">
      <c r="A436" s="10">
        <v>435</v>
      </c>
      <c r="B436" s="15">
        <v>41178</v>
      </c>
      <c r="C436" s="16">
        <v>8.4113919977552687E-2</v>
      </c>
      <c r="D436" s="10">
        <f>IF(Tbl_Transactions[[#This Row],[Date]]="","",YEAR(Tbl_Transactions[[#This Row],[Date]]))</f>
        <v>2012</v>
      </c>
      <c r="E436" s="10">
        <f>MONTH(Tbl_Transactions[[#This Row],[Date]])</f>
        <v>9</v>
      </c>
      <c r="F436" s="10" t="str">
        <f>VLOOKUP(Tbl_Transactions[[#This Row],[Month Num]],Tbl_Lookup_Month[],2)</f>
        <v>Sep</v>
      </c>
      <c r="G436" s="10">
        <f>DAY(Tbl_Transactions[[#This Row],[Date]])</f>
        <v>26</v>
      </c>
      <c r="H436" s="10">
        <f>WEEKDAY(Tbl_Transactions[[#This Row],[Date]])</f>
        <v>4</v>
      </c>
      <c r="I436" s="10" t="str">
        <f>VLOOKUP(Tbl_Transactions[[#This Row],[Weekday Num]],Tbl_Lookup_Weekday[], 2)</f>
        <v>Wed</v>
      </c>
      <c r="J436" s="10" t="str">
        <f>VLOOKUP(Tbl_Transactions[[#This Row],[Time]],Tbl_Lookup_Time[],4,TRUE)</f>
        <v>Night</v>
      </c>
      <c r="K436" s="10" t="s">
        <v>37</v>
      </c>
      <c r="L436" s="10" t="s">
        <v>36</v>
      </c>
      <c r="M436" s="10" t="s">
        <v>38</v>
      </c>
      <c r="N436" s="10" t="s">
        <v>19</v>
      </c>
      <c r="O436" s="14">
        <v>319</v>
      </c>
      <c r="P436" s="14">
        <f>IF(Tbl_Transactions[[#This Row],[Type]]="Income",Tbl_Transactions[[#This Row],[Amount]]*Rng_Lookup_IncomeTax,Tbl_Transactions[[#This Row],[Amount]]*Rng_Lookup_SalesTax)</f>
        <v>28.311249999999998</v>
      </c>
      <c r="Q436" s="14">
        <f>IF(Tbl_Transactions[[#This Row],[Type]]="Expense",Tbl_Transactions[[#This Row],[Amount]]+Tbl_Transactions[[#This Row],[Tax]],Tbl_Transactions[[#This Row],[Amount]]-Tbl_Transactions[[#This Row],[Tax]])</f>
        <v>347.31124999999997</v>
      </c>
      <c r="R436" s="10" t="str">
        <f>IF(Tbl_Transactions[[#This Row],[Category]]="Income","Income","Expense")</f>
        <v>Expense</v>
      </c>
    </row>
    <row r="437" spans="1:18" x14ac:dyDescent="0.25">
      <c r="A437" s="10">
        <v>436</v>
      </c>
      <c r="B437" s="15">
        <v>41178</v>
      </c>
      <c r="C437" s="16">
        <v>0.83790220231029056</v>
      </c>
      <c r="D437" s="10">
        <f>IF(Tbl_Transactions[[#This Row],[Date]]="","",YEAR(Tbl_Transactions[[#This Row],[Date]]))</f>
        <v>2012</v>
      </c>
      <c r="E437" s="10">
        <f>MONTH(Tbl_Transactions[[#This Row],[Date]])</f>
        <v>9</v>
      </c>
      <c r="F437" s="10" t="str">
        <f>VLOOKUP(Tbl_Transactions[[#This Row],[Month Num]],Tbl_Lookup_Month[],2)</f>
        <v>Sep</v>
      </c>
      <c r="G437" s="10">
        <f>DAY(Tbl_Transactions[[#This Row],[Date]])</f>
        <v>26</v>
      </c>
      <c r="H437" s="10">
        <f>WEEKDAY(Tbl_Transactions[[#This Row],[Date]])</f>
        <v>4</v>
      </c>
      <c r="I437" s="10" t="str">
        <f>VLOOKUP(Tbl_Transactions[[#This Row],[Weekday Num]],Tbl_Lookup_Weekday[], 2)</f>
        <v>Wed</v>
      </c>
      <c r="J437" s="10" t="str">
        <f>VLOOKUP(Tbl_Transactions[[#This Row],[Time]],Tbl_Lookup_Time[],4,TRUE)</f>
        <v>Evening</v>
      </c>
      <c r="K437" s="10" t="s">
        <v>17</v>
      </c>
      <c r="L437" s="10" t="s">
        <v>20</v>
      </c>
      <c r="M437" s="10" t="s">
        <v>21</v>
      </c>
      <c r="N437" s="10" t="s">
        <v>26</v>
      </c>
      <c r="O437" s="14">
        <v>426</v>
      </c>
      <c r="P437" s="14">
        <f>IF(Tbl_Transactions[[#This Row],[Type]]="Income",Tbl_Transactions[[#This Row],[Amount]]*Rng_Lookup_IncomeTax,Tbl_Transactions[[#This Row],[Amount]]*Rng_Lookup_SalesTax)</f>
        <v>161.88</v>
      </c>
      <c r="Q437" s="14">
        <f>IF(Tbl_Transactions[[#This Row],[Type]]="Expense",Tbl_Transactions[[#This Row],[Amount]]+Tbl_Transactions[[#This Row],[Tax]],Tbl_Transactions[[#This Row],[Amount]]-Tbl_Transactions[[#This Row],[Tax]])</f>
        <v>264.12</v>
      </c>
      <c r="R437" s="10" t="str">
        <f>IF(Tbl_Transactions[[#This Row],[Category]]="Income","Income","Expense")</f>
        <v>Income</v>
      </c>
    </row>
    <row r="438" spans="1:18" x14ac:dyDescent="0.25">
      <c r="A438" s="10">
        <v>437</v>
      </c>
      <c r="B438" s="15">
        <v>41179</v>
      </c>
      <c r="C438" s="16">
        <v>0.46066483962170535</v>
      </c>
      <c r="D438" s="10">
        <f>IF(Tbl_Transactions[[#This Row],[Date]]="","",YEAR(Tbl_Transactions[[#This Row],[Date]]))</f>
        <v>2012</v>
      </c>
      <c r="E438" s="10">
        <f>MONTH(Tbl_Transactions[[#This Row],[Date]])</f>
        <v>9</v>
      </c>
      <c r="F438" s="10" t="str">
        <f>VLOOKUP(Tbl_Transactions[[#This Row],[Month Num]],Tbl_Lookup_Month[],2)</f>
        <v>Sep</v>
      </c>
      <c r="G438" s="10">
        <f>DAY(Tbl_Transactions[[#This Row],[Date]])</f>
        <v>27</v>
      </c>
      <c r="H438" s="10">
        <f>WEEKDAY(Tbl_Transactions[[#This Row],[Date]])</f>
        <v>5</v>
      </c>
      <c r="I438" s="10" t="str">
        <f>VLOOKUP(Tbl_Transactions[[#This Row],[Weekday Num]],Tbl_Lookup_Weekday[], 2)</f>
        <v>Thu</v>
      </c>
      <c r="J438" s="10" t="str">
        <f>VLOOKUP(Tbl_Transactions[[#This Row],[Time]],Tbl_Lookup_Time[],4,TRUE)</f>
        <v>Late Morning</v>
      </c>
      <c r="K438" s="10" t="s">
        <v>63</v>
      </c>
      <c r="L438" s="10" t="s">
        <v>62</v>
      </c>
      <c r="M438" s="10" t="s">
        <v>64</v>
      </c>
      <c r="N438" s="10" t="s">
        <v>19</v>
      </c>
      <c r="O438" s="14">
        <v>400</v>
      </c>
      <c r="P438" s="14">
        <f>IF(Tbl_Transactions[[#This Row],[Type]]="Income",Tbl_Transactions[[#This Row],[Amount]]*Rng_Lookup_IncomeTax,Tbl_Transactions[[#This Row],[Amount]]*Rng_Lookup_SalesTax)</f>
        <v>35.5</v>
      </c>
      <c r="Q438" s="14">
        <f>IF(Tbl_Transactions[[#This Row],[Type]]="Expense",Tbl_Transactions[[#This Row],[Amount]]+Tbl_Transactions[[#This Row],[Tax]],Tbl_Transactions[[#This Row],[Amount]]-Tbl_Transactions[[#This Row],[Tax]])</f>
        <v>435.5</v>
      </c>
      <c r="R438" s="10" t="str">
        <f>IF(Tbl_Transactions[[#This Row],[Category]]="Income","Income","Expense")</f>
        <v>Expense</v>
      </c>
    </row>
    <row r="439" spans="1:18" x14ac:dyDescent="0.25">
      <c r="A439" s="10">
        <v>438</v>
      </c>
      <c r="B439" s="15">
        <v>41179</v>
      </c>
      <c r="C439" s="16">
        <v>0.79606540984518537</v>
      </c>
      <c r="D439" s="10">
        <f>IF(Tbl_Transactions[[#This Row],[Date]]="","",YEAR(Tbl_Transactions[[#This Row],[Date]]))</f>
        <v>2012</v>
      </c>
      <c r="E439" s="10">
        <f>MONTH(Tbl_Transactions[[#This Row],[Date]])</f>
        <v>9</v>
      </c>
      <c r="F439" s="10" t="str">
        <f>VLOOKUP(Tbl_Transactions[[#This Row],[Month Num]],Tbl_Lookup_Month[],2)</f>
        <v>Sep</v>
      </c>
      <c r="G439" s="10">
        <f>DAY(Tbl_Transactions[[#This Row],[Date]])</f>
        <v>27</v>
      </c>
      <c r="H439" s="10">
        <f>WEEKDAY(Tbl_Transactions[[#This Row],[Date]])</f>
        <v>5</v>
      </c>
      <c r="I439" s="10" t="str">
        <f>VLOOKUP(Tbl_Transactions[[#This Row],[Weekday Num]],Tbl_Lookup_Weekday[], 2)</f>
        <v>Thu</v>
      </c>
      <c r="J439" s="10" t="str">
        <f>VLOOKUP(Tbl_Transactions[[#This Row],[Time]],Tbl_Lookup_Time[],4,TRUE)</f>
        <v>Evening</v>
      </c>
      <c r="K439" s="10" t="s">
        <v>28</v>
      </c>
      <c r="L439" s="10" t="s">
        <v>32</v>
      </c>
      <c r="M439" s="10" t="s">
        <v>33</v>
      </c>
      <c r="N439" s="10" t="s">
        <v>35</v>
      </c>
      <c r="O439" s="14">
        <v>445</v>
      </c>
      <c r="P439" s="14">
        <f>IF(Tbl_Transactions[[#This Row],[Type]]="Income",Tbl_Transactions[[#This Row],[Amount]]*Rng_Lookup_IncomeTax,Tbl_Transactions[[#This Row],[Amount]]*Rng_Lookup_SalesTax)</f>
        <v>39.493749999999999</v>
      </c>
      <c r="Q439" s="14">
        <f>IF(Tbl_Transactions[[#This Row],[Type]]="Expense",Tbl_Transactions[[#This Row],[Amount]]+Tbl_Transactions[[#This Row],[Tax]],Tbl_Transactions[[#This Row],[Amount]]-Tbl_Transactions[[#This Row],[Tax]])</f>
        <v>484.49374999999998</v>
      </c>
      <c r="R439" s="10" t="str">
        <f>IF(Tbl_Transactions[[#This Row],[Category]]="Income","Income","Expense")</f>
        <v>Expense</v>
      </c>
    </row>
    <row r="440" spans="1:18" x14ac:dyDescent="0.25">
      <c r="A440" s="10">
        <v>439</v>
      </c>
      <c r="B440" s="15">
        <v>41181</v>
      </c>
      <c r="C440" s="16">
        <v>0.97808185028356165</v>
      </c>
      <c r="D440" s="10">
        <f>IF(Tbl_Transactions[[#This Row],[Date]]="","",YEAR(Tbl_Transactions[[#This Row],[Date]]))</f>
        <v>2012</v>
      </c>
      <c r="E440" s="10">
        <f>MONTH(Tbl_Transactions[[#This Row],[Date]])</f>
        <v>9</v>
      </c>
      <c r="F440" s="10" t="str">
        <f>VLOOKUP(Tbl_Transactions[[#This Row],[Month Num]],Tbl_Lookup_Month[],2)</f>
        <v>Sep</v>
      </c>
      <c r="G440" s="10">
        <f>DAY(Tbl_Transactions[[#This Row],[Date]])</f>
        <v>29</v>
      </c>
      <c r="H440" s="10">
        <f>WEEKDAY(Tbl_Transactions[[#This Row],[Date]])</f>
        <v>7</v>
      </c>
      <c r="I440" s="10" t="str">
        <f>VLOOKUP(Tbl_Transactions[[#This Row],[Weekday Num]],Tbl_Lookup_Weekday[], 2)</f>
        <v>Sat</v>
      </c>
      <c r="J440" s="10" t="str">
        <f>VLOOKUP(Tbl_Transactions[[#This Row],[Time]],Tbl_Lookup_Time[],4,TRUE)</f>
        <v>Evening</v>
      </c>
      <c r="K440" s="10" t="s">
        <v>28</v>
      </c>
      <c r="L440" s="10" t="s">
        <v>42</v>
      </c>
      <c r="M440" s="10" t="s">
        <v>43</v>
      </c>
      <c r="N440" s="10" t="s">
        <v>26</v>
      </c>
      <c r="O440" s="14">
        <v>200</v>
      </c>
      <c r="P440" s="14">
        <f>IF(Tbl_Transactions[[#This Row],[Type]]="Income",Tbl_Transactions[[#This Row],[Amount]]*Rng_Lookup_IncomeTax,Tbl_Transactions[[#This Row],[Amount]]*Rng_Lookup_SalesTax)</f>
        <v>17.75</v>
      </c>
      <c r="Q440" s="14">
        <f>IF(Tbl_Transactions[[#This Row],[Type]]="Expense",Tbl_Transactions[[#This Row],[Amount]]+Tbl_Transactions[[#This Row],[Tax]],Tbl_Transactions[[#This Row],[Amount]]-Tbl_Transactions[[#This Row],[Tax]])</f>
        <v>217.75</v>
      </c>
      <c r="R440" s="10" t="str">
        <f>IF(Tbl_Transactions[[#This Row],[Category]]="Income","Income","Expense")</f>
        <v>Expense</v>
      </c>
    </row>
    <row r="441" spans="1:18" x14ac:dyDescent="0.25">
      <c r="A441" s="10">
        <v>440</v>
      </c>
      <c r="B441" s="15">
        <v>41183</v>
      </c>
      <c r="C441" s="16">
        <v>0.42435954594229042</v>
      </c>
      <c r="D441" s="10">
        <f>IF(Tbl_Transactions[[#This Row],[Date]]="","",YEAR(Tbl_Transactions[[#This Row],[Date]]))</f>
        <v>2012</v>
      </c>
      <c r="E441" s="10">
        <f>MONTH(Tbl_Transactions[[#This Row],[Date]])</f>
        <v>10</v>
      </c>
      <c r="F441" s="10" t="str">
        <f>VLOOKUP(Tbl_Transactions[[#This Row],[Month Num]],Tbl_Lookup_Month[],2)</f>
        <v>Oct</v>
      </c>
      <c r="G441" s="10">
        <f>DAY(Tbl_Transactions[[#This Row],[Date]])</f>
        <v>1</v>
      </c>
      <c r="H441" s="10">
        <f>WEEKDAY(Tbl_Transactions[[#This Row],[Date]])</f>
        <v>2</v>
      </c>
      <c r="I441" s="10" t="str">
        <f>VLOOKUP(Tbl_Transactions[[#This Row],[Weekday Num]],Tbl_Lookup_Weekday[], 2)</f>
        <v>Mon</v>
      </c>
      <c r="J441" s="10" t="str">
        <f>VLOOKUP(Tbl_Transactions[[#This Row],[Time]],Tbl_Lookup_Time[],4,TRUE)</f>
        <v>Late Morning</v>
      </c>
      <c r="K441" s="10" t="s">
        <v>60</v>
      </c>
      <c r="L441" s="10" t="s">
        <v>59</v>
      </c>
      <c r="M441" s="10" t="s">
        <v>61</v>
      </c>
      <c r="N441" s="10" t="s">
        <v>26</v>
      </c>
      <c r="O441" s="14">
        <v>320</v>
      </c>
      <c r="P441" s="14">
        <f>IF(Tbl_Transactions[[#This Row],[Type]]="Income",Tbl_Transactions[[#This Row],[Amount]]*Rng_Lookup_IncomeTax,Tbl_Transactions[[#This Row],[Amount]]*Rng_Lookup_SalesTax)</f>
        <v>28.4</v>
      </c>
      <c r="Q441" s="14">
        <f>IF(Tbl_Transactions[[#This Row],[Type]]="Expense",Tbl_Transactions[[#This Row],[Amount]]+Tbl_Transactions[[#This Row],[Tax]],Tbl_Transactions[[#This Row],[Amount]]-Tbl_Transactions[[#This Row],[Tax]])</f>
        <v>348.4</v>
      </c>
      <c r="R441" s="10" t="str">
        <f>IF(Tbl_Transactions[[#This Row],[Category]]="Income","Income","Expense")</f>
        <v>Expense</v>
      </c>
    </row>
    <row r="442" spans="1:18" x14ac:dyDescent="0.25">
      <c r="A442" s="10">
        <v>441</v>
      </c>
      <c r="B442" s="15">
        <v>41185</v>
      </c>
      <c r="C442" s="16">
        <v>0.54627027375254145</v>
      </c>
      <c r="D442" s="10">
        <f>IF(Tbl_Transactions[[#This Row],[Date]]="","",YEAR(Tbl_Transactions[[#This Row],[Date]]))</f>
        <v>2012</v>
      </c>
      <c r="E442" s="10">
        <f>MONTH(Tbl_Transactions[[#This Row],[Date]])</f>
        <v>10</v>
      </c>
      <c r="F442" s="10" t="str">
        <f>VLOOKUP(Tbl_Transactions[[#This Row],[Month Num]],Tbl_Lookup_Month[],2)</f>
        <v>Oct</v>
      </c>
      <c r="G442" s="10">
        <f>DAY(Tbl_Transactions[[#This Row],[Date]])</f>
        <v>3</v>
      </c>
      <c r="H442" s="10">
        <f>WEEKDAY(Tbl_Transactions[[#This Row],[Date]])</f>
        <v>4</v>
      </c>
      <c r="I442" s="10" t="str">
        <f>VLOOKUP(Tbl_Transactions[[#This Row],[Weekday Num]],Tbl_Lookup_Weekday[], 2)</f>
        <v>Wed</v>
      </c>
      <c r="J442" s="10" t="str">
        <f>VLOOKUP(Tbl_Transactions[[#This Row],[Time]],Tbl_Lookup_Time[],4,TRUE)</f>
        <v>Afternoon</v>
      </c>
      <c r="K442" s="10" t="s">
        <v>28</v>
      </c>
      <c r="L442" s="10" t="s">
        <v>32</v>
      </c>
      <c r="M442" s="10" t="s">
        <v>33</v>
      </c>
      <c r="N442" s="10" t="s">
        <v>19</v>
      </c>
      <c r="O442" s="14">
        <v>339</v>
      </c>
      <c r="P442" s="14">
        <f>IF(Tbl_Transactions[[#This Row],[Type]]="Income",Tbl_Transactions[[#This Row],[Amount]]*Rng_Lookup_IncomeTax,Tbl_Transactions[[#This Row],[Amount]]*Rng_Lookup_SalesTax)</f>
        <v>30.08625</v>
      </c>
      <c r="Q442" s="14">
        <f>IF(Tbl_Transactions[[#This Row],[Type]]="Expense",Tbl_Transactions[[#This Row],[Amount]]+Tbl_Transactions[[#This Row],[Tax]],Tbl_Transactions[[#This Row],[Amount]]-Tbl_Transactions[[#This Row],[Tax]])</f>
        <v>369.08625000000001</v>
      </c>
      <c r="R442" s="10" t="str">
        <f>IF(Tbl_Transactions[[#This Row],[Category]]="Income","Income","Expense")</f>
        <v>Expense</v>
      </c>
    </row>
    <row r="443" spans="1:18" x14ac:dyDescent="0.25">
      <c r="A443" s="10">
        <v>442</v>
      </c>
      <c r="B443" s="15">
        <v>41187</v>
      </c>
      <c r="C443" s="16">
        <v>0.48354224339362872</v>
      </c>
      <c r="D443" s="10">
        <f>IF(Tbl_Transactions[[#This Row],[Date]]="","",YEAR(Tbl_Transactions[[#This Row],[Date]]))</f>
        <v>2012</v>
      </c>
      <c r="E443" s="10">
        <f>MONTH(Tbl_Transactions[[#This Row],[Date]])</f>
        <v>10</v>
      </c>
      <c r="F443" s="10" t="str">
        <f>VLOOKUP(Tbl_Transactions[[#This Row],[Month Num]],Tbl_Lookup_Month[],2)</f>
        <v>Oct</v>
      </c>
      <c r="G443" s="10">
        <f>DAY(Tbl_Transactions[[#This Row],[Date]])</f>
        <v>5</v>
      </c>
      <c r="H443" s="10">
        <f>WEEKDAY(Tbl_Transactions[[#This Row],[Date]])</f>
        <v>6</v>
      </c>
      <c r="I443" s="10" t="str">
        <f>VLOOKUP(Tbl_Transactions[[#This Row],[Weekday Num]],Tbl_Lookup_Weekday[], 2)</f>
        <v>Fri</v>
      </c>
      <c r="J443" s="10" t="str">
        <f>VLOOKUP(Tbl_Transactions[[#This Row],[Time]],Tbl_Lookup_Time[],4,TRUE)</f>
        <v>Late Morning</v>
      </c>
      <c r="K443" s="10" t="s">
        <v>55</v>
      </c>
      <c r="L443" s="10" t="s">
        <v>57</v>
      </c>
      <c r="M443" s="10" t="s">
        <v>58</v>
      </c>
      <c r="N443" s="10" t="s">
        <v>35</v>
      </c>
      <c r="O443" s="14">
        <v>445</v>
      </c>
      <c r="P443" s="14">
        <f>IF(Tbl_Transactions[[#This Row],[Type]]="Income",Tbl_Transactions[[#This Row],[Amount]]*Rng_Lookup_IncomeTax,Tbl_Transactions[[#This Row],[Amount]]*Rng_Lookup_SalesTax)</f>
        <v>39.493749999999999</v>
      </c>
      <c r="Q443" s="14">
        <f>IF(Tbl_Transactions[[#This Row],[Type]]="Expense",Tbl_Transactions[[#This Row],[Amount]]+Tbl_Transactions[[#This Row],[Tax]],Tbl_Transactions[[#This Row],[Amount]]-Tbl_Transactions[[#This Row],[Tax]])</f>
        <v>484.49374999999998</v>
      </c>
      <c r="R443" s="10" t="str">
        <f>IF(Tbl_Transactions[[#This Row],[Category]]="Income","Income","Expense")</f>
        <v>Expense</v>
      </c>
    </row>
    <row r="444" spans="1:18" x14ac:dyDescent="0.25">
      <c r="A444" s="10">
        <v>443</v>
      </c>
      <c r="B444" s="15">
        <v>41191</v>
      </c>
      <c r="C444" s="16">
        <v>0.44390519493753955</v>
      </c>
      <c r="D444" s="10">
        <f>IF(Tbl_Transactions[[#This Row],[Date]]="","",YEAR(Tbl_Transactions[[#This Row],[Date]]))</f>
        <v>2012</v>
      </c>
      <c r="E444" s="10">
        <f>MONTH(Tbl_Transactions[[#This Row],[Date]])</f>
        <v>10</v>
      </c>
      <c r="F444" s="10" t="str">
        <f>VLOOKUP(Tbl_Transactions[[#This Row],[Month Num]],Tbl_Lookup_Month[],2)</f>
        <v>Oct</v>
      </c>
      <c r="G444" s="10">
        <f>DAY(Tbl_Transactions[[#This Row],[Date]])</f>
        <v>9</v>
      </c>
      <c r="H444" s="10">
        <f>WEEKDAY(Tbl_Transactions[[#This Row],[Date]])</f>
        <v>3</v>
      </c>
      <c r="I444" s="10" t="str">
        <f>VLOOKUP(Tbl_Transactions[[#This Row],[Weekday Num]],Tbl_Lookup_Weekday[], 2)</f>
        <v>Tue</v>
      </c>
      <c r="J444" s="10" t="str">
        <f>VLOOKUP(Tbl_Transactions[[#This Row],[Time]],Tbl_Lookup_Time[],4,TRUE)</f>
        <v>Late Morning</v>
      </c>
      <c r="K444" s="10" t="s">
        <v>17</v>
      </c>
      <c r="L444" s="10" t="s">
        <v>44</v>
      </c>
      <c r="M444" s="10" t="s">
        <v>45</v>
      </c>
      <c r="N444" s="10" t="s">
        <v>19</v>
      </c>
      <c r="O444" s="14">
        <v>492</v>
      </c>
      <c r="P444" s="14">
        <f>IF(Tbl_Transactions[[#This Row],[Type]]="Income",Tbl_Transactions[[#This Row],[Amount]]*Rng_Lookup_IncomeTax,Tbl_Transactions[[#This Row],[Amount]]*Rng_Lookup_SalesTax)</f>
        <v>186.96</v>
      </c>
      <c r="Q444" s="14">
        <f>IF(Tbl_Transactions[[#This Row],[Type]]="Expense",Tbl_Transactions[[#This Row],[Amount]]+Tbl_Transactions[[#This Row],[Tax]],Tbl_Transactions[[#This Row],[Amount]]-Tbl_Transactions[[#This Row],[Tax]])</f>
        <v>305.03999999999996</v>
      </c>
      <c r="R444" s="10" t="str">
        <f>IF(Tbl_Transactions[[#This Row],[Category]]="Income","Income","Expense")</f>
        <v>Income</v>
      </c>
    </row>
    <row r="445" spans="1:18" x14ac:dyDescent="0.25">
      <c r="A445" s="10">
        <v>444</v>
      </c>
      <c r="B445" s="15">
        <v>41195</v>
      </c>
      <c r="C445" s="16">
        <v>0.42240434711437014</v>
      </c>
      <c r="D445" s="10">
        <f>IF(Tbl_Transactions[[#This Row],[Date]]="","",YEAR(Tbl_Transactions[[#This Row],[Date]]))</f>
        <v>2012</v>
      </c>
      <c r="E445" s="10">
        <f>MONTH(Tbl_Transactions[[#This Row],[Date]])</f>
        <v>10</v>
      </c>
      <c r="F445" s="10" t="str">
        <f>VLOOKUP(Tbl_Transactions[[#This Row],[Month Num]],Tbl_Lookup_Month[],2)</f>
        <v>Oct</v>
      </c>
      <c r="G445" s="10">
        <f>DAY(Tbl_Transactions[[#This Row],[Date]])</f>
        <v>13</v>
      </c>
      <c r="H445" s="10">
        <f>WEEKDAY(Tbl_Transactions[[#This Row],[Date]])</f>
        <v>7</v>
      </c>
      <c r="I445" s="10" t="str">
        <f>VLOOKUP(Tbl_Transactions[[#This Row],[Weekday Num]],Tbl_Lookup_Weekday[], 2)</f>
        <v>Sat</v>
      </c>
      <c r="J445" s="10" t="str">
        <f>VLOOKUP(Tbl_Transactions[[#This Row],[Time]],Tbl_Lookup_Time[],4,TRUE)</f>
        <v>Late Morning</v>
      </c>
      <c r="K445" s="10" t="s">
        <v>55</v>
      </c>
      <c r="L445" s="10" t="s">
        <v>54</v>
      </c>
      <c r="M445" s="10" t="s">
        <v>56</v>
      </c>
      <c r="N445" s="10" t="s">
        <v>19</v>
      </c>
      <c r="O445" s="14">
        <v>407</v>
      </c>
      <c r="P445" s="14">
        <f>IF(Tbl_Transactions[[#This Row],[Type]]="Income",Tbl_Transactions[[#This Row],[Amount]]*Rng_Lookup_IncomeTax,Tbl_Transactions[[#This Row],[Amount]]*Rng_Lookup_SalesTax)</f>
        <v>36.121249999999996</v>
      </c>
      <c r="Q445" s="14">
        <f>IF(Tbl_Transactions[[#This Row],[Type]]="Expense",Tbl_Transactions[[#This Row],[Amount]]+Tbl_Transactions[[#This Row],[Tax]],Tbl_Transactions[[#This Row],[Amount]]-Tbl_Transactions[[#This Row],[Tax]])</f>
        <v>443.12124999999997</v>
      </c>
      <c r="R445" s="10" t="str">
        <f>IF(Tbl_Transactions[[#This Row],[Category]]="Income","Income","Expense")</f>
        <v>Expense</v>
      </c>
    </row>
    <row r="446" spans="1:18" x14ac:dyDescent="0.25">
      <c r="A446" s="10">
        <v>445</v>
      </c>
      <c r="B446" s="15">
        <v>41198</v>
      </c>
      <c r="C446" s="16">
        <v>0.16490796807919827</v>
      </c>
      <c r="D446" s="10">
        <f>IF(Tbl_Transactions[[#This Row],[Date]]="","",YEAR(Tbl_Transactions[[#This Row],[Date]]))</f>
        <v>2012</v>
      </c>
      <c r="E446" s="10">
        <f>MONTH(Tbl_Transactions[[#This Row],[Date]])</f>
        <v>10</v>
      </c>
      <c r="F446" s="10" t="str">
        <f>VLOOKUP(Tbl_Transactions[[#This Row],[Month Num]],Tbl_Lookup_Month[],2)</f>
        <v>Oct</v>
      </c>
      <c r="G446" s="10">
        <f>DAY(Tbl_Transactions[[#This Row],[Date]])</f>
        <v>16</v>
      </c>
      <c r="H446" s="10">
        <f>WEEKDAY(Tbl_Transactions[[#This Row],[Date]])</f>
        <v>3</v>
      </c>
      <c r="I446" s="10" t="str">
        <f>VLOOKUP(Tbl_Transactions[[#This Row],[Weekday Num]],Tbl_Lookup_Weekday[], 2)</f>
        <v>Tue</v>
      </c>
      <c r="J446" s="10" t="str">
        <f>VLOOKUP(Tbl_Transactions[[#This Row],[Time]],Tbl_Lookup_Time[],4,TRUE)</f>
        <v>Night</v>
      </c>
      <c r="K446" s="10" t="s">
        <v>24</v>
      </c>
      <c r="L446" s="10" t="s">
        <v>23</v>
      </c>
      <c r="M446" s="10" t="s">
        <v>25</v>
      </c>
      <c r="N446" s="10" t="s">
        <v>19</v>
      </c>
      <c r="O446" s="14">
        <v>155</v>
      </c>
      <c r="P446" s="14">
        <f>IF(Tbl_Transactions[[#This Row],[Type]]="Income",Tbl_Transactions[[#This Row],[Amount]]*Rng_Lookup_IncomeTax,Tbl_Transactions[[#This Row],[Amount]]*Rng_Lookup_SalesTax)</f>
        <v>13.75625</v>
      </c>
      <c r="Q446" s="14">
        <f>IF(Tbl_Transactions[[#This Row],[Type]]="Expense",Tbl_Transactions[[#This Row],[Amount]]+Tbl_Transactions[[#This Row],[Tax]],Tbl_Transactions[[#This Row],[Amount]]-Tbl_Transactions[[#This Row],[Tax]])</f>
        <v>168.75624999999999</v>
      </c>
      <c r="R446" s="10" t="str">
        <f>IF(Tbl_Transactions[[#This Row],[Category]]="Income","Income","Expense")</f>
        <v>Expense</v>
      </c>
    </row>
    <row r="447" spans="1:18" x14ac:dyDescent="0.25">
      <c r="A447" s="10">
        <v>446</v>
      </c>
      <c r="B447" s="15">
        <v>41201</v>
      </c>
      <c r="C447" s="16">
        <v>0.2402362316342832</v>
      </c>
      <c r="D447" s="10">
        <f>IF(Tbl_Transactions[[#This Row],[Date]]="","",YEAR(Tbl_Transactions[[#This Row],[Date]]))</f>
        <v>2012</v>
      </c>
      <c r="E447" s="10">
        <f>MONTH(Tbl_Transactions[[#This Row],[Date]])</f>
        <v>10</v>
      </c>
      <c r="F447" s="10" t="str">
        <f>VLOOKUP(Tbl_Transactions[[#This Row],[Month Num]],Tbl_Lookup_Month[],2)</f>
        <v>Oct</v>
      </c>
      <c r="G447" s="10">
        <f>DAY(Tbl_Transactions[[#This Row],[Date]])</f>
        <v>19</v>
      </c>
      <c r="H447" s="10">
        <f>WEEKDAY(Tbl_Transactions[[#This Row],[Date]])</f>
        <v>6</v>
      </c>
      <c r="I447" s="10" t="str">
        <f>VLOOKUP(Tbl_Transactions[[#This Row],[Weekday Num]],Tbl_Lookup_Weekday[], 2)</f>
        <v>Fri</v>
      </c>
      <c r="J447" s="10" t="str">
        <f>VLOOKUP(Tbl_Transactions[[#This Row],[Time]],Tbl_Lookup_Time[],4,TRUE)</f>
        <v>Early Morning</v>
      </c>
      <c r="K447" s="10" t="s">
        <v>37</v>
      </c>
      <c r="L447" s="10" t="s">
        <v>47</v>
      </c>
      <c r="M447" s="10" t="s">
        <v>48</v>
      </c>
      <c r="N447" s="10" t="s">
        <v>26</v>
      </c>
      <c r="O447" s="14">
        <v>370</v>
      </c>
      <c r="P447" s="14">
        <f>IF(Tbl_Transactions[[#This Row],[Type]]="Income",Tbl_Transactions[[#This Row],[Amount]]*Rng_Lookup_IncomeTax,Tbl_Transactions[[#This Row],[Amount]]*Rng_Lookup_SalesTax)</f>
        <v>32.837499999999999</v>
      </c>
      <c r="Q447" s="14">
        <f>IF(Tbl_Transactions[[#This Row],[Type]]="Expense",Tbl_Transactions[[#This Row],[Amount]]+Tbl_Transactions[[#This Row],[Tax]],Tbl_Transactions[[#This Row],[Amount]]-Tbl_Transactions[[#This Row],[Tax]])</f>
        <v>402.83749999999998</v>
      </c>
      <c r="R447" s="10" t="str">
        <f>IF(Tbl_Transactions[[#This Row],[Category]]="Income","Income","Expense")</f>
        <v>Expense</v>
      </c>
    </row>
    <row r="448" spans="1:18" x14ac:dyDescent="0.25">
      <c r="A448" s="10">
        <v>447</v>
      </c>
      <c r="B448" s="15">
        <v>41201</v>
      </c>
      <c r="C448" s="16">
        <v>0.34861708623129806</v>
      </c>
      <c r="D448" s="10">
        <f>IF(Tbl_Transactions[[#This Row],[Date]]="","",YEAR(Tbl_Transactions[[#This Row],[Date]]))</f>
        <v>2012</v>
      </c>
      <c r="E448" s="10">
        <f>MONTH(Tbl_Transactions[[#This Row],[Date]])</f>
        <v>10</v>
      </c>
      <c r="F448" s="10" t="str">
        <f>VLOOKUP(Tbl_Transactions[[#This Row],[Month Num]],Tbl_Lookup_Month[],2)</f>
        <v>Oct</v>
      </c>
      <c r="G448" s="10">
        <f>DAY(Tbl_Transactions[[#This Row],[Date]])</f>
        <v>19</v>
      </c>
      <c r="H448" s="10">
        <f>WEEKDAY(Tbl_Transactions[[#This Row],[Date]])</f>
        <v>6</v>
      </c>
      <c r="I448" s="10" t="str">
        <f>VLOOKUP(Tbl_Transactions[[#This Row],[Weekday Num]],Tbl_Lookup_Weekday[], 2)</f>
        <v>Fri</v>
      </c>
      <c r="J448" s="10" t="str">
        <f>VLOOKUP(Tbl_Transactions[[#This Row],[Time]],Tbl_Lookup_Time[],4,TRUE)</f>
        <v>Morning</v>
      </c>
      <c r="K448" s="10" t="s">
        <v>60</v>
      </c>
      <c r="L448" s="10" t="s">
        <v>59</v>
      </c>
      <c r="M448" s="10" t="s">
        <v>61</v>
      </c>
      <c r="N448" s="10" t="s">
        <v>35</v>
      </c>
      <c r="O448" s="14">
        <v>300</v>
      </c>
      <c r="P448" s="14">
        <f>IF(Tbl_Transactions[[#This Row],[Type]]="Income",Tbl_Transactions[[#This Row],[Amount]]*Rng_Lookup_IncomeTax,Tbl_Transactions[[#This Row],[Amount]]*Rng_Lookup_SalesTax)</f>
        <v>26.625</v>
      </c>
      <c r="Q448" s="14">
        <f>IF(Tbl_Transactions[[#This Row],[Type]]="Expense",Tbl_Transactions[[#This Row],[Amount]]+Tbl_Transactions[[#This Row],[Tax]],Tbl_Transactions[[#This Row],[Amount]]-Tbl_Transactions[[#This Row],[Tax]])</f>
        <v>326.625</v>
      </c>
      <c r="R448" s="10" t="str">
        <f>IF(Tbl_Transactions[[#This Row],[Category]]="Income","Income","Expense")</f>
        <v>Expense</v>
      </c>
    </row>
    <row r="449" spans="1:18" x14ac:dyDescent="0.25">
      <c r="A449" s="10">
        <v>448</v>
      </c>
      <c r="B449" s="15">
        <v>41205</v>
      </c>
      <c r="C449" s="16">
        <v>0.24989781475546413</v>
      </c>
      <c r="D449" s="10">
        <f>IF(Tbl_Transactions[[#This Row],[Date]]="","",YEAR(Tbl_Transactions[[#This Row],[Date]]))</f>
        <v>2012</v>
      </c>
      <c r="E449" s="10">
        <f>MONTH(Tbl_Transactions[[#This Row],[Date]])</f>
        <v>10</v>
      </c>
      <c r="F449" s="10" t="str">
        <f>VLOOKUP(Tbl_Transactions[[#This Row],[Month Num]],Tbl_Lookup_Month[],2)</f>
        <v>Oct</v>
      </c>
      <c r="G449" s="10">
        <f>DAY(Tbl_Transactions[[#This Row],[Date]])</f>
        <v>23</v>
      </c>
      <c r="H449" s="10">
        <f>WEEKDAY(Tbl_Transactions[[#This Row],[Date]])</f>
        <v>3</v>
      </c>
      <c r="I449" s="10" t="str">
        <f>VLOOKUP(Tbl_Transactions[[#This Row],[Weekday Num]],Tbl_Lookup_Weekday[], 2)</f>
        <v>Tue</v>
      </c>
      <c r="J449" s="10" t="str">
        <f>VLOOKUP(Tbl_Transactions[[#This Row],[Time]],Tbl_Lookup_Time[],4,TRUE)</f>
        <v>Early Morning</v>
      </c>
      <c r="K449" s="10" t="s">
        <v>28</v>
      </c>
      <c r="L449" s="10" t="s">
        <v>32</v>
      </c>
      <c r="M449" s="10" t="s">
        <v>33</v>
      </c>
      <c r="N449" s="10" t="s">
        <v>26</v>
      </c>
      <c r="O449" s="14">
        <v>398</v>
      </c>
      <c r="P449" s="14">
        <f>IF(Tbl_Transactions[[#This Row],[Type]]="Income",Tbl_Transactions[[#This Row],[Amount]]*Rng_Lookup_IncomeTax,Tbl_Transactions[[#This Row],[Amount]]*Rng_Lookup_SalesTax)</f>
        <v>35.322499999999998</v>
      </c>
      <c r="Q449" s="14">
        <f>IF(Tbl_Transactions[[#This Row],[Type]]="Expense",Tbl_Transactions[[#This Row],[Amount]]+Tbl_Transactions[[#This Row],[Tax]],Tbl_Transactions[[#This Row],[Amount]]-Tbl_Transactions[[#This Row],[Tax]])</f>
        <v>433.32249999999999</v>
      </c>
      <c r="R449" s="10" t="str">
        <f>IF(Tbl_Transactions[[#This Row],[Category]]="Income","Income","Expense")</f>
        <v>Expense</v>
      </c>
    </row>
    <row r="450" spans="1:18" x14ac:dyDescent="0.25">
      <c r="A450" s="10">
        <v>449</v>
      </c>
      <c r="B450" s="15">
        <v>41210</v>
      </c>
      <c r="C450" s="16">
        <v>0.35411747975244046</v>
      </c>
      <c r="D450" s="10">
        <f>IF(Tbl_Transactions[[#This Row],[Date]]="","",YEAR(Tbl_Transactions[[#This Row],[Date]]))</f>
        <v>2012</v>
      </c>
      <c r="E450" s="10">
        <f>MONTH(Tbl_Transactions[[#This Row],[Date]])</f>
        <v>10</v>
      </c>
      <c r="F450" s="10" t="str">
        <f>VLOOKUP(Tbl_Transactions[[#This Row],[Month Num]],Tbl_Lookup_Month[],2)</f>
        <v>Oct</v>
      </c>
      <c r="G450" s="10">
        <f>DAY(Tbl_Transactions[[#This Row],[Date]])</f>
        <v>28</v>
      </c>
      <c r="H450" s="10">
        <f>WEEKDAY(Tbl_Transactions[[#This Row],[Date]])</f>
        <v>1</v>
      </c>
      <c r="I450" s="10" t="str">
        <f>VLOOKUP(Tbl_Transactions[[#This Row],[Weekday Num]],Tbl_Lookup_Weekday[], 2)</f>
        <v>Sun</v>
      </c>
      <c r="J450" s="10" t="str">
        <f>VLOOKUP(Tbl_Transactions[[#This Row],[Time]],Tbl_Lookup_Time[],4,TRUE)</f>
        <v>Morning</v>
      </c>
      <c r="K450" s="10" t="s">
        <v>17</v>
      </c>
      <c r="L450" s="10" t="s">
        <v>44</v>
      </c>
      <c r="M450" s="10" t="s">
        <v>45</v>
      </c>
      <c r="N450" s="10" t="s">
        <v>19</v>
      </c>
      <c r="O450" s="14">
        <v>125</v>
      </c>
      <c r="P450" s="14">
        <f>IF(Tbl_Transactions[[#This Row],[Type]]="Income",Tbl_Transactions[[#This Row],[Amount]]*Rng_Lookup_IncomeTax,Tbl_Transactions[[#This Row],[Amount]]*Rng_Lookup_SalesTax)</f>
        <v>47.5</v>
      </c>
      <c r="Q450" s="14">
        <f>IF(Tbl_Transactions[[#This Row],[Type]]="Expense",Tbl_Transactions[[#This Row],[Amount]]+Tbl_Transactions[[#This Row],[Tax]],Tbl_Transactions[[#This Row],[Amount]]-Tbl_Transactions[[#This Row],[Tax]])</f>
        <v>77.5</v>
      </c>
      <c r="R450" s="10" t="str">
        <f>IF(Tbl_Transactions[[#This Row],[Category]]="Income","Income","Expense")</f>
        <v>Income</v>
      </c>
    </row>
    <row r="451" spans="1:18" x14ac:dyDescent="0.25">
      <c r="A451" s="10">
        <v>450</v>
      </c>
      <c r="B451" s="15">
        <v>41211</v>
      </c>
      <c r="C451" s="16">
        <v>0.98457001354092988</v>
      </c>
      <c r="D451" s="10">
        <f>IF(Tbl_Transactions[[#This Row],[Date]]="","",YEAR(Tbl_Transactions[[#This Row],[Date]]))</f>
        <v>2012</v>
      </c>
      <c r="E451" s="10">
        <f>MONTH(Tbl_Transactions[[#This Row],[Date]])</f>
        <v>10</v>
      </c>
      <c r="F451" s="10" t="str">
        <f>VLOOKUP(Tbl_Transactions[[#This Row],[Month Num]],Tbl_Lookup_Month[],2)</f>
        <v>Oct</v>
      </c>
      <c r="G451" s="10">
        <f>DAY(Tbl_Transactions[[#This Row],[Date]])</f>
        <v>29</v>
      </c>
      <c r="H451" s="10">
        <f>WEEKDAY(Tbl_Transactions[[#This Row],[Date]])</f>
        <v>2</v>
      </c>
      <c r="I451" s="10" t="str">
        <f>VLOOKUP(Tbl_Transactions[[#This Row],[Weekday Num]],Tbl_Lookup_Weekday[], 2)</f>
        <v>Mon</v>
      </c>
      <c r="J451" s="10" t="str">
        <f>VLOOKUP(Tbl_Transactions[[#This Row],[Time]],Tbl_Lookup_Time[],4,TRUE)</f>
        <v>Evening</v>
      </c>
      <c r="K451" s="10" t="s">
        <v>17</v>
      </c>
      <c r="L451" s="10" t="s">
        <v>20</v>
      </c>
      <c r="M451" s="10" t="s">
        <v>21</v>
      </c>
      <c r="N451" s="10" t="s">
        <v>35</v>
      </c>
      <c r="O451" s="14">
        <v>158</v>
      </c>
      <c r="P451" s="14">
        <f>IF(Tbl_Transactions[[#This Row],[Type]]="Income",Tbl_Transactions[[#This Row],[Amount]]*Rng_Lookup_IncomeTax,Tbl_Transactions[[#This Row],[Amount]]*Rng_Lookup_SalesTax)</f>
        <v>60.04</v>
      </c>
      <c r="Q451" s="14">
        <f>IF(Tbl_Transactions[[#This Row],[Type]]="Expense",Tbl_Transactions[[#This Row],[Amount]]+Tbl_Transactions[[#This Row],[Tax]],Tbl_Transactions[[#This Row],[Amount]]-Tbl_Transactions[[#This Row],[Tax]])</f>
        <v>97.960000000000008</v>
      </c>
      <c r="R451" s="10" t="str">
        <f>IF(Tbl_Transactions[[#This Row],[Category]]="Income","Income","Expense")</f>
        <v>Income</v>
      </c>
    </row>
    <row r="452" spans="1:18" x14ac:dyDescent="0.25">
      <c r="A452" s="10">
        <v>451</v>
      </c>
      <c r="B452" s="15">
        <v>41213</v>
      </c>
      <c r="C452" s="16">
        <v>0.43414528327720447</v>
      </c>
      <c r="D452" s="10">
        <f>IF(Tbl_Transactions[[#This Row],[Date]]="","",YEAR(Tbl_Transactions[[#This Row],[Date]]))</f>
        <v>2012</v>
      </c>
      <c r="E452" s="10">
        <f>MONTH(Tbl_Transactions[[#This Row],[Date]])</f>
        <v>10</v>
      </c>
      <c r="F452" s="10" t="str">
        <f>VLOOKUP(Tbl_Transactions[[#This Row],[Month Num]],Tbl_Lookup_Month[],2)</f>
        <v>Oct</v>
      </c>
      <c r="G452" s="10">
        <f>DAY(Tbl_Transactions[[#This Row],[Date]])</f>
        <v>31</v>
      </c>
      <c r="H452" s="10">
        <f>WEEKDAY(Tbl_Transactions[[#This Row],[Date]])</f>
        <v>4</v>
      </c>
      <c r="I452" s="10" t="str">
        <f>VLOOKUP(Tbl_Transactions[[#This Row],[Weekday Num]],Tbl_Lookup_Weekday[], 2)</f>
        <v>Wed</v>
      </c>
      <c r="J452" s="10" t="str">
        <f>VLOOKUP(Tbl_Transactions[[#This Row],[Time]],Tbl_Lookup_Time[],4,TRUE)</f>
        <v>Late Morning</v>
      </c>
      <c r="K452" s="10" t="s">
        <v>17</v>
      </c>
      <c r="L452" s="10" t="s">
        <v>44</v>
      </c>
      <c r="M452" s="10" t="s">
        <v>45</v>
      </c>
      <c r="N452" s="10" t="s">
        <v>26</v>
      </c>
      <c r="O452" s="14">
        <v>241</v>
      </c>
      <c r="P452" s="14">
        <f>IF(Tbl_Transactions[[#This Row],[Type]]="Income",Tbl_Transactions[[#This Row],[Amount]]*Rng_Lookup_IncomeTax,Tbl_Transactions[[#This Row],[Amount]]*Rng_Lookup_SalesTax)</f>
        <v>91.58</v>
      </c>
      <c r="Q452" s="14">
        <f>IF(Tbl_Transactions[[#This Row],[Type]]="Expense",Tbl_Transactions[[#This Row],[Amount]]+Tbl_Transactions[[#This Row],[Tax]],Tbl_Transactions[[#This Row],[Amount]]-Tbl_Transactions[[#This Row],[Tax]])</f>
        <v>149.42000000000002</v>
      </c>
      <c r="R452" s="10" t="str">
        <f>IF(Tbl_Transactions[[#This Row],[Category]]="Income","Income","Expense")</f>
        <v>Income</v>
      </c>
    </row>
    <row r="453" spans="1:18" x14ac:dyDescent="0.25">
      <c r="A453" s="10">
        <v>452</v>
      </c>
      <c r="B453" s="15">
        <v>41215</v>
      </c>
      <c r="C453" s="16">
        <v>0.15089604312355498</v>
      </c>
      <c r="D453" s="10">
        <f>IF(Tbl_Transactions[[#This Row],[Date]]="","",YEAR(Tbl_Transactions[[#This Row],[Date]]))</f>
        <v>2012</v>
      </c>
      <c r="E453" s="10">
        <f>MONTH(Tbl_Transactions[[#This Row],[Date]])</f>
        <v>11</v>
      </c>
      <c r="F453" s="10" t="str">
        <f>VLOOKUP(Tbl_Transactions[[#This Row],[Month Num]],Tbl_Lookup_Month[],2)</f>
        <v>Nov</v>
      </c>
      <c r="G453" s="10">
        <f>DAY(Tbl_Transactions[[#This Row],[Date]])</f>
        <v>2</v>
      </c>
      <c r="H453" s="10">
        <f>WEEKDAY(Tbl_Transactions[[#This Row],[Date]])</f>
        <v>6</v>
      </c>
      <c r="I453" s="10" t="str">
        <f>VLOOKUP(Tbl_Transactions[[#This Row],[Weekday Num]],Tbl_Lookup_Weekday[], 2)</f>
        <v>Fri</v>
      </c>
      <c r="J453" s="10" t="str">
        <f>VLOOKUP(Tbl_Transactions[[#This Row],[Time]],Tbl_Lookup_Time[],4,TRUE)</f>
        <v>Night</v>
      </c>
      <c r="K453" s="10" t="s">
        <v>37</v>
      </c>
      <c r="L453" s="10" t="s">
        <v>47</v>
      </c>
      <c r="M453" s="10" t="s">
        <v>48</v>
      </c>
      <c r="N453" s="10" t="s">
        <v>35</v>
      </c>
      <c r="O453" s="14">
        <v>377</v>
      </c>
      <c r="P453" s="14">
        <f>IF(Tbl_Transactions[[#This Row],[Type]]="Income",Tbl_Transactions[[#This Row],[Amount]]*Rng_Lookup_IncomeTax,Tbl_Transactions[[#This Row],[Amount]]*Rng_Lookup_SalesTax)</f>
        <v>33.458749999999995</v>
      </c>
      <c r="Q453" s="14">
        <f>IF(Tbl_Transactions[[#This Row],[Type]]="Expense",Tbl_Transactions[[#This Row],[Amount]]+Tbl_Transactions[[#This Row],[Tax]],Tbl_Transactions[[#This Row],[Amount]]-Tbl_Transactions[[#This Row],[Tax]])</f>
        <v>410.45875000000001</v>
      </c>
      <c r="R453" s="10" t="str">
        <f>IF(Tbl_Transactions[[#This Row],[Category]]="Income","Income","Expense")</f>
        <v>Expense</v>
      </c>
    </row>
    <row r="454" spans="1:18" x14ac:dyDescent="0.25">
      <c r="A454" s="10">
        <v>453</v>
      </c>
      <c r="B454" s="15">
        <v>41218</v>
      </c>
      <c r="C454" s="16">
        <v>0.8246969862169653</v>
      </c>
      <c r="D454" s="10">
        <f>IF(Tbl_Transactions[[#This Row],[Date]]="","",YEAR(Tbl_Transactions[[#This Row],[Date]]))</f>
        <v>2012</v>
      </c>
      <c r="E454" s="10">
        <f>MONTH(Tbl_Transactions[[#This Row],[Date]])</f>
        <v>11</v>
      </c>
      <c r="F454" s="10" t="str">
        <f>VLOOKUP(Tbl_Transactions[[#This Row],[Month Num]],Tbl_Lookup_Month[],2)</f>
        <v>Nov</v>
      </c>
      <c r="G454" s="10">
        <f>DAY(Tbl_Transactions[[#This Row],[Date]])</f>
        <v>5</v>
      </c>
      <c r="H454" s="10">
        <f>WEEKDAY(Tbl_Transactions[[#This Row],[Date]])</f>
        <v>2</v>
      </c>
      <c r="I454" s="10" t="str">
        <f>VLOOKUP(Tbl_Transactions[[#This Row],[Weekday Num]],Tbl_Lookup_Weekday[], 2)</f>
        <v>Mon</v>
      </c>
      <c r="J454" s="10" t="str">
        <f>VLOOKUP(Tbl_Transactions[[#This Row],[Time]],Tbl_Lookup_Time[],4,TRUE)</f>
        <v>Evening</v>
      </c>
      <c r="K454" s="10" t="s">
        <v>24</v>
      </c>
      <c r="L454" s="10" t="s">
        <v>30</v>
      </c>
      <c r="M454" s="10" t="s">
        <v>31</v>
      </c>
      <c r="N454" s="10" t="s">
        <v>26</v>
      </c>
      <c r="O454" s="14">
        <v>340</v>
      </c>
      <c r="P454" s="14">
        <f>IF(Tbl_Transactions[[#This Row],[Type]]="Income",Tbl_Transactions[[#This Row],[Amount]]*Rng_Lookup_IncomeTax,Tbl_Transactions[[#This Row],[Amount]]*Rng_Lookup_SalesTax)</f>
        <v>30.174999999999997</v>
      </c>
      <c r="Q454" s="14">
        <f>IF(Tbl_Transactions[[#This Row],[Type]]="Expense",Tbl_Transactions[[#This Row],[Amount]]+Tbl_Transactions[[#This Row],[Tax]],Tbl_Transactions[[#This Row],[Amount]]-Tbl_Transactions[[#This Row],[Tax]])</f>
        <v>370.17500000000001</v>
      </c>
      <c r="R454" s="10" t="str">
        <f>IF(Tbl_Transactions[[#This Row],[Category]]="Income","Income","Expense")</f>
        <v>Expense</v>
      </c>
    </row>
    <row r="455" spans="1:18" x14ac:dyDescent="0.25">
      <c r="A455" s="10">
        <v>454</v>
      </c>
      <c r="B455" s="15">
        <v>41219</v>
      </c>
      <c r="C455" s="16">
        <v>0.73212581881220362</v>
      </c>
      <c r="D455" s="10">
        <f>IF(Tbl_Transactions[[#This Row],[Date]]="","",YEAR(Tbl_Transactions[[#This Row],[Date]]))</f>
        <v>2012</v>
      </c>
      <c r="E455" s="10">
        <f>MONTH(Tbl_Transactions[[#This Row],[Date]])</f>
        <v>11</v>
      </c>
      <c r="F455" s="10" t="str">
        <f>VLOOKUP(Tbl_Transactions[[#This Row],[Month Num]],Tbl_Lookup_Month[],2)</f>
        <v>Nov</v>
      </c>
      <c r="G455" s="10">
        <f>DAY(Tbl_Transactions[[#This Row],[Date]])</f>
        <v>6</v>
      </c>
      <c r="H455" s="10">
        <f>WEEKDAY(Tbl_Transactions[[#This Row],[Date]])</f>
        <v>3</v>
      </c>
      <c r="I455" s="10" t="str">
        <f>VLOOKUP(Tbl_Transactions[[#This Row],[Weekday Num]],Tbl_Lookup_Weekday[], 2)</f>
        <v>Tue</v>
      </c>
      <c r="J455" s="10" t="str">
        <f>VLOOKUP(Tbl_Transactions[[#This Row],[Time]],Tbl_Lookup_Time[],4,TRUE)</f>
        <v>Evening</v>
      </c>
      <c r="K455" s="10" t="s">
        <v>28</v>
      </c>
      <c r="L455" s="10" t="s">
        <v>27</v>
      </c>
      <c r="M455" s="10" t="s">
        <v>29</v>
      </c>
      <c r="N455" s="10" t="s">
        <v>19</v>
      </c>
      <c r="O455" s="14">
        <v>213</v>
      </c>
      <c r="P455" s="14">
        <f>IF(Tbl_Transactions[[#This Row],[Type]]="Income",Tbl_Transactions[[#This Row],[Amount]]*Rng_Lookup_IncomeTax,Tbl_Transactions[[#This Row],[Amount]]*Rng_Lookup_SalesTax)</f>
        <v>18.903749999999999</v>
      </c>
      <c r="Q455" s="14">
        <f>IF(Tbl_Transactions[[#This Row],[Type]]="Expense",Tbl_Transactions[[#This Row],[Amount]]+Tbl_Transactions[[#This Row],[Tax]],Tbl_Transactions[[#This Row],[Amount]]-Tbl_Transactions[[#This Row],[Tax]])</f>
        <v>231.90375</v>
      </c>
      <c r="R455" s="10" t="str">
        <f>IF(Tbl_Transactions[[#This Row],[Category]]="Income","Income","Expense")</f>
        <v>Expense</v>
      </c>
    </row>
    <row r="456" spans="1:18" x14ac:dyDescent="0.25">
      <c r="A456" s="10">
        <v>455</v>
      </c>
      <c r="B456" s="15">
        <v>41220</v>
      </c>
      <c r="C456" s="16">
        <v>0.31084195452905017</v>
      </c>
      <c r="D456" s="10">
        <f>IF(Tbl_Transactions[[#This Row],[Date]]="","",YEAR(Tbl_Transactions[[#This Row],[Date]]))</f>
        <v>2012</v>
      </c>
      <c r="E456" s="10">
        <f>MONTH(Tbl_Transactions[[#This Row],[Date]])</f>
        <v>11</v>
      </c>
      <c r="F456" s="10" t="str">
        <f>VLOOKUP(Tbl_Transactions[[#This Row],[Month Num]],Tbl_Lookup_Month[],2)</f>
        <v>Nov</v>
      </c>
      <c r="G456" s="10">
        <f>DAY(Tbl_Transactions[[#This Row],[Date]])</f>
        <v>7</v>
      </c>
      <c r="H456" s="10">
        <f>WEEKDAY(Tbl_Transactions[[#This Row],[Date]])</f>
        <v>4</v>
      </c>
      <c r="I456" s="10" t="str">
        <f>VLOOKUP(Tbl_Transactions[[#This Row],[Weekday Num]],Tbl_Lookup_Weekday[], 2)</f>
        <v>Wed</v>
      </c>
      <c r="J456" s="10" t="str">
        <f>VLOOKUP(Tbl_Transactions[[#This Row],[Time]],Tbl_Lookup_Time[],4,TRUE)</f>
        <v>Morning</v>
      </c>
      <c r="K456" s="10" t="s">
        <v>40</v>
      </c>
      <c r="L456" s="10" t="s">
        <v>39</v>
      </c>
      <c r="M456" s="10" t="s">
        <v>41</v>
      </c>
      <c r="N456" s="10" t="s">
        <v>26</v>
      </c>
      <c r="O456" s="14">
        <v>191</v>
      </c>
      <c r="P456" s="14">
        <f>IF(Tbl_Transactions[[#This Row],[Type]]="Income",Tbl_Transactions[[#This Row],[Amount]]*Rng_Lookup_IncomeTax,Tbl_Transactions[[#This Row],[Amount]]*Rng_Lookup_SalesTax)</f>
        <v>16.951249999999998</v>
      </c>
      <c r="Q456" s="14">
        <f>IF(Tbl_Transactions[[#This Row],[Type]]="Expense",Tbl_Transactions[[#This Row],[Amount]]+Tbl_Transactions[[#This Row],[Tax]],Tbl_Transactions[[#This Row],[Amount]]-Tbl_Transactions[[#This Row],[Tax]])</f>
        <v>207.95124999999999</v>
      </c>
      <c r="R456" s="10" t="str">
        <f>IF(Tbl_Transactions[[#This Row],[Category]]="Income","Income","Expense")</f>
        <v>Expense</v>
      </c>
    </row>
    <row r="457" spans="1:18" x14ac:dyDescent="0.25">
      <c r="A457" s="10">
        <v>456</v>
      </c>
      <c r="B457" s="15">
        <v>41220</v>
      </c>
      <c r="C457" s="16">
        <v>5.6801229535869302E-2</v>
      </c>
      <c r="D457" s="10">
        <f>IF(Tbl_Transactions[[#This Row],[Date]]="","",YEAR(Tbl_Transactions[[#This Row],[Date]]))</f>
        <v>2012</v>
      </c>
      <c r="E457" s="10">
        <f>MONTH(Tbl_Transactions[[#This Row],[Date]])</f>
        <v>11</v>
      </c>
      <c r="F457" s="10" t="str">
        <f>VLOOKUP(Tbl_Transactions[[#This Row],[Month Num]],Tbl_Lookup_Month[],2)</f>
        <v>Nov</v>
      </c>
      <c r="G457" s="10">
        <f>DAY(Tbl_Transactions[[#This Row],[Date]])</f>
        <v>7</v>
      </c>
      <c r="H457" s="10">
        <f>WEEKDAY(Tbl_Transactions[[#This Row],[Date]])</f>
        <v>4</v>
      </c>
      <c r="I457" s="10" t="str">
        <f>VLOOKUP(Tbl_Transactions[[#This Row],[Weekday Num]],Tbl_Lookup_Weekday[], 2)</f>
        <v>Wed</v>
      </c>
      <c r="J457" s="10" t="str">
        <f>VLOOKUP(Tbl_Transactions[[#This Row],[Time]],Tbl_Lookup_Time[],4,TRUE)</f>
        <v>Night</v>
      </c>
      <c r="K457" s="10" t="s">
        <v>37</v>
      </c>
      <c r="L457" s="10" t="s">
        <v>47</v>
      </c>
      <c r="M457" s="10" t="s">
        <v>48</v>
      </c>
      <c r="N457" s="10" t="s">
        <v>19</v>
      </c>
      <c r="O457" s="14">
        <v>344</v>
      </c>
      <c r="P457" s="14">
        <f>IF(Tbl_Transactions[[#This Row],[Type]]="Income",Tbl_Transactions[[#This Row],[Amount]]*Rng_Lookup_IncomeTax,Tbl_Transactions[[#This Row],[Amount]]*Rng_Lookup_SalesTax)</f>
        <v>30.529999999999998</v>
      </c>
      <c r="Q457" s="14">
        <f>IF(Tbl_Transactions[[#This Row],[Type]]="Expense",Tbl_Transactions[[#This Row],[Amount]]+Tbl_Transactions[[#This Row],[Tax]],Tbl_Transactions[[#This Row],[Amount]]-Tbl_Transactions[[#This Row],[Tax]])</f>
        <v>374.53</v>
      </c>
      <c r="R457" s="10" t="str">
        <f>IF(Tbl_Transactions[[#This Row],[Category]]="Income","Income","Expense")</f>
        <v>Expense</v>
      </c>
    </row>
    <row r="458" spans="1:18" x14ac:dyDescent="0.25">
      <c r="A458" s="10">
        <v>457</v>
      </c>
      <c r="B458" s="15">
        <v>41220</v>
      </c>
      <c r="C458" s="16">
        <v>0.75192568159035844</v>
      </c>
      <c r="D458" s="10">
        <f>IF(Tbl_Transactions[[#This Row],[Date]]="","",YEAR(Tbl_Transactions[[#This Row],[Date]]))</f>
        <v>2012</v>
      </c>
      <c r="E458" s="10">
        <f>MONTH(Tbl_Transactions[[#This Row],[Date]])</f>
        <v>11</v>
      </c>
      <c r="F458" s="10" t="str">
        <f>VLOOKUP(Tbl_Transactions[[#This Row],[Month Num]],Tbl_Lookup_Month[],2)</f>
        <v>Nov</v>
      </c>
      <c r="G458" s="10">
        <f>DAY(Tbl_Transactions[[#This Row],[Date]])</f>
        <v>7</v>
      </c>
      <c r="H458" s="10">
        <f>WEEKDAY(Tbl_Transactions[[#This Row],[Date]])</f>
        <v>4</v>
      </c>
      <c r="I458" s="10" t="str">
        <f>VLOOKUP(Tbl_Transactions[[#This Row],[Weekday Num]],Tbl_Lookup_Weekday[], 2)</f>
        <v>Wed</v>
      </c>
      <c r="J458" s="10" t="str">
        <f>VLOOKUP(Tbl_Transactions[[#This Row],[Time]],Tbl_Lookup_Time[],4,TRUE)</f>
        <v>Evening</v>
      </c>
      <c r="K458" s="10" t="s">
        <v>37</v>
      </c>
      <c r="L458" s="10" t="s">
        <v>36</v>
      </c>
      <c r="M458" s="10" t="s">
        <v>38</v>
      </c>
      <c r="N458" s="10" t="s">
        <v>19</v>
      </c>
      <c r="O458" s="14">
        <v>134</v>
      </c>
      <c r="P458" s="14">
        <f>IF(Tbl_Transactions[[#This Row],[Type]]="Income",Tbl_Transactions[[#This Row],[Amount]]*Rng_Lookup_IncomeTax,Tbl_Transactions[[#This Row],[Amount]]*Rng_Lookup_SalesTax)</f>
        <v>11.8925</v>
      </c>
      <c r="Q458" s="14">
        <f>IF(Tbl_Transactions[[#This Row],[Type]]="Expense",Tbl_Transactions[[#This Row],[Amount]]+Tbl_Transactions[[#This Row],[Tax]],Tbl_Transactions[[#This Row],[Amount]]-Tbl_Transactions[[#This Row],[Tax]])</f>
        <v>145.89250000000001</v>
      </c>
      <c r="R458" s="10" t="str">
        <f>IF(Tbl_Transactions[[#This Row],[Category]]="Income","Income","Expense")</f>
        <v>Expense</v>
      </c>
    </row>
    <row r="459" spans="1:18" x14ac:dyDescent="0.25">
      <c r="A459" s="10">
        <v>458</v>
      </c>
      <c r="B459" s="15">
        <v>41225</v>
      </c>
      <c r="C459" s="16">
        <v>0.48705281040488968</v>
      </c>
      <c r="D459" s="10">
        <f>IF(Tbl_Transactions[[#This Row],[Date]]="","",YEAR(Tbl_Transactions[[#This Row],[Date]]))</f>
        <v>2012</v>
      </c>
      <c r="E459" s="10">
        <f>MONTH(Tbl_Transactions[[#This Row],[Date]])</f>
        <v>11</v>
      </c>
      <c r="F459" s="10" t="str">
        <f>VLOOKUP(Tbl_Transactions[[#This Row],[Month Num]],Tbl_Lookup_Month[],2)</f>
        <v>Nov</v>
      </c>
      <c r="G459" s="10">
        <f>DAY(Tbl_Transactions[[#This Row],[Date]])</f>
        <v>12</v>
      </c>
      <c r="H459" s="10">
        <f>WEEKDAY(Tbl_Transactions[[#This Row],[Date]])</f>
        <v>2</v>
      </c>
      <c r="I459" s="10" t="str">
        <f>VLOOKUP(Tbl_Transactions[[#This Row],[Weekday Num]],Tbl_Lookup_Weekday[], 2)</f>
        <v>Mon</v>
      </c>
      <c r="J459" s="10" t="str">
        <f>VLOOKUP(Tbl_Transactions[[#This Row],[Time]],Tbl_Lookup_Time[],4,TRUE)</f>
        <v>Late Morning</v>
      </c>
      <c r="K459" s="10" t="s">
        <v>17</v>
      </c>
      <c r="L459" s="10" t="s">
        <v>44</v>
      </c>
      <c r="M459" s="10" t="s">
        <v>45</v>
      </c>
      <c r="N459" s="10" t="s">
        <v>19</v>
      </c>
      <c r="O459" s="14">
        <v>98</v>
      </c>
      <c r="P459" s="14">
        <f>IF(Tbl_Transactions[[#This Row],[Type]]="Income",Tbl_Transactions[[#This Row],[Amount]]*Rng_Lookup_IncomeTax,Tbl_Transactions[[#This Row],[Amount]]*Rng_Lookup_SalesTax)</f>
        <v>37.24</v>
      </c>
      <c r="Q459" s="14">
        <f>IF(Tbl_Transactions[[#This Row],[Type]]="Expense",Tbl_Transactions[[#This Row],[Amount]]+Tbl_Transactions[[#This Row],[Tax]],Tbl_Transactions[[#This Row],[Amount]]-Tbl_Transactions[[#This Row],[Tax]])</f>
        <v>60.76</v>
      </c>
      <c r="R459" s="10" t="str">
        <f>IF(Tbl_Transactions[[#This Row],[Category]]="Income","Income","Expense")</f>
        <v>Income</v>
      </c>
    </row>
    <row r="460" spans="1:18" x14ac:dyDescent="0.25">
      <c r="A460" s="10">
        <v>459</v>
      </c>
      <c r="B460" s="15">
        <v>41225</v>
      </c>
      <c r="C460" s="16">
        <v>0.71048308998222265</v>
      </c>
      <c r="D460" s="10">
        <f>IF(Tbl_Transactions[[#This Row],[Date]]="","",YEAR(Tbl_Transactions[[#This Row],[Date]]))</f>
        <v>2012</v>
      </c>
      <c r="E460" s="10">
        <f>MONTH(Tbl_Transactions[[#This Row],[Date]])</f>
        <v>11</v>
      </c>
      <c r="F460" s="10" t="str">
        <f>VLOOKUP(Tbl_Transactions[[#This Row],[Month Num]],Tbl_Lookup_Month[],2)</f>
        <v>Nov</v>
      </c>
      <c r="G460" s="10">
        <f>DAY(Tbl_Transactions[[#This Row],[Date]])</f>
        <v>12</v>
      </c>
      <c r="H460" s="10">
        <f>WEEKDAY(Tbl_Transactions[[#This Row],[Date]])</f>
        <v>2</v>
      </c>
      <c r="I460" s="10" t="str">
        <f>VLOOKUP(Tbl_Transactions[[#This Row],[Weekday Num]],Tbl_Lookup_Weekday[], 2)</f>
        <v>Mon</v>
      </c>
      <c r="J460" s="10" t="str">
        <f>VLOOKUP(Tbl_Transactions[[#This Row],[Time]],Tbl_Lookup_Time[],4,TRUE)</f>
        <v>Evening</v>
      </c>
      <c r="K460" s="10" t="s">
        <v>37</v>
      </c>
      <c r="L460" s="10" t="s">
        <v>47</v>
      </c>
      <c r="M460" s="10" t="s">
        <v>48</v>
      </c>
      <c r="N460" s="10" t="s">
        <v>35</v>
      </c>
      <c r="O460" s="14">
        <v>392</v>
      </c>
      <c r="P460" s="14">
        <f>IF(Tbl_Transactions[[#This Row],[Type]]="Income",Tbl_Transactions[[#This Row],[Amount]]*Rng_Lookup_IncomeTax,Tbl_Transactions[[#This Row],[Amount]]*Rng_Lookup_SalesTax)</f>
        <v>34.79</v>
      </c>
      <c r="Q460" s="14">
        <f>IF(Tbl_Transactions[[#This Row],[Type]]="Expense",Tbl_Transactions[[#This Row],[Amount]]+Tbl_Transactions[[#This Row],[Tax]],Tbl_Transactions[[#This Row],[Amount]]-Tbl_Transactions[[#This Row],[Tax]])</f>
        <v>426.79</v>
      </c>
      <c r="R460" s="10" t="str">
        <f>IF(Tbl_Transactions[[#This Row],[Category]]="Income","Income","Expense")</f>
        <v>Expense</v>
      </c>
    </row>
    <row r="461" spans="1:18" x14ac:dyDescent="0.25">
      <c r="A461" s="10">
        <v>460</v>
      </c>
      <c r="B461" s="15">
        <v>41226</v>
      </c>
      <c r="C461" s="16">
        <v>0.60059680137089289</v>
      </c>
      <c r="D461" s="10">
        <f>IF(Tbl_Transactions[[#This Row],[Date]]="","",YEAR(Tbl_Transactions[[#This Row],[Date]]))</f>
        <v>2012</v>
      </c>
      <c r="E461" s="10">
        <f>MONTH(Tbl_Transactions[[#This Row],[Date]])</f>
        <v>11</v>
      </c>
      <c r="F461" s="10" t="str">
        <f>VLOOKUP(Tbl_Transactions[[#This Row],[Month Num]],Tbl_Lookup_Month[],2)</f>
        <v>Nov</v>
      </c>
      <c r="G461" s="10">
        <f>DAY(Tbl_Transactions[[#This Row],[Date]])</f>
        <v>13</v>
      </c>
      <c r="H461" s="10">
        <f>WEEKDAY(Tbl_Transactions[[#This Row],[Date]])</f>
        <v>3</v>
      </c>
      <c r="I461" s="10" t="str">
        <f>VLOOKUP(Tbl_Transactions[[#This Row],[Weekday Num]],Tbl_Lookup_Weekday[], 2)</f>
        <v>Tue</v>
      </c>
      <c r="J461" s="10" t="str">
        <f>VLOOKUP(Tbl_Transactions[[#This Row],[Time]],Tbl_Lookup_Time[],4,TRUE)</f>
        <v>Afternoon</v>
      </c>
      <c r="K461" s="10" t="s">
        <v>55</v>
      </c>
      <c r="L461" s="10" t="s">
        <v>54</v>
      </c>
      <c r="M461" s="10" t="s">
        <v>56</v>
      </c>
      <c r="N461" s="10" t="s">
        <v>35</v>
      </c>
      <c r="O461" s="14">
        <v>455</v>
      </c>
      <c r="P461" s="14">
        <f>IF(Tbl_Transactions[[#This Row],[Type]]="Income",Tbl_Transactions[[#This Row],[Amount]]*Rng_Lookup_IncomeTax,Tbl_Transactions[[#This Row],[Amount]]*Rng_Lookup_SalesTax)</f>
        <v>40.381250000000001</v>
      </c>
      <c r="Q461" s="14">
        <f>IF(Tbl_Transactions[[#This Row],[Type]]="Expense",Tbl_Transactions[[#This Row],[Amount]]+Tbl_Transactions[[#This Row],[Tax]],Tbl_Transactions[[#This Row],[Amount]]-Tbl_Transactions[[#This Row],[Tax]])</f>
        <v>495.38125000000002</v>
      </c>
      <c r="R461" s="10" t="str">
        <f>IF(Tbl_Transactions[[#This Row],[Category]]="Income","Income","Expense")</f>
        <v>Expense</v>
      </c>
    </row>
    <row r="462" spans="1:18" x14ac:dyDescent="0.25">
      <c r="A462" s="10">
        <v>461</v>
      </c>
      <c r="B462" s="15">
        <v>41228</v>
      </c>
      <c r="C462" s="16">
        <v>0.18222606945151365</v>
      </c>
      <c r="D462" s="10">
        <f>IF(Tbl_Transactions[[#This Row],[Date]]="","",YEAR(Tbl_Transactions[[#This Row],[Date]]))</f>
        <v>2012</v>
      </c>
      <c r="E462" s="10">
        <f>MONTH(Tbl_Transactions[[#This Row],[Date]])</f>
        <v>11</v>
      </c>
      <c r="F462" s="10" t="str">
        <f>VLOOKUP(Tbl_Transactions[[#This Row],[Month Num]],Tbl_Lookup_Month[],2)</f>
        <v>Nov</v>
      </c>
      <c r="G462" s="10">
        <f>DAY(Tbl_Transactions[[#This Row],[Date]])</f>
        <v>15</v>
      </c>
      <c r="H462" s="10">
        <f>WEEKDAY(Tbl_Transactions[[#This Row],[Date]])</f>
        <v>5</v>
      </c>
      <c r="I462" s="10" t="str">
        <f>VLOOKUP(Tbl_Transactions[[#This Row],[Weekday Num]],Tbl_Lookup_Weekday[], 2)</f>
        <v>Thu</v>
      </c>
      <c r="J462" s="10" t="str">
        <f>VLOOKUP(Tbl_Transactions[[#This Row],[Time]],Tbl_Lookup_Time[],4,TRUE)</f>
        <v>Early Morning</v>
      </c>
      <c r="K462" s="10" t="s">
        <v>17</v>
      </c>
      <c r="L462" s="10" t="s">
        <v>20</v>
      </c>
      <c r="M462" s="10" t="s">
        <v>21</v>
      </c>
      <c r="N462" s="10" t="s">
        <v>19</v>
      </c>
      <c r="O462" s="14">
        <v>496</v>
      </c>
      <c r="P462" s="14">
        <f>IF(Tbl_Transactions[[#This Row],[Type]]="Income",Tbl_Transactions[[#This Row],[Amount]]*Rng_Lookup_IncomeTax,Tbl_Transactions[[#This Row],[Amount]]*Rng_Lookup_SalesTax)</f>
        <v>188.48</v>
      </c>
      <c r="Q462" s="14">
        <f>IF(Tbl_Transactions[[#This Row],[Type]]="Expense",Tbl_Transactions[[#This Row],[Amount]]+Tbl_Transactions[[#This Row],[Tax]],Tbl_Transactions[[#This Row],[Amount]]-Tbl_Transactions[[#This Row],[Tax]])</f>
        <v>307.52</v>
      </c>
      <c r="R462" s="10" t="str">
        <f>IF(Tbl_Transactions[[#This Row],[Category]]="Income","Income","Expense")</f>
        <v>Income</v>
      </c>
    </row>
    <row r="463" spans="1:18" x14ac:dyDescent="0.25">
      <c r="A463" s="10">
        <v>462</v>
      </c>
      <c r="B463" s="15">
        <v>41229</v>
      </c>
      <c r="C463" s="16">
        <v>0.83010526076315427</v>
      </c>
      <c r="D463" s="10">
        <f>IF(Tbl_Transactions[[#This Row],[Date]]="","",YEAR(Tbl_Transactions[[#This Row],[Date]]))</f>
        <v>2012</v>
      </c>
      <c r="E463" s="10">
        <f>MONTH(Tbl_Transactions[[#This Row],[Date]])</f>
        <v>11</v>
      </c>
      <c r="F463" s="10" t="str">
        <f>VLOOKUP(Tbl_Transactions[[#This Row],[Month Num]],Tbl_Lookup_Month[],2)</f>
        <v>Nov</v>
      </c>
      <c r="G463" s="10">
        <f>DAY(Tbl_Transactions[[#This Row],[Date]])</f>
        <v>16</v>
      </c>
      <c r="H463" s="10">
        <f>WEEKDAY(Tbl_Transactions[[#This Row],[Date]])</f>
        <v>6</v>
      </c>
      <c r="I463" s="10" t="str">
        <f>VLOOKUP(Tbl_Transactions[[#This Row],[Weekday Num]],Tbl_Lookup_Weekday[], 2)</f>
        <v>Fri</v>
      </c>
      <c r="J463" s="10" t="str">
        <f>VLOOKUP(Tbl_Transactions[[#This Row],[Time]],Tbl_Lookup_Time[],4,TRUE)</f>
        <v>Evening</v>
      </c>
      <c r="K463" s="10" t="s">
        <v>60</v>
      </c>
      <c r="L463" s="10" t="s">
        <v>59</v>
      </c>
      <c r="M463" s="10" t="s">
        <v>61</v>
      </c>
      <c r="N463" s="10" t="s">
        <v>35</v>
      </c>
      <c r="O463" s="14">
        <v>378</v>
      </c>
      <c r="P463" s="14">
        <f>IF(Tbl_Transactions[[#This Row],[Type]]="Income",Tbl_Transactions[[#This Row],[Amount]]*Rng_Lookup_IncomeTax,Tbl_Transactions[[#This Row],[Amount]]*Rng_Lookup_SalesTax)</f>
        <v>33.547499999999999</v>
      </c>
      <c r="Q463" s="14">
        <f>IF(Tbl_Transactions[[#This Row],[Type]]="Expense",Tbl_Transactions[[#This Row],[Amount]]+Tbl_Transactions[[#This Row],[Tax]],Tbl_Transactions[[#This Row],[Amount]]-Tbl_Transactions[[#This Row],[Tax]])</f>
        <v>411.54750000000001</v>
      </c>
      <c r="R463" s="10" t="str">
        <f>IF(Tbl_Transactions[[#This Row],[Category]]="Income","Income","Expense")</f>
        <v>Expense</v>
      </c>
    </row>
    <row r="464" spans="1:18" x14ac:dyDescent="0.25">
      <c r="A464" s="10">
        <v>463</v>
      </c>
      <c r="B464" s="15">
        <v>41232</v>
      </c>
      <c r="C464" s="16">
        <v>0.6780203165832509</v>
      </c>
      <c r="D464" s="10">
        <f>IF(Tbl_Transactions[[#This Row],[Date]]="","",YEAR(Tbl_Transactions[[#This Row],[Date]]))</f>
        <v>2012</v>
      </c>
      <c r="E464" s="10">
        <f>MONTH(Tbl_Transactions[[#This Row],[Date]])</f>
        <v>11</v>
      </c>
      <c r="F464" s="10" t="str">
        <f>VLOOKUP(Tbl_Transactions[[#This Row],[Month Num]],Tbl_Lookup_Month[],2)</f>
        <v>Nov</v>
      </c>
      <c r="G464" s="10">
        <f>DAY(Tbl_Transactions[[#This Row],[Date]])</f>
        <v>19</v>
      </c>
      <c r="H464" s="10">
        <f>WEEKDAY(Tbl_Transactions[[#This Row],[Date]])</f>
        <v>2</v>
      </c>
      <c r="I464" s="10" t="str">
        <f>VLOOKUP(Tbl_Transactions[[#This Row],[Weekday Num]],Tbl_Lookup_Weekday[], 2)</f>
        <v>Mon</v>
      </c>
      <c r="J464" s="10" t="str">
        <f>VLOOKUP(Tbl_Transactions[[#This Row],[Time]],Tbl_Lookup_Time[],4,TRUE)</f>
        <v>Afternoon</v>
      </c>
      <c r="K464" s="10" t="s">
        <v>63</v>
      </c>
      <c r="L464" s="10" t="s">
        <v>62</v>
      </c>
      <c r="M464" s="10" t="s">
        <v>64</v>
      </c>
      <c r="N464" s="10" t="s">
        <v>19</v>
      </c>
      <c r="O464" s="14">
        <v>141</v>
      </c>
      <c r="P464" s="14">
        <f>IF(Tbl_Transactions[[#This Row],[Type]]="Income",Tbl_Transactions[[#This Row],[Amount]]*Rng_Lookup_IncomeTax,Tbl_Transactions[[#This Row],[Amount]]*Rng_Lookup_SalesTax)</f>
        <v>12.51375</v>
      </c>
      <c r="Q464" s="14">
        <f>IF(Tbl_Transactions[[#This Row],[Type]]="Expense",Tbl_Transactions[[#This Row],[Amount]]+Tbl_Transactions[[#This Row],[Tax]],Tbl_Transactions[[#This Row],[Amount]]-Tbl_Transactions[[#This Row],[Tax]])</f>
        <v>153.51374999999999</v>
      </c>
      <c r="R464" s="10" t="str">
        <f>IF(Tbl_Transactions[[#This Row],[Category]]="Income","Income","Expense")</f>
        <v>Expense</v>
      </c>
    </row>
    <row r="465" spans="1:18" x14ac:dyDescent="0.25">
      <c r="A465" s="10">
        <v>464</v>
      </c>
      <c r="B465" s="15">
        <v>41238</v>
      </c>
      <c r="C465" s="16">
        <v>7.3808122267489784E-2</v>
      </c>
      <c r="D465" s="10">
        <f>IF(Tbl_Transactions[[#This Row],[Date]]="","",YEAR(Tbl_Transactions[[#This Row],[Date]]))</f>
        <v>2012</v>
      </c>
      <c r="E465" s="10">
        <f>MONTH(Tbl_Transactions[[#This Row],[Date]])</f>
        <v>11</v>
      </c>
      <c r="F465" s="10" t="str">
        <f>VLOOKUP(Tbl_Transactions[[#This Row],[Month Num]],Tbl_Lookup_Month[],2)</f>
        <v>Nov</v>
      </c>
      <c r="G465" s="10">
        <f>DAY(Tbl_Transactions[[#This Row],[Date]])</f>
        <v>25</v>
      </c>
      <c r="H465" s="10">
        <f>WEEKDAY(Tbl_Transactions[[#This Row],[Date]])</f>
        <v>1</v>
      </c>
      <c r="I465" s="10" t="str">
        <f>VLOOKUP(Tbl_Transactions[[#This Row],[Weekday Num]],Tbl_Lookup_Weekday[], 2)</f>
        <v>Sun</v>
      </c>
      <c r="J465" s="10" t="str">
        <f>VLOOKUP(Tbl_Transactions[[#This Row],[Time]],Tbl_Lookup_Time[],4,TRUE)</f>
        <v>Night</v>
      </c>
      <c r="K465" s="10" t="s">
        <v>37</v>
      </c>
      <c r="L465" s="10" t="s">
        <v>47</v>
      </c>
      <c r="M465" s="10" t="s">
        <v>48</v>
      </c>
      <c r="N465" s="10" t="s">
        <v>35</v>
      </c>
      <c r="O465" s="14">
        <v>17</v>
      </c>
      <c r="P465" s="14">
        <f>IF(Tbl_Transactions[[#This Row],[Type]]="Income",Tbl_Transactions[[#This Row],[Amount]]*Rng_Lookup_IncomeTax,Tbl_Transactions[[#This Row],[Amount]]*Rng_Lookup_SalesTax)</f>
        <v>1.50875</v>
      </c>
      <c r="Q465" s="14">
        <f>IF(Tbl_Transactions[[#This Row],[Type]]="Expense",Tbl_Transactions[[#This Row],[Amount]]+Tbl_Transactions[[#This Row],[Tax]],Tbl_Transactions[[#This Row],[Amount]]-Tbl_Transactions[[#This Row],[Tax]])</f>
        <v>18.508749999999999</v>
      </c>
      <c r="R465" s="10" t="str">
        <f>IF(Tbl_Transactions[[#This Row],[Category]]="Income","Income","Expense")</f>
        <v>Expense</v>
      </c>
    </row>
    <row r="466" spans="1:18" x14ac:dyDescent="0.25">
      <c r="A466" s="10">
        <v>465</v>
      </c>
      <c r="B466" s="15">
        <v>41238</v>
      </c>
      <c r="C466" s="16">
        <v>0.57348404370631201</v>
      </c>
      <c r="D466" s="10">
        <f>IF(Tbl_Transactions[[#This Row],[Date]]="","",YEAR(Tbl_Transactions[[#This Row],[Date]]))</f>
        <v>2012</v>
      </c>
      <c r="E466" s="10">
        <f>MONTH(Tbl_Transactions[[#This Row],[Date]])</f>
        <v>11</v>
      </c>
      <c r="F466" s="10" t="str">
        <f>VLOOKUP(Tbl_Transactions[[#This Row],[Month Num]],Tbl_Lookup_Month[],2)</f>
        <v>Nov</v>
      </c>
      <c r="G466" s="10">
        <f>DAY(Tbl_Transactions[[#This Row],[Date]])</f>
        <v>25</v>
      </c>
      <c r="H466" s="10">
        <f>WEEKDAY(Tbl_Transactions[[#This Row],[Date]])</f>
        <v>1</v>
      </c>
      <c r="I466" s="10" t="str">
        <f>VLOOKUP(Tbl_Transactions[[#This Row],[Weekday Num]],Tbl_Lookup_Weekday[], 2)</f>
        <v>Sun</v>
      </c>
      <c r="J466" s="10" t="str">
        <f>VLOOKUP(Tbl_Transactions[[#This Row],[Time]],Tbl_Lookup_Time[],4,TRUE)</f>
        <v>Afternoon</v>
      </c>
      <c r="K466" s="10" t="s">
        <v>60</v>
      </c>
      <c r="L466" s="10" t="s">
        <v>59</v>
      </c>
      <c r="M466" s="10" t="s">
        <v>61</v>
      </c>
      <c r="N466" s="10" t="s">
        <v>35</v>
      </c>
      <c r="O466" s="14">
        <v>492</v>
      </c>
      <c r="P466" s="14">
        <f>IF(Tbl_Transactions[[#This Row],[Type]]="Income",Tbl_Transactions[[#This Row],[Amount]]*Rng_Lookup_IncomeTax,Tbl_Transactions[[#This Row],[Amount]]*Rng_Lookup_SalesTax)</f>
        <v>43.664999999999999</v>
      </c>
      <c r="Q466" s="14">
        <f>IF(Tbl_Transactions[[#This Row],[Type]]="Expense",Tbl_Transactions[[#This Row],[Amount]]+Tbl_Transactions[[#This Row],[Tax]],Tbl_Transactions[[#This Row],[Amount]]-Tbl_Transactions[[#This Row],[Tax]])</f>
        <v>535.66499999999996</v>
      </c>
      <c r="R466" s="10" t="str">
        <f>IF(Tbl_Transactions[[#This Row],[Category]]="Income","Income","Expense")</f>
        <v>Expense</v>
      </c>
    </row>
    <row r="467" spans="1:18" x14ac:dyDescent="0.25">
      <c r="A467" s="10">
        <v>466</v>
      </c>
      <c r="B467" s="15">
        <v>41243</v>
      </c>
      <c r="C467" s="16">
        <v>0.54846982872304317</v>
      </c>
      <c r="D467" s="10">
        <f>IF(Tbl_Transactions[[#This Row],[Date]]="","",YEAR(Tbl_Transactions[[#This Row],[Date]]))</f>
        <v>2012</v>
      </c>
      <c r="E467" s="10">
        <f>MONTH(Tbl_Transactions[[#This Row],[Date]])</f>
        <v>11</v>
      </c>
      <c r="F467" s="10" t="str">
        <f>VLOOKUP(Tbl_Transactions[[#This Row],[Month Num]],Tbl_Lookup_Month[],2)</f>
        <v>Nov</v>
      </c>
      <c r="G467" s="10">
        <f>DAY(Tbl_Transactions[[#This Row],[Date]])</f>
        <v>30</v>
      </c>
      <c r="H467" s="10">
        <f>WEEKDAY(Tbl_Transactions[[#This Row],[Date]])</f>
        <v>6</v>
      </c>
      <c r="I467" s="10" t="str">
        <f>VLOOKUP(Tbl_Transactions[[#This Row],[Weekday Num]],Tbl_Lookup_Weekday[], 2)</f>
        <v>Fri</v>
      </c>
      <c r="J467" s="10" t="str">
        <f>VLOOKUP(Tbl_Transactions[[#This Row],[Time]],Tbl_Lookup_Time[],4,TRUE)</f>
        <v>Afternoon</v>
      </c>
      <c r="K467" s="10" t="s">
        <v>17</v>
      </c>
      <c r="L467" s="10" t="s">
        <v>16</v>
      </c>
      <c r="M467" s="10" t="s">
        <v>18</v>
      </c>
      <c r="N467" s="10" t="s">
        <v>26</v>
      </c>
      <c r="O467" s="14">
        <v>431</v>
      </c>
      <c r="P467" s="14">
        <f>IF(Tbl_Transactions[[#This Row],[Type]]="Income",Tbl_Transactions[[#This Row],[Amount]]*Rng_Lookup_IncomeTax,Tbl_Transactions[[#This Row],[Amount]]*Rng_Lookup_SalesTax)</f>
        <v>163.78</v>
      </c>
      <c r="Q467" s="14">
        <f>IF(Tbl_Transactions[[#This Row],[Type]]="Expense",Tbl_Transactions[[#This Row],[Amount]]+Tbl_Transactions[[#This Row],[Tax]],Tbl_Transactions[[#This Row],[Amount]]-Tbl_Transactions[[#This Row],[Tax]])</f>
        <v>267.22000000000003</v>
      </c>
      <c r="R467" s="10" t="str">
        <f>IF(Tbl_Transactions[[#This Row],[Category]]="Income","Income","Expense")</f>
        <v>Income</v>
      </c>
    </row>
    <row r="468" spans="1:18" x14ac:dyDescent="0.25">
      <c r="A468" s="10">
        <v>467</v>
      </c>
      <c r="B468" s="15">
        <v>41244</v>
      </c>
      <c r="C468" s="16">
        <v>0.50698044397078579</v>
      </c>
      <c r="D468" s="10">
        <f>IF(Tbl_Transactions[[#This Row],[Date]]="","",YEAR(Tbl_Transactions[[#This Row],[Date]]))</f>
        <v>2012</v>
      </c>
      <c r="E468" s="10">
        <f>MONTH(Tbl_Transactions[[#This Row],[Date]])</f>
        <v>12</v>
      </c>
      <c r="F468" s="10" t="str">
        <f>VLOOKUP(Tbl_Transactions[[#This Row],[Month Num]],Tbl_Lookup_Month[],2)</f>
        <v>Dec</v>
      </c>
      <c r="G468" s="10">
        <f>DAY(Tbl_Transactions[[#This Row],[Date]])</f>
        <v>1</v>
      </c>
      <c r="H468" s="10">
        <f>WEEKDAY(Tbl_Transactions[[#This Row],[Date]])</f>
        <v>7</v>
      </c>
      <c r="I468" s="10" t="str">
        <f>VLOOKUP(Tbl_Transactions[[#This Row],[Weekday Num]],Tbl_Lookup_Weekday[], 2)</f>
        <v>Sat</v>
      </c>
      <c r="J468" s="10" t="str">
        <f>VLOOKUP(Tbl_Transactions[[#This Row],[Time]],Tbl_Lookup_Time[],4,TRUE)</f>
        <v>Afternoon</v>
      </c>
      <c r="K468" s="10" t="s">
        <v>28</v>
      </c>
      <c r="L468" s="10" t="s">
        <v>42</v>
      </c>
      <c r="M468" s="10" t="s">
        <v>43</v>
      </c>
      <c r="N468" s="10" t="s">
        <v>19</v>
      </c>
      <c r="O468" s="14">
        <v>114</v>
      </c>
      <c r="P468" s="14">
        <f>IF(Tbl_Transactions[[#This Row],[Type]]="Income",Tbl_Transactions[[#This Row],[Amount]]*Rng_Lookup_IncomeTax,Tbl_Transactions[[#This Row],[Amount]]*Rng_Lookup_SalesTax)</f>
        <v>10.1175</v>
      </c>
      <c r="Q468" s="14">
        <f>IF(Tbl_Transactions[[#This Row],[Type]]="Expense",Tbl_Transactions[[#This Row],[Amount]]+Tbl_Transactions[[#This Row],[Tax]],Tbl_Transactions[[#This Row],[Amount]]-Tbl_Transactions[[#This Row],[Tax]])</f>
        <v>124.11750000000001</v>
      </c>
      <c r="R468" s="10" t="str">
        <f>IF(Tbl_Transactions[[#This Row],[Category]]="Income","Income","Expense")</f>
        <v>Expense</v>
      </c>
    </row>
    <row r="469" spans="1:18" x14ac:dyDescent="0.25">
      <c r="A469" s="10">
        <v>468</v>
      </c>
      <c r="B469" s="15">
        <v>41244</v>
      </c>
      <c r="C469" s="16">
        <v>0.67781235045880739</v>
      </c>
      <c r="D469" s="10">
        <f>IF(Tbl_Transactions[[#This Row],[Date]]="","",YEAR(Tbl_Transactions[[#This Row],[Date]]))</f>
        <v>2012</v>
      </c>
      <c r="E469" s="10">
        <f>MONTH(Tbl_Transactions[[#This Row],[Date]])</f>
        <v>12</v>
      </c>
      <c r="F469" s="10" t="str">
        <f>VLOOKUP(Tbl_Transactions[[#This Row],[Month Num]],Tbl_Lookup_Month[],2)</f>
        <v>Dec</v>
      </c>
      <c r="G469" s="10">
        <f>DAY(Tbl_Transactions[[#This Row],[Date]])</f>
        <v>1</v>
      </c>
      <c r="H469" s="10">
        <f>WEEKDAY(Tbl_Transactions[[#This Row],[Date]])</f>
        <v>7</v>
      </c>
      <c r="I469" s="10" t="str">
        <f>VLOOKUP(Tbl_Transactions[[#This Row],[Weekday Num]],Tbl_Lookup_Weekday[], 2)</f>
        <v>Sat</v>
      </c>
      <c r="J469" s="10" t="str">
        <f>VLOOKUP(Tbl_Transactions[[#This Row],[Time]],Tbl_Lookup_Time[],4,TRUE)</f>
        <v>Afternoon</v>
      </c>
      <c r="K469" s="10" t="s">
        <v>28</v>
      </c>
      <c r="L469" s="10" t="s">
        <v>27</v>
      </c>
      <c r="M469" s="10" t="s">
        <v>29</v>
      </c>
      <c r="N469" s="10" t="s">
        <v>26</v>
      </c>
      <c r="O469" s="14">
        <v>453</v>
      </c>
      <c r="P469" s="14">
        <f>IF(Tbl_Transactions[[#This Row],[Type]]="Income",Tbl_Transactions[[#This Row],[Amount]]*Rng_Lookup_IncomeTax,Tbl_Transactions[[#This Row],[Amount]]*Rng_Lookup_SalesTax)</f>
        <v>40.203749999999999</v>
      </c>
      <c r="Q469" s="14">
        <f>IF(Tbl_Transactions[[#This Row],[Type]]="Expense",Tbl_Transactions[[#This Row],[Amount]]+Tbl_Transactions[[#This Row],[Tax]],Tbl_Transactions[[#This Row],[Amount]]-Tbl_Transactions[[#This Row],[Tax]])</f>
        <v>493.20375000000001</v>
      </c>
      <c r="R469" s="10" t="str">
        <f>IF(Tbl_Transactions[[#This Row],[Category]]="Income","Income","Expense")</f>
        <v>Expense</v>
      </c>
    </row>
    <row r="470" spans="1:18" x14ac:dyDescent="0.25">
      <c r="A470" s="10">
        <v>469</v>
      </c>
      <c r="B470" s="15">
        <v>41250</v>
      </c>
      <c r="C470" s="16">
        <v>0.15308654125570353</v>
      </c>
      <c r="D470" s="10">
        <f>IF(Tbl_Transactions[[#This Row],[Date]]="","",YEAR(Tbl_Transactions[[#This Row],[Date]]))</f>
        <v>2012</v>
      </c>
      <c r="E470" s="10">
        <f>MONTH(Tbl_Transactions[[#This Row],[Date]])</f>
        <v>12</v>
      </c>
      <c r="F470" s="10" t="str">
        <f>VLOOKUP(Tbl_Transactions[[#This Row],[Month Num]],Tbl_Lookup_Month[],2)</f>
        <v>Dec</v>
      </c>
      <c r="G470" s="10">
        <f>DAY(Tbl_Transactions[[#This Row],[Date]])</f>
        <v>7</v>
      </c>
      <c r="H470" s="10">
        <f>WEEKDAY(Tbl_Transactions[[#This Row],[Date]])</f>
        <v>6</v>
      </c>
      <c r="I470" s="10" t="str">
        <f>VLOOKUP(Tbl_Transactions[[#This Row],[Weekday Num]],Tbl_Lookup_Weekday[], 2)</f>
        <v>Fri</v>
      </c>
      <c r="J470" s="10" t="str">
        <f>VLOOKUP(Tbl_Transactions[[#This Row],[Time]],Tbl_Lookup_Time[],4,TRUE)</f>
        <v>Night</v>
      </c>
      <c r="K470" s="10" t="s">
        <v>28</v>
      </c>
      <c r="L470" s="10" t="s">
        <v>27</v>
      </c>
      <c r="M470" s="10" t="s">
        <v>29</v>
      </c>
      <c r="N470" s="10" t="s">
        <v>19</v>
      </c>
      <c r="O470" s="14">
        <v>123</v>
      </c>
      <c r="P470" s="14">
        <f>IF(Tbl_Transactions[[#This Row],[Type]]="Income",Tbl_Transactions[[#This Row],[Amount]]*Rng_Lookup_IncomeTax,Tbl_Transactions[[#This Row],[Amount]]*Rng_Lookup_SalesTax)</f>
        <v>10.91625</v>
      </c>
      <c r="Q470" s="14">
        <f>IF(Tbl_Transactions[[#This Row],[Type]]="Expense",Tbl_Transactions[[#This Row],[Amount]]+Tbl_Transactions[[#This Row],[Tax]],Tbl_Transactions[[#This Row],[Amount]]-Tbl_Transactions[[#This Row],[Tax]])</f>
        <v>133.91624999999999</v>
      </c>
      <c r="R470" s="10" t="str">
        <f>IF(Tbl_Transactions[[#This Row],[Category]]="Income","Income","Expense")</f>
        <v>Expense</v>
      </c>
    </row>
    <row r="471" spans="1:18" x14ac:dyDescent="0.25">
      <c r="A471" s="10">
        <v>470</v>
      </c>
      <c r="B471" s="15">
        <v>41258</v>
      </c>
      <c r="C471" s="16">
        <v>0.2634890318510863</v>
      </c>
      <c r="D471" s="10">
        <f>IF(Tbl_Transactions[[#This Row],[Date]]="","",YEAR(Tbl_Transactions[[#This Row],[Date]]))</f>
        <v>2012</v>
      </c>
      <c r="E471" s="10">
        <f>MONTH(Tbl_Transactions[[#This Row],[Date]])</f>
        <v>12</v>
      </c>
      <c r="F471" s="10" t="str">
        <f>VLOOKUP(Tbl_Transactions[[#This Row],[Month Num]],Tbl_Lookup_Month[],2)</f>
        <v>Dec</v>
      </c>
      <c r="G471" s="10">
        <f>DAY(Tbl_Transactions[[#This Row],[Date]])</f>
        <v>15</v>
      </c>
      <c r="H471" s="10">
        <f>WEEKDAY(Tbl_Transactions[[#This Row],[Date]])</f>
        <v>7</v>
      </c>
      <c r="I471" s="10" t="str">
        <f>VLOOKUP(Tbl_Transactions[[#This Row],[Weekday Num]],Tbl_Lookup_Weekday[], 2)</f>
        <v>Sat</v>
      </c>
      <c r="J471" s="10" t="str">
        <f>VLOOKUP(Tbl_Transactions[[#This Row],[Time]],Tbl_Lookup_Time[],4,TRUE)</f>
        <v>Early Morning</v>
      </c>
      <c r="K471" s="10" t="s">
        <v>28</v>
      </c>
      <c r="L471" s="10" t="s">
        <v>42</v>
      </c>
      <c r="M471" s="10" t="s">
        <v>43</v>
      </c>
      <c r="N471" s="10" t="s">
        <v>35</v>
      </c>
      <c r="O471" s="14">
        <v>453</v>
      </c>
      <c r="P471" s="14">
        <f>IF(Tbl_Transactions[[#This Row],[Type]]="Income",Tbl_Transactions[[#This Row],[Amount]]*Rng_Lookup_IncomeTax,Tbl_Transactions[[#This Row],[Amount]]*Rng_Lookup_SalesTax)</f>
        <v>40.203749999999999</v>
      </c>
      <c r="Q471" s="14">
        <f>IF(Tbl_Transactions[[#This Row],[Type]]="Expense",Tbl_Transactions[[#This Row],[Amount]]+Tbl_Transactions[[#This Row],[Tax]],Tbl_Transactions[[#This Row],[Amount]]-Tbl_Transactions[[#This Row],[Tax]])</f>
        <v>493.20375000000001</v>
      </c>
      <c r="R471" s="10" t="str">
        <f>IF(Tbl_Transactions[[#This Row],[Category]]="Income","Income","Expense")</f>
        <v>Expense</v>
      </c>
    </row>
    <row r="472" spans="1:18" x14ac:dyDescent="0.25">
      <c r="A472" s="10">
        <v>471</v>
      </c>
      <c r="B472" s="15">
        <v>41258</v>
      </c>
      <c r="C472" s="16">
        <v>0.18704302839306175</v>
      </c>
      <c r="D472" s="10">
        <f>IF(Tbl_Transactions[[#This Row],[Date]]="","",YEAR(Tbl_Transactions[[#This Row],[Date]]))</f>
        <v>2012</v>
      </c>
      <c r="E472" s="10">
        <f>MONTH(Tbl_Transactions[[#This Row],[Date]])</f>
        <v>12</v>
      </c>
      <c r="F472" s="10" t="str">
        <f>VLOOKUP(Tbl_Transactions[[#This Row],[Month Num]],Tbl_Lookup_Month[],2)</f>
        <v>Dec</v>
      </c>
      <c r="G472" s="10">
        <f>DAY(Tbl_Transactions[[#This Row],[Date]])</f>
        <v>15</v>
      </c>
      <c r="H472" s="10">
        <f>WEEKDAY(Tbl_Transactions[[#This Row],[Date]])</f>
        <v>7</v>
      </c>
      <c r="I472" s="10" t="str">
        <f>VLOOKUP(Tbl_Transactions[[#This Row],[Weekday Num]],Tbl_Lookup_Weekday[], 2)</f>
        <v>Sat</v>
      </c>
      <c r="J472" s="10" t="str">
        <f>VLOOKUP(Tbl_Transactions[[#This Row],[Time]],Tbl_Lookup_Time[],4,TRUE)</f>
        <v>Early Morning</v>
      </c>
      <c r="K472" s="10" t="s">
        <v>37</v>
      </c>
      <c r="L472" s="10" t="s">
        <v>47</v>
      </c>
      <c r="M472" s="10" t="s">
        <v>48</v>
      </c>
      <c r="N472" s="10" t="s">
        <v>19</v>
      </c>
      <c r="O472" s="14">
        <v>401</v>
      </c>
      <c r="P472" s="14">
        <f>IF(Tbl_Transactions[[#This Row],[Type]]="Income",Tbl_Transactions[[#This Row],[Amount]]*Rng_Lookup_IncomeTax,Tbl_Transactions[[#This Row],[Amount]]*Rng_Lookup_SalesTax)</f>
        <v>35.588749999999997</v>
      </c>
      <c r="Q472" s="14">
        <f>IF(Tbl_Transactions[[#This Row],[Type]]="Expense",Tbl_Transactions[[#This Row],[Amount]]+Tbl_Transactions[[#This Row],[Tax]],Tbl_Transactions[[#This Row],[Amount]]-Tbl_Transactions[[#This Row],[Tax]])</f>
        <v>436.58875</v>
      </c>
      <c r="R472" s="10" t="str">
        <f>IF(Tbl_Transactions[[#This Row],[Category]]="Income","Income","Expense")</f>
        <v>Expense</v>
      </c>
    </row>
    <row r="473" spans="1:18" x14ac:dyDescent="0.25">
      <c r="A473" s="10">
        <v>472</v>
      </c>
      <c r="B473" s="15">
        <v>41260</v>
      </c>
      <c r="C473" s="16">
        <v>0.68416127356478562</v>
      </c>
      <c r="D473" s="10">
        <f>IF(Tbl_Transactions[[#This Row],[Date]]="","",YEAR(Tbl_Transactions[[#This Row],[Date]]))</f>
        <v>2012</v>
      </c>
      <c r="E473" s="10">
        <f>MONTH(Tbl_Transactions[[#This Row],[Date]])</f>
        <v>12</v>
      </c>
      <c r="F473" s="10" t="str">
        <f>VLOOKUP(Tbl_Transactions[[#This Row],[Month Num]],Tbl_Lookup_Month[],2)</f>
        <v>Dec</v>
      </c>
      <c r="G473" s="10">
        <f>DAY(Tbl_Transactions[[#This Row],[Date]])</f>
        <v>17</v>
      </c>
      <c r="H473" s="10">
        <f>WEEKDAY(Tbl_Transactions[[#This Row],[Date]])</f>
        <v>2</v>
      </c>
      <c r="I473" s="10" t="str">
        <f>VLOOKUP(Tbl_Transactions[[#This Row],[Weekday Num]],Tbl_Lookup_Weekday[], 2)</f>
        <v>Mon</v>
      </c>
      <c r="J473" s="10" t="str">
        <f>VLOOKUP(Tbl_Transactions[[#This Row],[Time]],Tbl_Lookup_Time[],4,TRUE)</f>
        <v>Afternoon</v>
      </c>
      <c r="K473" s="10" t="s">
        <v>63</v>
      </c>
      <c r="L473" s="10" t="s">
        <v>62</v>
      </c>
      <c r="M473" s="10" t="s">
        <v>64</v>
      </c>
      <c r="N473" s="10" t="s">
        <v>26</v>
      </c>
      <c r="O473" s="14">
        <v>473</v>
      </c>
      <c r="P473" s="14">
        <f>IF(Tbl_Transactions[[#This Row],[Type]]="Income",Tbl_Transactions[[#This Row],[Amount]]*Rng_Lookup_IncomeTax,Tbl_Transactions[[#This Row],[Amount]]*Rng_Lookup_SalesTax)</f>
        <v>41.978749999999998</v>
      </c>
      <c r="Q473" s="14">
        <f>IF(Tbl_Transactions[[#This Row],[Type]]="Expense",Tbl_Transactions[[#This Row],[Amount]]+Tbl_Transactions[[#This Row],[Tax]],Tbl_Transactions[[#This Row],[Amount]]-Tbl_Transactions[[#This Row],[Tax]])</f>
        <v>514.97874999999999</v>
      </c>
      <c r="R473" s="10" t="str">
        <f>IF(Tbl_Transactions[[#This Row],[Category]]="Income","Income","Expense")</f>
        <v>Expense</v>
      </c>
    </row>
    <row r="474" spans="1:18" x14ac:dyDescent="0.25">
      <c r="A474" s="10">
        <v>473</v>
      </c>
      <c r="B474" s="15">
        <v>41262</v>
      </c>
      <c r="C474" s="16">
        <v>0.18392527795189606</v>
      </c>
      <c r="D474" s="10">
        <f>IF(Tbl_Transactions[[#This Row],[Date]]="","",YEAR(Tbl_Transactions[[#This Row],[Date]]))</f>
        <v>2012</v>
      </c>
      <c r="E474" s="10">
        <f>MONTH(Tbl_Transactions[[#This Row],[Date]])</f>
        <v>12</v>
      </c>
      <c r="F474" s="10" t="str">
        <f>VLOOKUP(Tbl_Transactions[[#This Row],[Month Num]],Tbl_Lookup_Month[],2)</f>
        <v>Dec</v>
      </c>
      <c r="G474" s="10">
        <f>DAY(Tbl_Transactions[[#This Row],[Date]])</f>
        <v>19</v>
      </c>
      <c r="H474" s="10">
        <f>WEEKDAY(Tbl_Transactions[[#This Row],[Date]])</f>
        <v>4</v>
      </c>
      <c r="I474" s="10" t="str">
        <f>VLOOKUP(Tbl_Transactions[[#This Row],[Weekday Num]],Tbl_Lookup_Weekday[], 2)</f>
        <v>Wed</v>
      </c>
      <c r="J474" s="10" t="str">
        <f>VLOOKUP(Tbl_Transactions[[#This Row],[Time]],Tbl_Lookup_Time[],4,TRUE)</f>
        <v>Early Morning</v>
      </c>
      <c r="K474" s="10" t="s">
        <v>24</v>
      </c>
      <c r="L474" s="10" t="s">
        <v>30</v>
      </c>
      <c r="M474" s="10" t="s">
        <v>31</v>
      </c>
      <c r="N474" s="10" t="s">
        <v>35</v>
      </c>
      <c r="O474" s="14">
        <v>477</v>
      </c>
      <c r="P474" s="14">
        <f>IF(Tbl_Transactions[[#This Row],[Type]]="Income",Tbl_Transactions[[#This Row],[Amount]]*Rng_Lookup_IncomeTax,Tbl_Transactions[[#This Row],[Amount]]*Rng_Lookup_SalesTax)</f>
        <v>42.333749999999995</v>
      </c>
      <c r="Q474" s="14">
        <f>IF(Tbl_Transactions[[#This Row],[Type]]="Expense",Tbl_Transactions[[#This Row],[Amount]]+Tbl_Transactions[[#This Row],[Tax]],Tbl_Transactions[[#This Row],[Amount]]-Tbl_Transactions[[#This Row],[Tax]])</f>
        <v>519.33375000000001</v>
      </c>
      <c r="R474" s="10" t="str">
        <f>IF(Tbl_Transactions[[#This Row],[Category]]="Income","Income","Expense")</f>
        <v>Expense</v>
      </c>
    </row>
    <row r="475" spans="1:18" x14ac:dyDescent="0.25">
      <c r="A475" s="10">
        <v>474</v>
      </c>
      <c r="B475" s="15">
        <v>41262</v>
      </c>
      <c r="C475" s="16">
        <v>0.34479103480122208</v>
      </c>
      <c r="D475" s="10">
        <f>IF(Tbl_Transactions[[#This Row],[Date]]="","",YEAR(Tbl_Transactions[[#This Row],[Date]]))</f>
        <v>2012</v>
      </c>
      <c r="E475" s="10">
        <f>MONTH(Tbl_Transactions[[#This Row],[Date]])</f>
        <v>12</v>
      </c>
      <c r="F475" s="10" t="str">
        <f>VLOOKUP(Tbl_Transactions[[#This Row],[Month Num]],Tbl_Lookup_Month[],2)</f>
        <v>Dec</v>
      </c>
      <c r="G475" s="10">
        <f>DAY(Tbl_Transactions[[#This Row],[Date]])</f>
        <v>19</v>
      </c>
      <c r="H475" s="10">
        <f>WEEKDAY(Tbl_Transactions[[#This Row],[Date]])</f>
        <v>4</v>
      </c>
      <c r="I475" s="10" t="str">
        <f>VLOOKUP(Tbl_Transactions[[#This Row],[Weekday Num]],Tbl_Lookup_Weekday[], 2)</f>
        <v>Wed</v>
      </c>
      <c r="J475" s="10" t="str">
        <f>VLOOKUP(Tbl_Transactions[[#This Row],[Time]],Tbl_Lookup_Time[],4,TRUE)</f>
        <v>Morning</v>
      </c>
      <c r="K475" s="10" t="s">
        <v>28</v>
      </c>
      <c r="L475" s="10" t="s">
        <v>27</v>
      </c>
      <c r="M475" s="10" t="s">
        <v>29</v>
      </c>
      <c r="N475" s="10" t="s">
        <v>35</v>
      </c>
      <c r="O475" s="14">
        <v>279</v>
      </c>
      <c r="P475" s="14">
        <f>IF(Tbl_Transactions[[#This Row],[Type]]="Income",Tbl_Transactions[[#This Row],[Amount]]*Rng_Lookup_IncomeTax,Tbl_Transactions[[#This Row],[Amount]]*Rng_Lookup_SalesTax)</f>
        <v>24.76125</v>
      </c>
      <c r="Q475" s="14">
        <f>IF(Tbl_Transactions[[#This Row],[Type]]="Expense",Tbl_Transactions[[#This Row],[Amount]]+Tbl_Transactions[[#This Row],[Tax]],Tbl_Transactions[[#This Row],[Amount]]-Tbl_Transactions[[#This Row],[Tax]])</f>
        <v>303.76125000000002</v>
      </c>
      <c r="R475" s="10" t="str">
        <f>IF(Tbl_Transactions[[#This Row],[Category]]="Income","Income","Expense")</f>
        <v>Expense</v>
      </c>
    </row>
    <row r="476" spans="1:18" x14ac:dyDescent="0.25">
      <c r="A476" s="10">
        <v>475</v>
      </c>
      <c r="B476" s="15">
        <v>41262</v>
      </c>
      <c r="C476" s="16">
        <v>0.5873044175686053</v>
      </c>
      <c r="D476" s="10">
        <f>IF(Tbl_Transactions[[#This Row],[Date]]="","",YEAR(Tbl_Transactions[[#This Row],[Date]]))</f>
        <v>2012</v>
      </c>
      <c r="E476" s="10">
        <f>MONTH(Tbl_Transactions[[#This Row],[Date]])</f>
        <v>12</v>
      </c>
      <c r="F476" s="10" t="str">
        <f>VLOOKUP(Tbl_Transactions[[#This Row],[Month Num]],Tbl_Lookup_Month[],2)</f>
        <v>Dec</v>
      </c>
      <c r="G476" s="10">
        <f>DAY(Tbl_Transactions[[#This Row],[Date]])</f>
        <v>19</v>
      </c>
      <c r="H476" s="10">
        <f>WEEKDAY(Tbl_Transactions[[#This Row],[Date]])</f>
        <v>4</v>
      </c>
      <c r="I476" s="10" t="str">
        <f>VLOOKUP(Tbl_Transactions[[#This Row],[Weekday Num]],Tbl_Lookup_Weekday[], 2)</f>
        <v>Wed</v>
      </c>
      <c r="J476" s="10" t="str">
        <f>VLOOKUP(Tbl_Transactions[[#This Row],[Time]],Tbl_Lookup_Time[],4,TRUE)</f>
        <v>Afternoon</v>
      </c>
      <c r="K476" s="10" t="s">
        <v>24</v>
      </c>
      <c r="L476" s="10" t="s">
        <v>23</v>
      </c>
      <c r="M476" s="10" t="s">
        <v>25</v>
      </c>
      <c r="N476" s="10" t="s">
        <v>26</v>
      </c>
      <c r="O476" s="14">
        <v>310</v>
      </c>
      <c r="P476" s="14">
        <f>IF(Tbl_Transactions[[#This Row],[Type]]="Income",Tbl_Transactions[[#This Row],[Amount]]*Rng_Lookup_IncomeTax,Tbl_Transactions[[#This Row],[Amount]]*Rng_Lookup_SalesTax)</f>
        <v>27.512499999999999</v>
      </c>
      <c r="Q476" s="14">
        <f>IF(Tbl_Transactions[[#This Row],[Type]]="Expense",Tbl_Transactions[[#This Row],[Amount]]+Tbl_Transactions[[#This Row],[Tax]],Tbl_Transactions[[#This Row],[Amount]]-Tbl_Transactions[[#This Row],[Tax]])</f>
        <v>337.51249999999999</v>
      </c>
      <c r="R476" s="10" t="str">
        <f>IF(Tbl_Transactions[[#This Row],[Category]]="Income","Income","Expense")</f>
        <v>Expense</v>
      </c>
    </row>
    <row r="477" spans="1:18" x14ac:dyDescent="0.25">
      <c r="A477" s="10">
        <v>476</v>
      </c>
      <c r="B477" s="15">
        <v>41264</v>
      </c>
      <c r="C477" s="16">
        <v>0.10743527950948351</v>
      </c>
      <c r="D477" s="10">
        <f>IF(Tbl_Transactions[[#This Row],[Date]]="","",YEAR(Tbl_Transactions[[#This Row],[Date]]))</f>
        <v>2012</v>
      </c>
      <c r="E477" s="10">
        <f>MONTH(Tbl_Transactions[[#This Row],[Date]])</f>
        <v>12</v>
      </c>
      <c r="F477" s="10" t="str">
        <f>VLOOKUP(Tbl_Transactions[[#This Row],[Month Num]],Tbl_Lookup_Month[],2)</f>
        <v>Dec</v>
      </c>
      <c r="G477" s="10">
        <f>DAY(Tbl_Transactions[[#This Row],[Date]])</f>
        <v>21</v>
      </c>
      <c r="H477" s="10">
        <f>WEEKDAY(Tbl_Transactions[[#This Row],[Date]])</f>
        <v>6</v>
      </c>
      <c r="I477" s="10" t="str">
        <f>VLOOKUP(Tbl_Transactions[[#This Row],[Weekday Num]],Tbl_Lookup_Weekday[], 2)</f>
        <v>Fri</v>
      </c>
      <c r="J477" s="10" t="str">
        <f>VLOOKUP(Tbl_Transactions[[#This Row],[Time]],Tbl_Lookup_Time[],4,TRUE)</f>
        <v>Night</v>
      </c>
      <c r="K477" s="10" t="s">
        <v>28</v>
      </c>
      <c r="L477" s="10" t="s">
        <v>42</v>
      </c>
      <c r="M477" s="10" t="s">
        <v>43</v>
      </c>
      <c r="N477" s="10" t="s">
        <v>26</v>
      </c>
      <c r="O477" s="14">
        <v>226</v>
      </c>
      <c r="P477" s="14">
        <f>IF(Tbl_Transactions[[#This Row],[Type]]="Income",Tbl_Transactions[[#This Row],[Amount]]*Rng_Lookup_IncomeTax,Tbl_Transactions[[#This Row],[Amount]]*Rng_Lookup_SalesTax)</f>
        <v>20.057499999999997</v>
      </c>
      <c r="Q477" s="14">
        <f>IF(Tbl_Transactions[[#This Row],[Type]]="Expense",Tbl_Transactions[[#This Row],[Amount]]+Tbl_Transactions[[#This Row],[Tax]],Tbl_Transactions[[#This Row],[Amount]]-Tbl_Transactions[[#This Row],[Tax]])</f>
        <v>246.0575</v>
      </c>
      <c r="R477" s="10" t="str">
        <f>IF(Tbl_Transactions[[#This Row],[Category]]="Income","Income","Expense")</f>
        <v>Expense</v>
      </c>
    </row>
    <row r="478" spans="1:18" x14ac:dyDescent="0.25">
      <c r="A478" s="10">
        <v>477</v>
      </c>
      <c r="B478" s="15">
        <v>41264</v>
      </c>
      <c r="C478" s="16">
        <v>8.1194793171304069E-2</v>
      </c>
      <c r="D478" s="10">
        <f>IF(Tbl_Transactions[[#This Row],[Date]]="","",YEAR(Tbl_Transactions[[#This Row],[Date]]))</f>
        <v>2012</v>
      </c>
      <c r="E478" s="10">
        <f>MONTH(Tbl_Transactions[[#This Row],[Date]])</f>
        <v>12</v>
      </c>
      <c r="F478" s="10" t="str">
        <f>VLOOKUP(Tbl_Transactions[[#This Row],[Month Num]],Tbl_Lookup_Month[],2)</f>
        <v>Dec</v>
      </c>
      <c r="G478" s="10">
        <f>DAY(Tbl_Transactions[[#This Row],[Date]])</f>
        <v>21</v>
      </c>
      <c r="H478" s="10">
        <f>WEEKDAY(Tbl_Transactions[[#This Row],[Date]])</f>
        <v>6</v>
      </c>
      <c r="I478" s="10" t="str">
        <f>VLOOKUP(Tbl_Transactions[[#This Row],[Weekday Num]],Tbl_Lookup_Weekday[], 2)</f>
        <v>Fri</v>
      </c>
      <c r="J478" s="10" t="str">
        <f>VLOOKUP(Tbl_Transactions[[#This Row],[Time]],Tbl_Lookup_Time[],4,TRUE)</f>
        <v>Night</v>
      </c>
      <c r="K478" s="10" t="s">
        <v>17</v>
      </c>
      <c r="L478" s="10" t="s">
        <v>16</v>
      </c>
      <c r="M478" s="10" t="s">
        <v>18</v>
      </c>
      <c r="N478" s="10" t="s">
        <v>26</v>
      </c>
      <c r="O478" s="14">
        <v>490</v>
      </c>
      <c r="P478" s="14">
        <f>IF(Tbl_Transactions[[#This Row],[Type]]="Income",Tbl_Transactions[[#This Row],[Amount]]*Rng_Lookup_IncomeTax,Tbl_Transactions[[#This Row],[Amount]]*Rng_Lookup_SalesTax)</f>
        <v>186.2</v>
      </c>
      <c r="Q478" s="14">
        <f>IF(Tbl_Transactions[[#This Row],[Type]]="Expense",Tbl_Transactions[[#This Row],[Amount]]+Tbl_Transactions[[#This Row],[Tax]],Tbl_Transactions[[#This Row],[Amount]]-Tbl_Transactions[[#This Row],[Tax]])</f>
        <v>303.8</v>
      </c>
      <c r="R478" s="10" t="str">
        <f>IF(Tbl_Transactions[[#This Row],[Category]]="Income","Income","Expense")</f>
        <v>Income</v>
      </c>
    </row>
    <row r="479" spans="1:18" x14ac:dyDescent="0.25">
      <c r="A479" s="10">
        <v>478</v>
      </c>
      <c r="B479" s="15">
        <v>41264</v>
      </c>
      <c r="C479" s="16">
        <v>0.9167866574812793</v>
      </c>
      <c r="D479" s="10">
        <f>IF(Tbl_Transactions[[#This Row],[Date]]="","",YEAR(Tbl_Transactions[[#This Row],[Date]]))</f>
        <v>2012</v>
      </c>
      <c r="E479" s="10">
        <f>MONTH(Tbl_Transactions[[#This Row],[Date]])</f>
        <v>12</v>
      </c>
      <c r="F479" s="10" t="str">
        <f>VLOOKUP(Tbl_Transactions[[#This Row],[Month Num]],Tbl_Lookup_Month[],2)</f>
        <v>Dec</v>
      </c>
      <c r="G479" s="10">
        <f>DAY(Tbl_Transactions[[#This Row],[Date]])</f>
        <v>21</v>
      </c>
      <c r="H479" s="10">
        <f>WEEKDAY(Tbl_Transactions[[#This Row],[Date]])</f>
        <v>6</v>
      </c>
      <c r="I479" s="10" t="str">
        <f>VLOOKUP(Tbl_Transactions[[#This Row],[Weekday Num]],Tbl_Lookup_Weekday[], 2)</f>
        <v>Fri</v>
      </c>
      <c r="J479" s="10" t="str">
        <f>VLOOKUP(Tbl_Transactions[[#This Row],[Time]],Tbl_Lookup_Time[],4,TRUE)</f>
        <v>Evening</v>
      </c>
      <c r="K479" s="10" t="s">
        <v>51</v>
      </c>
      <c r="L479" s="10" t="s">
        <v>50</v>
      </c>
      <c r="M479" s="10" t="s">
        <v>52</v>
      </c>
      <c r="N479" s="10" t="s">
        <v>19</v>
      </c>
      <c r="O479" s="14">
        <v>323</v>
      </c>
      <c r="P479" s="14">
        <f>IF(Tbl_Transactions[[#This Row],[Type]]="Income",Tbl_Transactions[[#This Row],[Amount]]*Rng_Lookup_IncomeTax,Tbl_Transactions[[#This Row],[Amount]]*Rng_Lookup_SalesTax)</f>
        <v>28.666249999999998</v>
      </c>
      <c r="Q479" s="14">
        <f>IF(Tbl_Transactions[[#This Row],[Type]]="Expense",Tbl_Transactions[[#This Row],[Amount]]+Tbl_Transactions[[#This Row],[Tax]],Tbl_Transactions[[#This Row],[Amount]]-Tbl_Transactions[[#This Row],[Tax]])</f>
        <v>351.66624999999999</v>
      </c>
      <c r="R479" s="10" t="str">
        <f>IF(Tbl_Transactions[[#This Row],[Category]]="Income","Income","Expense")</f>
        <v>Expense</v>
      </c>
    </row>
    <row r="480" spans="1:18" x14ac:dyDescent="0.25">
      <c r="A480" s="10">
        <v>479</v>
      </c>
      <c r="B480" s="15">
        <v>41264</v>
      </c>
      <c r="C480" s="16">
        <v>0.57363471407049893</v>
      </c>
      <c r="D480" s="10">
        <f>IF(Tbl_Transactions[[#This Row],[Date]]="","",YEAR(Tbl_Transactions[[#This Row],[Date]]))</f>
        <v>2012</v>
      </c>
      <c r="E480" s="10">
        <f>MONTH(Tbl_Transactions[[#This Row],[Date]])</f>
        <v>12</v>
      </c>
      <c r="F480" s="10" t="str">
        <f>VLOOKUP(Tbl_Transactions[[#This Row],[Month Num]],Tbl_Lookup_Month[],2)</f>
        <v>Dec</v>
      </c>
      <c r="G480" s="10">
        <f>DAY(Tbl_Transactions[[#This Row],[Date]])</f>
        <v>21</v>
      </c>
      <c r="H480" s="10">
        <f>WEEKDAY(Tbl_Transactions[[#This Row],[Date]])</f>
        <v>6</v>
      </c>
      <c r="I480" s="10" t="str">
        <f>VLOOKUP(Tbl_Transactions[[#This Row],[Weekday Num]],Tbl_Lookup_Weekday[], 2)</f>
        <v>Fri</v>
      </c>
      <c r="J480" s="10" t="str">
        <f>VLOOKUP(Tbl_Transactions[[#This Row],[Time]],Tbl_Lookup_Time[],4,TRUE)</f>
        <v>Afternoon</v>
      </c>
      <c r="K480" s="10" t="s">
        <v>63</v>
      </c>
      <c r="L480" s="10" t="s">
        <v>62</v>
      </c>
      <c r="M480" s="10" t="s">
        <v>64</v>
      </c>
      <c r="N480" s="10" t="s">
        <v>26</v>
      </c>
      <c r="O480" s="14">
        <v>368</v>
      </c>
      <c r="P480" s="14">
        <f>IF(Tbl_Transactions[[#This Row],[Type]]="Income",Tbl_Transactions[[#This Row],[Amount]]*Rng_Lookup_IncomeTax,Tbl_Transactions[[#This Row],[Amount]]*Rng_Lookup_SalesTax)</f>
        <v>32.659999999999997</v>
      </c>
      <c r="Q480" s="14">
        <f>IF(Tbl_Transactions[[#This Row],[Type]]="Expense",Tbl_Transactions[[#This Row],[Amount]]+Tbl_Transactions[[#This Row],[Tax]],Tbl_Transactions[[#This Row],[Amount]]-Tbl_Transactions[[#This Row],[Tax]])</f>
        <v>400.65999999999997</v>
      </c>
      <c r="R480" s="10" t="str">
        <f>IF(Tbl_Transactions[[#This Row],[Category]]="Income","Income","Expense")</f>
        <v>Expense</v>
      </c>
    </row>
    <row r="481" spans="1:18" x14ac:dyDescent="0.25">
      <c r="A481" s="10">
        <v>480</v>
      </c>
      <c r="B481" s="15">
        <v>41266</v>
      </c>
      <c r="C481" s="16">
        <v>0.95207377800594484</v>
      </c>
      <c r="D481" s="10">
        <f>IF(Tbl_Transactions[[#This Row],[Date]]="","",YEAR(Tbl_Transactions[[#This Row],[Date]]))</f>
        <v>2012</v>
      </c>
      <c r="E481" s="10">
        <f>MONTH(Tbl_Transactions[[#This Row],[Date]])</f>
        <v>12</v>
      </c>
      <c r="F481" s="10" t="str">
        <f>VLOOKUP(Tbl_Transactions[[#This Row],[Month Num]],Tbl_Lookup_Month[],2)</f>
        <v>Dec</v>
      </c>
      <c r="G481" s="10">
        <f>DAY(Tbl_Transactions[[#This Row],[Date]])</f>
        <v>23</v>
      </c>
      <c r="H481" s="10">
        <f>WEEKDAY(Tbl_Transactions[[#This Row],[Date]])</f>
        <v>1</v>
      </c>
      <c r="I481" s="10" t="str">
        <f>VLOOKUP(Tbl_Transactions[[#This Row],[Weekday Num]],Tbl_Lookup_Weekday[], 2)</f>
        <v>Sun</v>
      </c>
      <c r="J481" s="10" t="str">
        <f>VLOOKUP(Tbl_Transactions[[#This Row],[Time]],Tbl_Lookup_Time[],4,TRUE)</f>
        <v>Evening</v>
      </c>
      <c r="K481" s="10" t="s">
        <v>28</v>
      </c>
      <c r="L481" s="10" t="s">
        <v>32</v>
      </c>
      <c r="M481" s="10" t="s">
        <v>33</v>
      </c>
      <c r="N481" s="10" t="s">
        <v>35</v>
      </c>
      <c r="O481" s="14">
        <v>153</v>
      </c>
      <c r="P481" s="14">
        <f>IF(Tbl_Transactions[[#This Row],[Type]]="Income",Tbl_Transactions[[#This Row],[Amount]]*Rng_Lookup_IncomeTax,Tbl_Transactions[[#This Row],[Amount]]*Rng_Lookup_SalesTax)</f>
        <v>13.578749999999999</v>
      </c>
      <c r="Q481" s="14">
        <f>IF(Tbl_Transactions[[#This Row],[Type]]="Expense",Tbl_Transactions[[#This Row],[Amount]]+Tbl_Transactions[[#This Row],[Tax]],Tbl_Transactions[[#This Row],[Amount]]-Tbl_Transactions[[#This Row],[Tax]])</f>
        <v>166.57875000000001</v>
      </c>
      <c r="R481" s="10" t="str">
        <f>IF(Tbl_Transactions[[#This Row],[Category]]="Income","Income","Expense")</f>
        <v>Expense</v>
      </c>
    </row>
    <row r="482" spans="1:18" x14ac:dyDescent="0.25">
      <c r="A482" s="10">
        <v>481</v>
      </c>
      <c r="B482" s="15">
        <v>41266</v>
      </c>
      <c r="C482" s="16">
        <v>0.91785567134005985</v>
      </c>
      <c r="D482" s="10">
        <f>IF(Tbl_Transactions[[#This Row],[Date]]="","",YEAR(Tbl_Transactions[[#This Row],[Date]]))</f>
        <v>2012</v>
      </c>
      <c r="E482" s="10">
        <f>MONTH(Tbl_Transactions[[#This Row],[Date]])</f>
        <v>12</v>
      </c>
      <c r="F482" s="10" t="str">
        <f>VLOOKUP(Tbl_Transactions[[#This Row],[Month Num]],Tbl_Lookup_Month[],2)</f>
        <v>Dec</v>
      </c>
      <c r="G482" s="10">
        <f>DAY(Tbl_Transactions[[#This Row],[Date]])</f>
        <v>23</v>
      </c>
      <c r="H482" s="10">
        <f>WEEKDAY(Tbl_Transactions[[#This Row],[Date]])</f>
        <v>1</v>
      </c>
      <c r="I482" s="10" t="str">
        <f>VLOOKUP(Tbl_Transactions[[#This Row],[Weekday Num]],Tbl_Lookup_Weekday[], 2)</f>
        <v>Sun</v>
      </c>
      <c r="J482" s="10" t="str">
        <f>VLOOKUP(Tbl_Transactions[[#This Row],[Time]],Tbl_Lookup_Time[],4,TRUE)</f>
        <v>Evening</v>
      </c>
      <c r="K482" s="10" t="s">
        <v>40</v>
      </c>
      <c r="L482" s="10" t="s">
        <v>39</v>
      </c>
      <c r="M482" s="10" t="s">
        <v>41</v>
      </c>
      <c r="N482" s="10" t="s">
        <v>35</v>
      </c>
      <c r="O482" s="14">
        <v>170</v>
      </c>
      <c r="P482" s="14">
        <f>IF(Tbl_Transactions[[#This Row],[Type]]="Income",Tbl_Transactions[[#This Row],[Amount]]*Rng_Lookup_IncomeTax,Tbl_Transactions[[#This Row],[Amount]]*Rng_Lookup_SalesTax)</f>
        <v>15.087499999999999</v>
      </c>
      <c r="Q482" s="14">
        <f>IF(Tbl_Transactions[[#This Row],[Type]]="Expense",Tbl_Transactions[[#This Row],[Amount]]+Tbl_Transactions[[#This Row],[Tax]],Tbl_Transactions[[#This Row],[Amount]]-Tbl_Transactions[[#This Row],[Tax]])</f>
        <v>185.08750000000001</v>
      </c>
      <c r="R482" s="10" t="str">
        <f>IF(Tbl_Transactions[[#This Row],[Category]]="Income","Income","Expense")</f>
        <v>Expense</v>
      </c>
    </row>
    <row r="483" spans="1:18" x14ac:dyDescent="0.25">
      <c r="A483" s="10">
        <v>482</v>
      </c>
      <c r="B483" s="15">
        <v>41269</v>
      </c>
      <c r="C483" s="16">
        <v>0.63504332921141171</v>
      </c>
      <c r="D483" s="10">
        <f>IF(Tbl_Transactions[[#This Row],[Date]]="","",YEAR(Tbl_Transactions[[#This Row],[Date]]))</f>
        <v>2012</v>
      </c>
      <c r="E483" s="10">
        <f>MONTH(Tbl_Transactions[[#This Row],[Date]])</f>
        <v>12</v>
      </c>
      <c r="F483" s="10" t="str">
        <f>VLOOKUP(Tbl_Transactions[[#This Row],[Month Num]],Tbl_Lookup_Month[],2)</f>
        <v>Dec</v>
      </c>
      <c r="G483" s="10">
        <f>DAY(Tbl_Transactions[[#This Row],[Date]])</f>
        <v>26</v>
      </c>
      <c r="H483" s="10">
        <f>WEEKDAY(Tbl_Transactions[[#This Row],[Date]])</f>
        <v>4</v>
      </c>
      <c r="I483" s="10" t="str">
        <f>VLOOKUP(Tbl_Transactions[[#This Row],[Weekday Num]],Tbl_Lookup_Weekday[], 2)</f>
        <v>Wed</v>
      </c>
      <c r="J483" s="10" t="str">
        <f>VLOOKUP(Tbl_Transactions[[#This Row],[Time]],Tbl_Lookup_Time[],4,TRUE)</f>
        <v>Afternoon</v>
      </c>
      <c r="K483" s="10" t="s">
        <v>55</v>
      </c>
      <c r="L483" s="10" t="s">
        <v>57</v>
      </c>
      <c r="M483" s="10" t="s">
        <v>58</v>
      </c>
      <c r="N483" s="10" t="s">
        <v>19</v>
      </c>
      <c r="O483" s="14">
        <v>420</v>
      </c>
      <c r="P483" s="14">
        <f>IF(Tbl_Transactions[[#This Row],[Type]]="Income",Tbl_Transactions[[#This Row],[Amount]]*Rng_Lookup_IncomeTax,Tbl_Transactions[[#This Row],[Amount]]*Rng_Lookup_SalesTax)</f>
        <v>37.274999999999999</v>
      </c>
      <c r="Q483" s="14">
        <f>IF(Tbl_Transactions[[#This Row],[Type]]="Expense",Tbl_Transactions[[#This Row],[Amount]]+Tbl_Transactions[[#This Row],[Tax]],Tbl_Transactions[[#This Row],[Amount]]-Tbl_Transactions[[#This Row],[Tax]])</f>
        <v>457.27499999999998</v>
      </c>
      <c r="R483" s="10" t="str">
        <f>IF(Tbl_Transactions[[#This Row],[Category]]="Income","Income","Expense")</f>
        <v>Expense</v>
      </c>
    </row>
    <row r="484" spans="1:18" x14ac:dyDescent="0.25">
      <c r="A484" s="10">
        <v>483</v>
      </c>
      <c r="B484" s="15">
        <v>41269</v>
      </c>
      <c r="C484" s="16">
        <v>2.8796407999448603E-2</v>
      </c>
      <c r="D484" s="10">
        <f>IF(Tbl_Transactions[[#This Row],[Date]]="","",YEAR(Tbl_Transactions[[#This Row],[Date]]))</f>
        <v>2012</v>
      </c>
      <c r="E484" s="10">
        <f>MONTH(Tbl_Transactions[[#This Row],[Date]])</f>
        <v>12</v>
      </c>
      <c r="F484" s="10" t="str">
        <f>VLOOKUP(Tbl_Transactions[[#This Row],[Month Num]],Tbl_Lookup_Month[],2)</f>
        <v>Dec</v>
      </c>
      <c r="G484" s="10">
        <f>DAY(Tbl_Transactions[[#This Row],[Date]])</f>
        <v>26</v>
      </c>
      <c r="H484" s="10">
        <f>WEEKDAY(Tbl_Transactions[[#This Row],[Date]])</f>
        <v>4</v>
      </c>
      <c r="I484" s="10" t="str">
        <f>VLOOKUP(Tbl_Transactions[[#This Row],[Weekday Num]],Tbl_Lookup_Weekday[], 2)</f>
        <v>Wed</v>
      </c>
      <c r="J484" s="10" t="str">
        <f>VLOOKUP(Tbl_Transactions[[#This Row],[Time]],Tbl_Lookup_Time[],4,TRUE)</f>
        <v>Night</v>
      </c>
      <c r="K484" s="10" t="s">
        <v>37</v>
      </c>
      <c r="L484" s="10" t="s">
        <v>47</v>
      </c>
      <c r="M484" s="10" t="s">
        <v>48</v>
      </c>
      <c r="N484" s="10" t="s">
        <v>26</v>
      </c>
      <c r="O484" s="14">
        <v>209</v>
      </c>
      <c r="P484" s="14">
        <f>IF(Tbl_Transactions[[#This Row],[Type]]="Income",Tbl_Transactions[[#This Row],[Amount]]*Rng_Lookup_IncomeTax,Tbl_Transactions[[#This Row],[Amount]]*Rng_Lookup_SalesTax)</f>
        <v>18.548749999999998</v>
      </c>
      <c r="Q484" s="14">
        <f>IF(Tbl_Transactions[[#This Row],[Type]]="Expense",Tbl_Transactions[[#This Row],[Amount]]+Tbl_Transactions[[#This Row],[Tax]],Tbl_Transactions[[#This Row],[Amount]]-Tbl_Transactions[[#This Row],[Tax]])</f>
        <v>227.54874999999998</v>
      </c>
      <c r="R484" s="10" t="str">
        <f>IF(Tbl_Transactions[[#This Row],[Category]]="Income","Income","Expense")</f>
        <v>Expense</v>
      </c>
    </row>
    <row r="485" spans="1:18" x14ac:dyDescent="0.25">
      <c r="A485" s="10">
        <v>484</v>
      </c>
      <c r="B485" s="15">
        <v>41269</v>
      </c>
      <c r="C485" s="16">
        <v>0.8716949906491982</v>
      </c>
      <c r="D485" s="10">
        <f>IF(Tbl_Transactions[[#This Row],[Date]]="","",YEAR(Tbl_Transactions[[#This Row],[Date]]))</f>
        <v>2012</v>
      </c>
      <c r="E485" s="10">
        <f>MONTH(Tbl_Transactions[[#This Row],[Date]])</f>
        <v>12</v>
      </c>
      <c r="F485" s="10" t="str">
        <f>VLOOKUP(Tbl_Transactions[[#This Row],[Month Num]],Tbl_Lookup_Month[],2)</f>
        <v>Dec</v>
      </c>
      <c r="G485" s="10">
        <f>DAY(Tbl_Transactions[[#This Row],[Date]])</f>
        <v>26</v>
      </c>
      <c r="H485" s="10">
        <f>WEEKDAY(Tbl_Transactions[[#This Row],[Date]])</f>
        <v>4</v>
      </c>
      <c r="I485" s="10" t="str">
        <f>VLOOKUP(Tbl_Transactions[[#This Row],[Weekday Num]],Tbl_Lookup_Weekday[], 2)</f>
        <v>Wed</v>
      </c>
      <c r="J485" s="10" t="str">
        <f>VLOOKUP(Tbl_Transactions[[#This Row],[Time]],Tbl_Lookup_Time[],4,TRUE)</f>
        <v>Evening</v>
      </c>
      <c r="K485" s="10" t="s">
        <v>28</v>
      </c>
      <c r="L485" s="10" t="s">
        <v>42</v>
      </c>
      <c r="M485" s="10" t="s">
        <v>43</v>
      </c>
      <c r="N485" s="10" t="s">
        <v>26</v>
      </c>
      <c r="O485" s="14">
        <v>351</v>
      </c>
      <c r="P485" s="14">
        <f>IF(Tbl_Transactions[[#This Row],[Type]]="Income",Tbl_Transactions[[#This Row],[Amount]]*Rng_Lookup_IncomeTax,Tbl_Transactions[[#This Row],[Amount]]*Rng_Lookup_SalesTax)</f>
        <v>31.151249999999997</v>
      </c>
      <c r="Q485" s="14">
        <f>IF(Tbl_Transactions[[#This Row],[Type]]="Expense",Tbl_Transactions[[#This Row],[Amount]]+Tbl_Transactions[[#This Row],[Tax]],Tbl_Transactions[[#This Row],[Amount]]-Tbl_Transactions[[#This Row],[Tax]])</f>
        <v>382.15125</v>
      </c>
      <c r="R485" s="10" t="str">
        <f>IF(Tbl_Transactions[[#This Row],[Category]]="Income","Income","Expense")</f>
        <v>Expense</v>
      </c>
    </row>
    <row r="486" spans="1:18" x14ac:dyDescent="0.25">
      <c r="A486" s="10">
        <v>485</v>
      </c>
      <c r="B486" s="15">
        <v>41275</v>
      </c>
      <c r="C486" s="16">
        <v>3.5135725121401284E-2</v>
      </c>
      <c r="D486" s="10">
        <f>IF(Tbl_Transactions[[#This Row],[Date]]="","",YEAR(Tbl_Transactions[[#This Row],[Date]]))</f>
        <v>2013</v>
      </c>
      <c r="E486" s="10">
        <f>MONTH(Tbl_Transactions[[#This Row],[Date]])</f>
        <v>1</v>
      </c>
      <c r="F486" s="10" t="str">
        <f>VLOOKUP(Tbl_Transactions[[#This Row],[Month Num]],Tbl_Lookup_Month[],2)</f>
        <v>Jan</v>
      </c>
      <c r="G486" s="10">
        <f>DAY(Tbl_Transactions[[#This Row],[Date]])</f>
        <v>1</v>
      </c>
      <c r="H486" s="10">
        <f>WEEKDAY(Tbl_Transactions[[#This Row],[Date]])</f>
        <v>3</v>
      </c>
      <c r="I486" s="10" t="str">
        <f>VLOOKUP(Tbl_Transactions[[#This Row],[Weekday Num]],Tbl_Lookup_Weekday[], 2)</f>
        <v>Tue</v>
      </c>
      <c r="J486" s="10" t="str">
        <f>VLOOKUP(Tbl_Transactions[[#This Row],[Time]],Tbl_Lookup_Time[],4,TRUE)</f>
        <v>Night</v>
      </c>
      <c r="K486" s="10" t="s">
        <v>37</v>
      </c>
      <c r="L486" s="10" t="s">
        <v>36</v>
      </c>
      <c r="M486" s="10" t="s">
        <v>38</v>
      </c>
      <c r="N486" s="10" t="s">
        <v>26</v>
      </c>
      <c r="O486" s="14">
        <v>63</v>
      </c>
      <c r="P486" s="14">
        <f>IF(Tbl_Transactions[[#This Row],[Type]]="Income",Tbl_Transactions[[#This Row],[Amount]]*Rng_Lookup_IncomeTax,Tbl_Transactions[[#This Row],[Amount]]*Rng_Lookup_SalesTax)</f>
        <v>5.5912499999999996</v>
      </c>
      <c r="Q486" s="14">
        <f>IF(Tbl_Transactions[[#This Row],[Type]]="Expense",Tbl_Transactions[[#This Row],[Amount]]+Tbl_Transactions[[#This Row],[Tax]],Tbl_Transactions[[#This Row],[Amount]]-Tbl_Transactions[[#This Row],[Tax]])</f>
        <v>68.591250000000002</v>
      </c>
      <c r="R486" s="10" t="str">
        <f>IF(Tbl_Transactions[[#This Row],[Category]]="Income","Income","Expense")</f>
        <v>Expense</v>
      </c>
    </row>
    <row r="487" spans="1:18" x14ac:dyDescent="0.25">
      <c r="A487" s="10">
        <v>486</v>
      </c>
      <c r="B487" s="15">
        <v>41278</v>
      </c>
      <c r="C487" s="16">
        <v>0.78794021999913977</v>
      </c>
      <c r="D487" s="10">
        <f>IF(Tbl_Transactions[[#This Row],[Date]]="","",YEAR(Tbl_Transactions[[#This Row],[Date]]))</f>
        <v>2013</v>
      </c>
      <c r="E487" s="10">
        <f>MONTH(Tbl_Transactions[[#This Row],[Date]])</f>
        <v>1</v>
      </c>
      <c r="F487" s="10" t="str">
        <f>VLOOKUP(Tbl_Transactions[[#This Row],[Month Num]],Tbl_Lookup_Month[],2)</f>
        <v>Jan</v>
      </c>
      <c r="G487" s="10">
        <f>DAY(Tbl_Transactions[[#This Row],[Date]])</f>
        <v>4</v>
      </c>
      <c r="H487" s="10">
        <f>WEEKDAY(Tbl_Transactions[[#This Row],[Date]])</f>
        <v>6</v>
      </c>
      <c r="I487" s="10" t="str">
        <f>VLOOKUP(Tbl_Transactions[[#This Row],[Weekday Num]],Tbl_Lookup_Weekday[], 2)</f>
        <v>Fri</v>
      </c>
      <c r="J487" s="10" t="str">
        <f>VLOOKUP(Tbl_Transactions[[#This Row],[Time]],Tbl_Lookup_Time[],4,TRUE)</f>
        <v>Evening</v>
      </c>
      <c r="K487" s="10" t="s">
        <v>24</v>
      </c>
      <c r="L487" s="10" t="s">
        <v>30</v>
      </c>
      <c r="M487" s="10" t="s">
        <v>31</v>
      </c>
      <c r="N487" s="10" t="s">
        <v>19</v>
      </c>
      <c r="O487" s="14">
        <v>363</v>
      </c>
      <c r="P487" s="14">
        <f>IF(Tbl_Transactions[[#This Row],[Type]]="Income",Tbl_Transactions[[#This Row],[Amount]]*Rng_Lookup_IncomeTax,Tbl_Transactions[[#This Row],[Amount]]*Rng_Lookup_SalesTax)</f>
        <v>32.216249999999995</v>
      </c>
      <c r="Q487" s="14">
        <f>IF(Tbl_Transactions[[#This Row],[Type]]="Expense",Tbl_Transactions[[#This Row],[Amount]]+Tbl_Transactions[[#This Row],[Tax]],Tbl_Transactions[[#This Row],[Amount]]-Tbl_Transactions[[#This Row],[Tax]])</f>
        <v>395.21625</v>
      </c>
      <c r="R487" s="10" t="str">
        <f>IF(Tbl_Transactions[[#This Row],[Category]]="Income","Income","Expense")</f>
        <v>Expense</v>
      </c>
    </row>
    <row r="488" spans="1:18" x14ac:dyDescent="0.25">
      <c r="A488" s="10">
        <v>487</v>
      </c>
      <c r="B488" s="15">
        <v>41285</v>
      </c>
      <c r="C488" s="16">
        <v>0.83892854385867721</v>
      </c>
      <c r="D488" s="10">
        <f>IF(Tbl_Transactions[[#This Row],[Date]]="","",YEAR(Tbl_Transactions[[#This Row],[Date]]))</f>
        <v>2013</v>
      </c>
      <c r="E488" s="10">
        <f>MONTH(Tbl_Transactions[[#This Row],[Date]])</f>
        <v>1</v>
      </c>
      <c r="F488" s="10" t="str">
        <f>VLOOKUP(Tbl_Transactions[[#This Row],[Month Num]],Tbl_Lookup_Month[],2)</f>
        <v>Jan</v>
      </c>
      <c r="G488" s="10">
        <f>DAY(Tbl_Transactions[[#This Row],[Date]])</f>
        <v>11</v>
      </c>
      <c r="H488" s="10">
        <f>WEEKDAY(Tbl_Transactions[[#This Row],[Date]])</f>
        <v>6</v>
      </c>
      <c r="I488" s="10" t="str">
        <f>VLOOKUP(Tbl_Transactions[[#This Row],[Weekday Num]],Tbl_Lookup_Weekday[], 2)</f>
        <v>Fri</v>
      </c>
      <c r="J488" s="10" t="str">
        <f>VLOOKUP(Tbl_Transactions[[#This Row],[Time]],Tbl_Lookup_Time[],4,TRUE)</f>
        <v>Evening</v>
      </c>
      <c r="K488" s="10" t="s">
        <v>51</v>
      </c>
      <c r="L488" s="10" t="s">
        <v>50</v>
      </c>
      <c r="M488" s="10" t="s">
        <v>52</v>
      </c>
      <c r="N488" s="10" t="s">
        <v>35</v>
      </c>
      <c r="O488" s="14">
        <v>418</v>
      </c>
      <c r="P488" s="14">
        <f>IF(Tbl_Transactions[[#This Row],[Type]]="Income",Tbl_Transactions[[#This Row],[Amount]]*Rng_Lookup_IncomeTax,Tbl_Transactions[[#This Row],[Amount]]*Rng_Lookup_SalesTax)</f>
        <v>37.097499999999997</v>
      </c>
      <c r="Q488" s="14">
        <f>IF(Tbl_Transactions[[#This Row],[Type]]="Expense",Tbl_Transactions[[#This Row],[Amount]]+Tbl_Transactions[[#This Row],[Tax]],Tbl_Transactions[[#This Row],[Amount]]-Tbl_Transactions[[#This Row],[Tax]])</f>
        <v>455.09749999999997</v>
      </c>
      <c r="R488" s="10" t="str">
        <f>IF(Tbl_Transactions[[#This Row],[Category]]="Income","Income","Expense")</f>
        <v>Expense</v>
      </c>
    </row>
    <row r="489" spans="1:18" x14ac:dyDescent="0.25">
      <c r="A489" s="10">
        <v>488</v>
      </c>
      <c r="B489" s="15">
        <v>41285</v>
      </c>
      <c r="C489" s="16">
        <v>0.6019296633387401</v>
      </c>
      <c r="D489" s="10">
        <f>IF(Tbl_Transactions[[#This Row],[Date]]="","",YEAR(Tbl_Transactions[[#This Row],[Date]]))</f>
        <v>2013</v>
      </c>
      <c r="E489" s="10">
        <f>MONTH(Tbl_Transactions[[#This Row],[Date]])</f>
        <v>1</v>
      </c>
      <c r="F489" s="10" t="str">
        <f>VLOOKUP(Tbl_Transactions[[#This Row],[Month Num]],Tbl_Lookup_Month[],2)</f>
        <v>Jan</v>
      </c>
      <c r="G489" s="10">
        <f>DAY(Tbl_Transactions[[#This Row],[Date]])</f>
        <v>11</v>
      </c>
      <c r="H489" s="10">
        <f>WEEKDAY(Tbl_Transactions[[#This Row],[Date]])</f>
        <v>6</v>
      </c>
      <c r="I489" s="10" t="str">
        <f>VLOOKUP(Tbl_Transactions[[#This Row],[Weekday Num]],Tbl_Lookup_Weekday[], 2)</f>
        <v>Fri</v>
      </c>
      <c r="J489" s="10" t="str">
        <f>VLOOKUP(Tbl_Transactions[[#This Row],[Time]],Tbl_Lookup_Time[],4,TRUE)</f>
        <v>Afternoon</v>
      </c>
      <c r="K489" s="10" t="s">
        <v>55</v>
      </c>
      <c r="L489" s="10" t="s">
        <v>57</v>
      </c>
      <c r="M489" s="10" t="s">
        <v>58</v>
      </c>
      <c r="N489" s="10" t="s">
        <v>19</v>
      </c>
      <c r="O489" s="14">
        <v>411</v>
      </c>
      <c r="P489" s="14">
        <f>IF(Tbl_Transactions[[#This Row],[Type]]="Income",Tbl_Transactions[[#This Row],[Amount]]*Rng_Lookup_IncomeTax,Tbl_Transactions[[#This Row],[Amount]]*Rng_Lookup_SalesTax)</f>
        <v>36.47625</v>
      </c>
      <c r="Q489" s="14">
        <f>IF(Tbl_Transactions[[#This Row],[Type]]="Expense",Tbl_Transactions[[#This Row],[Amount]]+Tbl_Transactions[[#This Row],[Tax]],Tbl_Transactions[[#This Row],[Amount]]-Tbl_Transactions[[#This Row],[Tax]])</f>
        <v>447.47624999999999</v>
      </c>
      <c r="R489" s="10" t="str">
        <f>IF(Tbl_Transactions[[#This Row],[Category]]="Income","Income","Expense")</f>
        <v>Expense</v>
      </c>
    </row>
    <row r="490" spans="1:18" x14ac:dyDescent="0.25">
      <c r="A490" s="10">
        <v>489</v>
      </c>
      <c r="B490" s="15">
        <v>41288</v>
      </c>
      <c r="C490" s="16">
        <v>0.98595806720566492</v>
      </c>
      <c r="D490" s="10">
        <f>IF(Tbl_Transactions[[#This Row],[Date]]="","",YEAR(Tbl_Transactions[[#This Row],[Date]]))</f>
        <v>2013</v>
      </c>
      <c r="E490" s="10">
        <f>MONTH(Tbl_Transactions[[#This Row],[Date]])</f>
        <v>1</v>
      </c>
      <c r="F490" s="10" t="str">
        <f>VLOOKUP(Tbl_Transactions[[#This Row],[Month Num]],Tbl_Lookup_Month[],2)</f>
        <v>Jan</v>
      </c>
      <c r="G490" s="10">
        <f>DAY(Tbl_Transactions[[#This Row],[Date]])</f>
        <v>14</v>
      </c>
      <c r="H490" s="10">
        <f>WEEKDAY(Tbl_Transactions[[#This Row],[Date]])</f>
        <v>2</v>
      </c>
      <c r="I490" s="10" t="str">
        <f>VLOOKUP(Tbl_Transactions[[#This Row],[Weekday Num]],Tbl_Lookup_Weekday[], 2)</f>
        <v>Mon</v>
      </c>
      <c r="J490" s="10" t="str">
        <f>VLOOKUP(Tbl_Transactions[[#This Row],[Time]],Tbl_Lookup_Time[],4,TRUE)</f>
        <v>Evening</v>
      </c>
      <c r="K490" s="10" t="s">
        <v>37</v>
      </c>
      <c r="L490" s="10" t="s">
        <v>47</v>
      </c>
      <c r="M490" s="10" t="s">
        <v>48</v>
      </c>
      <c r="N490" s="10" t="s">
        <v>19</v>
      </c>
      <c r="O490" s="14">
        <v>217</v>
      </c>
      <c r="P490" s="14">
        <f>IF(Tbl_Transactions[[#This Row],[Type]]="Income",Tbl_Transactions[[#This Row],[Amount]]*Rng_Lookup_IncomeTax,Tbl_Transactions[[#This Row],[Amount]]*Rng_Lookup_SalesTax)</f>
        <v>19.258749999999999</v>
      </c>
      <c r="Q490" s="14">
        <f>IF(Tbl_Transactions[[#This Row],[Type]]="Expense",Tbl_Transactions[[#This Row],[Amount]]+Tbl_Transactions[[#This Row],[Tax]],Tbl_Transactions[[#This Row],[Amount]]-Tbl_Transactions[[#This Row],[Tax]])</f>
        <v>236.25874999999999</v>
      </c>
      <c r="R490" s="10" t="str">
        <f>IF(Tbl_Transactions[[#This Row],[Category]]="Income","Income","Expense")</f>
        <v>Expense</v>
      </c>
    </row>
    <row r="491" spans="1:18" x14ac:dyDescent="0.25">
      <c r="A491" s="10">
        <v>490</v>
      </c>
      <c r="B491" s="15">
        <v>41289</v>
      </c>
      <c r="C491" s="16">
        <v>0.19349814371627871</v>
      </c>
      <c r="D491" s="10">
        <f>IF(Tbl_Transactions[[#This Row],[Date]]="","",YEAR(Tbl_Transactions[[#This Row],[Date]]))</f>
        <v>2013</v>
      </c>
      <c r="E491" s="10">
        <f>MONTH(Tbl_Transactions[[#This Row],[Date]])</f>
        <v>1</v>
      </c>
      <c r="F491" s="10" t="str">
        <f>VLOOKUP(Tbl_Transactions[[#This Row],[Month Num]],Tbl_Lookup_Month[],2)</f>
        <v>Jan</v>
      </c>
      <c r="G491" s="10">
        <f>DAY(Tbl_Transactions[[#This Row],[Date]])</f>
        <v>15</v>
      </c>
      <c r="H491" s="10">
        <f>WEEKDAY(Tbl_Transactions[[#This Row],[Date]])</f>
        <v>3</v>
      </c>
      <c r="I491" s="10" t="str">
        <f>VLOOKUP(Tbl_Transactions[[#This Row],[Weekday Num]],Tbl_Lookup_Weekday[], 2)</f>
        <v>Tue</v>
      </c>
      <c r="J491" s="10" t="str">
        <f>VLOOKUP(Tbl_Transactions[[#This Row],[Time]],Tbl_Lookup_Time[],4,TRUE)</f>
        <v>Early Morning</v>
      </c>
      <c r="K491" s="10" t="s">
        <v>17</v>
      </c>
      <c r="L491" s="10" t="s">
        <v>20</v>
      </c>
      <c r="M491" s="10" t="s">
        <v>21</v>
      </c>
      <c r="N491" s="10" t="s">
        <v>26</v>
      </c>
      <c r="O491" s="14">
        <v>115</v>
      </c>
      <c r="P491" s="14">
        <f>IF(Tbl_Transactions[[#This Row],[Type]]="Income",Tbl_Transactions[[#This Row],[Amount]]*Rng_Lookup_IncomeTax,Tbl_Transactions[[#This Row],[Amount]]*Rng_Lookup_SalesTax)</f>
        <v>43.7</v>
      </c>
      <c r="Q491" s="14">
        <f>IF(Tbl_Transactions[[#This Row],[Type]]="Expense",Tbl_Transactions[[#This Row],[Amount]]+Tbl_Transactions[[#This Row],[Tax]],Tbl_Transactions[[#This Row],[Amount]]-Tbl_Transactions[[#This Row],[Tax]])</f>
        <v>71.3</v>
      </c>
      <c r="R491" s="10" t="str">
        <f>IF(Tbl_Transactions[[#This Row],[Category]]="Income","Income","Expense")</f>
        <v>Income</v>
      </c>
    </row>
    <row r="492" spans="1:18" x14ac:dyDescent="0.25">
      <c r="A492" s="10">
        <v>491</v>
      </c>
      <c r="B492" s="15">
        <v>41292</v>
      </c>
      <c r="C492" s="16">
        <v>0.56797087551643766</v>
      </c>
      <c r="D492" s="10">
        <f>IF(Tbl_Transactions[[#This Row],[Date]]="","",YEAR(Tbl_Transactions[[#This Row],[Date]]))</f>
        <v>2013</v>
      </c>
      <c r="E492" s="10">
        <f>MONTH(Tbl_Transactions[[#This Row],[Date]])</f>
        <v>1</v>
      </c>
      <c r="F492" s="10" t="str">
        <f>VLOOKUP(Tbl_Transactions[[#This Row],[Month Num]],Tbl_Lookup_Month[],2)</f>
        <v>Jan</v>
      </c>
      <c r="G492" s="10">
        <f>DAY(Tbl_Transactions[[#This Row],[Date]])</f>
        <v>18</v>
      </c>
      <c r="H492" s="10">
        <f>WEEKDAY(Tbl_Transactions[[#This Row],[Date]])</f>
        <v>6</v>
      </c>
      <c r="I492" s="10" t="str">
        <f>VLOOKUP(Tbl_Transactions[[#This Row],[Weekday Num]],Tbl_Lookup_Weekday[], 2)</f>
        <v>Fri</v>
      </c>
      <c r="J492" s="10" t="str">
        <f>VLOOKUP(Tbl_Transactions[[#This Row],[Time]],Tbl_Lookup_Time[],4,TRUE)</f>
        <v>Afternoon</v>
      </c>
      <c r="K492" s="10" t="s">
        <v>28</v>
      </c>
      <c r="L492" s="10" t="s">
        <v>42</v>
      </c>
      <c r="M492" s="10" t="s">
        <v>43</v>
      </c>
      <c r="N492" s="10" t="s">
        <v>35</v>
      </c>
      <c r="O492" s="14">
        <v>397</v>
      </c>
      <c r="P492" s="14">
        <f>IF(Tbl_Transactions[[#This Row],[Type]]="Income",Tbl_Transactions[[#This Row],[Amount]]*Rng_Lookup_IncomeTax,Tbl_Transactions[[#This Row],[Amount]]*Rng_Lookup_SalesTax)</f>
        <v>35.233750000000001</v>
      </c>
      <c r="Q492" s="14">
        <f>IF(Tbl_Transactions[[#This Row],[Type]]="Expense",Tbl_Transactions[[#This Row],[Amount]]+Tbl_Transactions[[#This Row],[Tax]],Tbl_Transactions[[#This Row],[Amount]]-Tbl_Transactions[[#This Row],[Tax]])</f>
        <v>432.23374999999999</v>
      </c>
      <c r="R492" s="10" t="str">
        <f>IF(Tbl_Transactions[[#This Row],[Category]]="Income","Income","Expense")</f>
        <v>Expense</v>
      </c>
    </row>
    <row r="493" spans="1:18" x14ac:dyDescent="0.25">
      <c r="A493" s="10">
        <v>492</v>
      </c>
      <c r="B493" s="15">
        <v>41293</v>
      </c>
      <c r="C493" s="16">
        <v>0.46685476598200482</v>
      </c>
      <c r="D493" s="10">
        <f>IF(Tbl_Transactions[[#This Row],[Date]]="","",YEAR(Tbl_Transactions[[#This Row],[Date]]))</f>
        <v>2013</v>
      </c>
      <c r="E493" s="10">
        <f>MONTH(Tbl_Transactions[[#This Row],[Date]])</f>
        <v>1</v>
      </c>
      <c r="F493" s="10" t="str">
        <f>VLOOKUP(Tbl_Transactions[[#This Row],[Month Num]],Tbl_Lookup_Month[],2)</f>
        <v>Jan</v>
      </c>
      <c r="G493" s="10">
        <f>DAY(Tbl_Transactions[[#This Row],[Date]])</f>
        <v>19</v>
      </c>
      <c r="H493" s="10">
        <f>WEEKDAY(Tbl_Transactions[[#This Row],[Date]])</f>
        <v>7</v>
      </c>
      <c r="I493" s="10" t="str">
        <f>VLOOKUP(Tbl_Transactions[[#This Row],[Weekday Num]],Tbl_Lookup_Weekday[], 2)</f>
        <v>Sat</v>
      </c>
      <c r="J493" s="10" t="str">
        <f>VLOOKUP(Tbl_Transactions[[#This Row],[Time]],Tbl_Lookup_Time[],4,TRUE)</f>
        <v>Late Morning</v>
      </c>
      <c r="K493" s="10" t="s">
        <v>55</v>
      </c>
      <c r="L493" s="10" t="s">
        <v>57</v>
      </c>
      <c r="M493" s="10" t="s">
        <v>58</v>
      </c>
      <c r="N493" s="10" t="s">
        <v>35</v>
      </c>
      <c r="O493" s="14">
        <v>489</v>
      </c>
      <c r="P493" s="14">
        <f>IF(Tbl_Transactions[[#This Row],[Type]]="Income",Tbl_Transactions[[#This Row],[Amount]]*Rng_Lookup_IncomeTax,Tbl_Transactions[[#This Row],[Amount]]*Rng_Lookup_SalesTax)</f>
        <v>43.39875</v>
      </c>
      <c r="Q493" s="14">
        <f>IF(Tbl_Transactions[[#This Row],[Type]]="Expense",Tbl_Transactions[[#This Row],[Amount]]+Tbl_Transactions[[#This Row],[Tax]],Tbl_Transactions[[#This Row],[Amount]]-Tbl_Transactions[[#This Row],[Tax]])</f>
        <v>532.39874999999995</v>
      </c>
      <c r="R493" s="10" t="str">
        <f>IF(Tbl_Transactions[[#This Row],[Category]]="Income","Income","Expense")</f>
        <v>Expense</v>
      </c>
    </row>
    <row r="494" spans="1:18" x14ac:dyDescent="0.25">
      <c r="A494" s="10">
        <v>493</v>
      </c>
      <c r="B494" s="15">
        <v>41296</v>
      </c>
      <c r="C494" s="16">
        <v>0.22841854723058141</v>
      </c>
      <c r="D494" s="10">
        <f>IF(Tbl_Transactions[[#This Row],[Date]]="","",YEAR(Tbl_Transactions[[#This Row],[Date]]))</f>
        <v>2013</v>
      </c>
      <c r="E494" s="10">
        <f>MONTH(Tbl_Transactions[[#This Row],[Date]])</f>
        <v>1</v>
      </c>
      <c r="F494" s="10" t="str">
        <f>VLOOKUP(Tbl_Transactions[[#This Row],[Month Num]],Tbl_Lookup_Month[],2)</f>
        <v>Jan</v>
      </c>
      <c r="G494" s="10">
        <f>DAY(Tbl_Transactions[[#This Row],[Date]])</f>
        <v>22</v>
      </c>
      <c r="H494" s="10">
        <f>WEEKDAY(Tbl_Transactions[[#This Row],[Date]])</f>
        <v>3</v>
      </c>
      <c r="I494" s="10" t="str">
        <f>VLOOKUP(Tbl_Transactions[[#This Row],[Weekday Num]],Tbl_Lookup_Weekday[], 2)</f>
        <v>Tue</v>
      </c>
      <c r="J494" s="10" t="str">
        <f>VLOOKUP(Tbl_Transactions[[#This Row],[Time]],Tbl_Lookup_Time[],4,TRUE)</f>
        <v>Early Morning</v>
      </c>
      <c r="K494" s="10" t="s">
        <v>55</v>
      </c>
      <c r="L494" s="10" t="s">
        <v>54</v>
      </c>
      <c r="M494" s="10" t="s">
        <v>56</v>
      </c>
      <c r="N494" s="10" t="s">
        <v>19</v>
      </c>
      <c r="O494" s="14">
        <v>494</v>
      </c>
      <c r="P494" s="14">
        <f>IF(Tbl_Transactions[[#This Row],[Type]]="Income",Tbl_Transactions[[#This Row],[Amount]]*Rng_Lookup_IncomeTax,Tbl_Transactions[[#This Row],[Amount]]*Rng_Lookup_SalesTax)</f>
        <v>43.842500000000001</v>
      </c>
      <c r="Q494" s="14">
        <f>IF(Tbl_Transactions[[#This Row],[Type]]="Expense",Tbl_Transactions[[#This Row],[Amount]]+Tbl_Transactions[[#This Row],[Tax]],Tbl_Transactions[[#This Row],[Amount]]-Tbl_Transactions[[#This Row],[Tax]])</f>
        <v>537.84249999999997</v>
      </c>
      <c r="R494" s="10" t="str">
        <f>IF(Tbl_Transactions[[#This Row],[Category]]="Income","Income","Expense")</f>
        <v>Expense</v>
      </c>
    </row>
    <row r="495" spans="1:18" x14ac:dyDescent="0.25">
      <c r="A495" s="10">
        <v>494</v>
      </c>
      <c r="B495" s="15">
        <v>41297</v>
      </c>
      <c r="C495" s="16">
        <v>0.90573204716125255</v>
      </c>
      <c r="D495" s="10">
        <f>IF(Tbl_Transactions[[#This Row],[Date]]="","",YEAR(Tbl_Transactions[[#This Row],[Date]]))</f>
        <v>2013</v>
      </c>
      <c r="E495" s="10">
        <f>MONTH(Tbl_Transactions[[#This Row],[Date]])</f>
        <v>1</v>
      </c>
      <c r="F495" s="10" t="str">
        <f>VLOOKUP(Tbl_Transactions[[#This Row],[Month Num]],Tbl_Lookup_Month[],2)</f>
        <v>Jan</v>
      </c>
      <c r="G495" s="10">
        <f>DAY(Tbl_Transactions[[#This Row],[Date]])</f>
        <v>23</v>
      </c>
      <c r="H495" s="10">
        <f>WEEKDAY(Tbl_Transactions[[#This Row],[Date]])</f>
        <v>4</v>
      </c>
      <c r="I495" s="10" t="str">
        <f>VLOOKUP(Tbl_Transactions[[#This Row],[Weekday Num]],Tbl_Lookup_Weekday[], 2)</f>
        <v>Wed</v>
      </c>
      <c r="J495" s="10" t="str">
        <f>VLOOKUP(Tbl_Transactions[[#This Row],[Time]],Tbl_Lookup_Time[],4,TRUE)</f>
        <v>Evening</v>
      </c>
      <c r="K495" s="10" t="s">
        <v>60</v>
      </c>
      <c r="L495" s="10" t="s">
        <v>59</v>
      </c>
      <c r="M495" s="10" t="s">
        <v>61</v>
      </c>
      <c r="N495" s="10" t="s">
        <v>35</v>
      </c>
      <c r="O495" s="14">
        <v>318</v>
      </c>
      <c r="P495" s="14">
        <f>IF(Tbl_Transactions[[#This Row],[Type]]="Income",Tbl_Transactions[[#This Row],[Amount]]*Rng_Lookup_IncomeTax,Tbl_Transactions[[#This Row],[Amount]]*Rng_Lookup_SalesTax)</f>
        <v>28.2225</v>
      </c>
      <c r="Q495" s="14">
        <f>IF(Tbl_Transactions[[#This Row],[Type]]="Expense",Tbl_Transactions[[#This Row],[Amount]]+Tbl_Transactions[[#This Row],[Tax]],Tbl_Transactions[[#This Row],[Amount]]-Tbl_Transactions[[#This Row],[Tax]])</f>
        <v>346.22250000000003</v>
      </c>
      <c r="R495" s="10" t="str">
        <f>IF(Tbl_Transactions[[#This Row],[Category]]="Income","Income","Expense")</f>
        <v>Expense</v>
      </c>
    </row>
    <row r="496" spans="1:18" x14ac:dyDescent="0.25">
      <c r="A496" s="10">
        <v>495</v>
      </c>
      <c r="B496" s="15">
        <v>41298</v>
      </c>
      <c r="C496" s="16">
        <v>0.43407504407630171</v>
      </c>
      <c r="D496" s="10">
        <f>IF(Tbl_Transactions[[#This Row],[Date]]="","",YEAR(Tbl_Transactions[[#This Row],[Date]]))</f>
        <v>2013</v>
      </c>
      <c r="E496" s="10">
        <f>MONTH(Tbl_Transactions[[#This Row],[Date]])</f>
        <v>1</v>
      </c>
      <c r="F496" s="10" t="str">
        <f>VLOOKUP(Tbl_Transactions[[#This Row],[Month Num]],Tbl_Lookup_Month[],2)</f>
        <v>Jan</v>
      </c>
      <c r="G496" s="10">
        <f>DAY(Tbl_Transactions[[#This Row],[Date]])</f>
        <v>24</v>
      </c>
      <c r="H496" s="10">
        <f>WEEKDAY(Tbl_Transactions[[#This Row],[Date]])</f>
        <v>5</v>
      </c>
      <c r="I496" s="10" t="str">
        <f>VLOOKUP(Tbl_Transactions[[#This Row],[Weekday Num]],Tbl_Lookup_Weekday[], 2)</f>
        <v>Thu</v>
      </c>
      <c r="J496" s="10" t="str">
        <f>VLOOKUP(Tbl_Transactions[[#This Row],[Time]],Tbl_Lookup_Time[],4,TRUE)</f>
        <v>Late Morning</v>
      </c>
      <c r="K496" s="10" t="s">
        <v>63</v>
      </c>
      <c r="L496" s="10" t="s">
        <v>62</v>
      </c>
      <c r="M496" s="10" t="s">
        <v>64</v>
      </c>
      <c r="N496" s="10" t="s">
        <v>19</v>
      </c>
      <c r="O496" s="14">
        <v>204</v>
      </c>
      <c r="P496" s="14">
        <f>IF(Tbl_Transactions[[#This Row],[Type]]="Income",Tbl_Transactions[[#This Row],[Amount]]*Rng_Lookup_IncomeTax,Tbl_Transactions[[#This Row],[Amount]]*Rng_Lookup_SalesTax)</f>
        <v>18.105</v>
      </c>
      <c r="Q496" s="14">
        <f>IF(Tbl_Transactions[[#This Row],[Type]]="Expense",Tbl_Transactions[[#This Row],[Amount]]+Tbl_Transactions[[#This Row],[Tax]],Tbl_Transactions[[#This Row],[Amount]]-Tbl_Transactions[[#This Row],[Tax]])</f>
        <v>222.10499999999999</v>
      </c>
      <c r="R496" s="10" t="str">
        <f>IF(Tbl_Transactions[[#This Row],[Category]]="Income","Income","Expense")</f>
        <v>Expense</v>
      </c>
    </row>
    <row r="497" spans="1:18" x14ac:dyDescent="0.25">
      <c r="A497" s="10">
        <v>496</v>
      </c>
      <c r="B497" s="15">
        <v>41299</v>
      </c>
      <c r="C497" s="16">
        <v>0.5675839681009992</v>
      </c>
      <c r="D497" s="10">
        <f>IF(Tbl_Transactions[[#This Row],[Date]]="","",YEAR(Tbl_Transactions[[#This Row],[Date]]))</f>
        <v>2013</v>
      </c>
      <c r="E497" s="10">
        <f>MONTH(Tbl_Transactions[[#This Row],[Date]])</f>
        <v>1</v>
      </c>
      <c r="F497" s="10" t="str">
        <f>VLOOKUP(Tbl_Transactions[[#This Row],[Month Num]],Tbl_Lookup_Month[],2)</f>
        <v>Jan</v>
      </c>
      <c r="G497" s="10">
        <f>DAY(Tbl_Transactions[[#This Row],[Date]])</f>
        <v>25</v>
      </c>
      <c r="H497" s="10">
        <f>WEEKDAY(Tbl_Transactions[[#This Row],[Date]])</f>
        <v>6</v>
      </c>
      <c r="I497" s="10" t="str">
        <f>VLOOKUP(Tbl_Transactions[[#This Row],[Weekday Num]],Tbl_Lookup_Weekday[], 2)</f>
        <v>Fri</v>
      </c>
      <c r="J497" s="10" t="str">
        <f>VLOOKUP(Tbl_Transactions[[#This Row],[Time]],Tbl_Lookup_Time[],4,TRUE)</f>
        <v>Afternoon</v>
      </c>
      <c r="K497" s="10" t="s">
        <v>63</v>
      </c>
      <c r="L497" s="10" t="s">
        <v>62</v>
      </c>
      <c r="M497" s="10" t="s">
        <v>64</v>
      </c>
      <c r="N497" s="10" t="s">
        <v>19</v>
      </c>
      <c r="O497" s="14">
        <v>225</v>
      </c>
      <c r="P497" s="14">
        <f>IF(Tbl_Transactions[[#This Row],[Type]]="Income",Tbl_Transactions[[#This Row],[Amount]]*Rng_Lookup_IncomeTax,Tbl_Transactions[[#This Row],[Amount]]*Rng_Lookup_SalesTax)</f>
        <v>19.96875</v>
      </c>
      <c r="Q497" s="14">
        <f>IF(Tbl_Transactions[[#This Row],[Type]]="Expense",Tbl_Transactions[[#This Row],[Amount]]+Tbl_Transactions[[#This Row],[Tax]],Tbl_Transactions[[#This Row],[Amount]]-Tbl_Transactions[[#This Row],[Tax]])</f>
        <v>244.96875</v>
      </c>
      <c r="R497" s="10" t="str">
        <f>IF(Tbl_Transactions[[#This Row],[Category]]="Income","Income","Expense")</f>
        <v>Expense</v>
      </c>
    </row>
    <row r="498" spans="1:18" x14ac:dyDescent="0.25">
      <c r="A498" s="10">
        <v>497</v>
      </c>
      <c r="B498" s="15">
        <v>41300</v>
      </c>
      <c r="C498" s="16">
        <v>0.74694853255118798</v>
      </c>
      <c r="D498" s="10">
        <f>IF(Tbl_Transactions[[#This Row],[Date]]="","",YEAR(Tbl_Transactions[[#This Row],[Date]]))</f>
        <v>2013</v>
      </c>
      <c r="E498" s="10">
        <f>MONTH(Tbl_Transactions[[#This Row],[Date]])</f>
        <v>1</v>
      </c>
      <c r="F498" s="10" t="str">
        <f>VLOOKUP(Tbl_Transactions[[#This Row],[Month Num]],Tbl_Lookup_Month[],2)</f>
        <v>Jan</v>
      </c>
      <c r="G498" s="10">
        <f>DAY(Tbl_Transactions[[#This Row],[Date]])</f>
        <v>26</v>
      </c>
      <c r="H498" s="10">
        <f>WEEKDAY(Tbl_Transactions[[#This Row],[Date]])</f>
        <v>7</v>
      </c>
      <c r="I498" s="10" t="str">
        <f>VLOOKUP(Tbl_Transactions[[#This Row],[Weekday Num]],Tbl_Lookup_Weekday[], 2)</f>
        <v>Sat</v>
      </c>
      <c r="J498" s="10" t="str">
        <f>VLOOKUP(Tbl_Transactions[[#This Row],[Time]],Tbl_Lookup_Time[],4,TRUE)</f>
        <v>Evening</v>
      </c>
      <c r="K498" s="10" t="s">
        <v>28</v>
      </c>
      <c r="L498" s="10" t="s">
        <v>42</v>
      </c>
      <c r="M498" s="10" t="s">
        <v>43</v>
      </c>
      <c r="N498" s="10" t="s">
        <v>19</v>
      </c>
      <c r="O498" s="14">
        <v>388</v>
      </c>
      <c r="P498" s="14">
        <f>IF(Tbl_Transactions[[#This Row],[Type]]="Income",Tbl_Transactions[[#This Row],[Amount]]*Rng_Lookup_IncomeTax,Tbl_Transactions[[#This Row],[Amount]]*Rng_Lookup_SalesTax)</f>
        <v>34.434999999999995</v>
      </c>
      <c r="Q498" s="14">
        <f>IF(Tbl_Transactions[[#This Row],[Type]]="Expense",Tbl_Transactions[[#This Row],[Amount]]+Tbl_Transactions[[#This Row],[Tax]],Tbl_Transactions[[#This Row],[Amount]]-Tbl_Transactions[[#This Row],[Tax]])</f>
        <v>422.435</v>
      </c>
      <c r="R498" s="10" t="str">
        <f>IF(Tbl_Transactions[[#This Row],[Category]]="Income","Income","Expense")</f>
        <v>Expense</v>
      </c>
    </row>
    <row r="499" spans="1:18" x14ac:dyDescent="0.25">
      <c r="A499" s="10">
        <v>498</v>
      </c>
      <c r="B499" s="15">
        <v>41309</v>
      </c>
      <c r="C499" s="16">
        <v>0.23553426928918619</v>
      </c>
      <c r="D499" s="10">
        <f>IF(Tbl_Transactions[[#This Row],[Date]]="","",YEAR(Tbl_Transactions[[#This Row],[Date]]))</f>
        <v>2013</v>
      </c>
      <c r="E499" s="10">
        <f>MONTH(Tbl_Transactions[[#This Row],[Date]])</f>
        <v>2</v>
      </c>
      <c r="F499" s="10" t="str">
        <f>VLOOKUP(Tbl_Transactions[[#This Row],[Month Num]],Tbl_Lookup_Month[],2)</f>
        <v>Feb</v>
      </c>
      <c r="G499" s="10">
        <f>DAY(Tbl_Transactions[[#This Row],[Date]])</f>
        <v>4</v>
      </c>
      <c r="H499" s="10">
        <f>WEEKDAY(Tbl_Transactions[[#This Row],[Date]])</f>
        <v>2</v>
      </c>
      <c r="I499" s="10" t="str">
        <f>VLOOKUP(Tbl_Transactions[[#This Row],[Weekday Num]],Tbl_Lookup_Weekday[], 2)</f>
        <v>Mon</v>
      </c>
      <c r="J499" s="10" t="str">
        <f>VLOOKUP(Tbl_Transactions[[#This Row],[Time]],Tbl_Lookup_Time[],4,TRUE)</f>
        <v>Early Morning</v>
      </c>
      <c r="K499" s="10" t="s">
        <v>17</v>
      </c>
      <c r="L499" s="10" t="s">
        <v>44</v>
      </c>
      <c r="M499" s="10" t="s">
        <v>45</v>
      </c>
      <c r="N499" s="10" t="s">
        <v>19</v>
      </c>
      <c r="O499" s="14">
        <v>324</v>
      </c>
      <c r="P499" s="14">
        <f>IF(Tbl_Transactions[[#This Row],[Type]]="Income",Tbl_Transactions[[#This Row],[Amount]]*Rng_Lookup_IncomeTax,Tbl_Transactions[[#This Row],[Amount]]*Rng_Lookup_SalesTax)</f>
        <v>123.12</v>
      </c>
      <c r="Q499" s="14">
        <f>IF(Tbl_Transactions[[#This Row],[Type]]="Expense",Tbl_Transactions[[#This Row],[Amount]]+Tbl_Transactions[[#This Row],[Tax]],Tbl_Transactions[[#This Row],[Amount]]-Tbl_Transactions[[#This Row],[Tax]])</f>
        <v>200.88</v>
      </c>
      <c r="R499" s="10" t="str">
        <f>IF(Tbl_Transactions[[#This Row],[Category]]="Income","Income","Expense")</f>
        <v>Income</v>
      </c>
    </row>
    <row r="500" spans="1:18" x14ac:dyDescent="0.25">
      <c r="A500" s="10">
        <v>499</v>
      </c>
      <c r="B500" s="15">
        <v>41316</v>
      </c>
      <c r="C500" s="16">
        <v>0.921683887839855</v>
      </c>
      <c r="D500" s="10">
        <f>IF(Tbl_Transactions[[#This Row],[Date]]="","",YEAR(Tbl_Transactions[[#This Row],[Date]]))</f>
        <v>2013</v>
      </c>
      <c r="E500" s="10">
        <f>MONTH(Tbl_Transactions[[#This Row],[Date]])</f>
        <v>2</v>
      </c>
      <c r="F500" s="10" t="str">
        <f>VLOOKUP(Tbl_Transactions[[#This Row],[Month Num]],Tbl_Lookup_Month[],2)</f>
        <v>Feb</v>
      </c>
      <c r="G500" s="10">
        <f>DAY(Tbl_Transactions[[#This Row],[Date]])</f>
        <v>11</v>
      </c>
      <c r="H500" s="10">
        <f>WEEKDAY(Tbl_Transactions[[#This Row],[Date]])</f>
        <v>2</v>
      </c>
      <c r="I500" s="10" t="str">
        <f>VLOOKUP(Tbl_Transactions[[#This Row],[Weekday Num]],Tbl_Lookup_Weekday[], 2)</f>
        <v>Mon</v>
      </c>
      <c r="J500" s="10" t="str">
        <f>VLOOKUP(Tbl_Transactions[[#This Row],[Time]],Tbl_Lookup_Time[],4,TRUE)</f>
        <v>Evening</v>
      </c>
      <c r="K500" s="10" t="s">
        <v>17</v>
      </c>
      <c r="L500" s="10" t="s">
        <v>20</v>
      </c>
      <c r="M500" s="10" t="s">
        <v>21</v>
      </c>
      <c r="N500" s="10" t="s">
        <v>26</v>
      </c>
      <c r="O500" s="14">
        <v>344</v>
      </c>
      <c r="P500" s="14">
        <f>IF(Tbl_Transactions[[#This Row],[Type]]="Income",Tbl_Transactions[[#This Row],[Amount]]*Rng_Lookup_IncomeTax,Tbl_Transactions[[#This Row],[Amount]]*Rng_Lookup_SalesTax)</f>
        <v>130.72</v>
      </c>
      <c r="Q500" s="14">
        <f>IF(Tbl_Transactions[[#This Row],[Type]]="Expense",Tbl_Transactions[[#This Row],[Amount]]+Tbl_Transactions[[#This Row],[Tax]],Tbl_Transactions[[#This Row],[Amount]]-Tbl_Transactions[[#This Row],[Tax]])</f>
        <v>213.28</v>
      </c>
      <c r="R500" s="10" t="str">
        <f>IF(Tbl_Transactions[[#This Row],[Category]]="Income","Income","Expense")</f>
        <v>Income</v>
      </c>
    </row>
    <row r="501" spans="1:18" x14ac:dyDescent="0.25">
      <c r="A501" s="10">
        <v>500</v>
      </c>
      <c r="B501" s="15">
        <v>41318</v>
      </c>
      <c r="C501" s="16">
        <v>0.96799453991755069</v>
      </c>
      <c r="D501" s="10">
        <f>IF(Tbl_Transactions[[#This Row],[Date]]="","",YEAR(Tbl_Transactions[[#This Row],[Date]]))</f>
        <v>2013</v>
      </c>
      <c r="E501" s="10">
        <f>MONTH(Tbl_Transactions[[#This Row],[Date]])</f>
        <v>2</v>
      </c>
      <c r="F501" s="10" t="str">
        <f>VLOOKUP(Tbl_Transactions[[#This Row],[Month Num]],Tbl_Lookup_Month[],2)</f>
        <v>Feb</v>
      </c>
      <c r="G501" s="10">
        <f>DAY(Tbl_Transactions[[#This Row],[Date]])</f>
        <v>13</v>
      </c>
      <c r="H501" s="10">
        <f>WEEKDAY(Tbl_Transactions[[#This Row],[Date]])</f>
        <v>4</v>
      </c>
      <c r="I501" s="10" t="str">
        <f>VLOOKUP(Tbl_Transactions[[#This Row],[Weekday Num]],Tbl_Lookup_Weekday[], 2)</f>
        <v>Wed</v>
      </c>
      <c r="J501" s="10" t="str">
        <f>VLOOKUP(Tbl_Transactions[[#This Row],[Time]],Tbl_Lookup_Time[],4,TRUE)</f>
        <v>Evening</v>
      </c>
      <c r="K501" s="10" t="s">
        <v>17</v>
      </c>
      <c r="L501" s="10" t="s">
        <v>20</v>
      </c>
      <c r="M501" s="10" t="s">
        <v>21</v>
      </c>
      <c r="N501" s="10" t="s">
        <v>35</v>
      </c>
      <c r="O501" s="14">
        <v>414</v>
      </c>
      <c r="P501" s="14">
        <f>IF(Tbl_Transactions[[#This Row],[Type]]="Income",Tbl_Transactions[[#This Row],[Amount]]*Rng_Lookup_IncomeTax,Tbl_Transactions[[#This Row],[Amount]]*Rng_Lookup_SalesTax)</f>
        <v>157.32</v>
      </c>
      <c r="Q501" s="14">
        <f>IF(Tbl_Transactions[[#This Row],[Type]]="Expense",Tbl_Transactions[[#This Row],[Amount]]+Tbl_Transactions[[#This Row],[Tax]],Tbl_Transactions[[#This Row],[Amount]]-Tbl_Transactions[[#This Row],[Tax]])</f>
        <v>256.68</v>
      </c>
      <c r="R501" s="10" t="str">
        <f>IF(Tbl_Transactions[[#This Row],[Category]]="Income","Income","Expense")</f>
        <v>Income</v>
      </c>
    </row>
    <row r="502" spans="1:18" x14ac:dyDescent="0.25">
      <c r="A502" s="10">
        <v>501</v>
      </c>
      <c r="B502" s="15">
        <v>41318</v>
      </c>
      <c r="C502" s="16">
        <v>0.83616214456717719</v>
      </c>
      <c r="D502" s="10">
        <f>IF(Tbl_Transactions[[#This Row],[Date]]="","",YEAR(Tbl_Transactions[[#This Row],[Date]]))</f>
        <v>2013</v>
      </c>
      <c r="E502" s="10">
        <f>MONTH(Tbl_Transactions[[#This Row],[Date]])</f>
        <v>2</v>
      </c>
      <c r="F502" s="10" t="str">
        <f>VLOOKUP(Tbl_Transactions[[#This Row],[Month Num]],Tbl_Lookup_Month[],2)</f>
        <v>Feb</v>
      </c>
      <c r="G502" s="10">
        <f>DAY(Tbl_Transactions[[#This Row],[Date]])</f>
        <v>13</v>
      </c>
      <c r="H502" s="10">
        <f>WEEKDAY(Tbl_Transactions[[#This Row],[Date]])</f>
        <v>4</v>
      </c>
      <c r="I502" s="10" t="str">
        <f>VLOOKUP(Tbl_Transactions[[#This Row],[Weekday Num]],Tbl_Lookup_Weekday[], 2)</f>
        <v>Wed</v>
      </c>
      <c r="J502" s="10" t="str">
        <f>VLOOKUP(Tbl_Transactions[[#This Row],[Time]],Tbl_Lookup_Time[],4,TRUE)</f>
        <v>Evening</v>
      </c>
      <c r="K502" s="10" t="s">
        <v>51</v>
      </c>
      <c r="L502" s="10" t="s">
        <v>50</v>
      </c>
      <c r="M502" s="10" t="s">
        <v>52</v>
      </c>
      <c r="N502" s="10" t="s">
        <v>35</v>
      </c>
      <c r="O502" s="14">
        <v>447</v>
      </c>
      <c r="P502" s="14">
        <f>IF(Tbl_Transactions[[#This Row],[Type]]="Income",Tbl_Transactions[[#This Row],[Amount]]*Rng_Lookup_IncomeTax,Tbl_Transactions[[#This Row],[Amount]]*Rng_Lookup_SalesTax)</f>
        <v>39.671250000000001</v>
      </c>
      <c r="Q502" s="14">
        <f>IF(Tbl_Transactions[[#This Row],[Type]]="Expense",Tbl_Transactions[[#This Row],[Amount]]+Tbl_Transactions[[#This Row],[Tax]],Tbl_Transactions[[#This Row],[Amount]]-Tbl_Transactions[[#This Row],[Tax]])</f>
        <v>486.67124999999999</v>
      </c>
      <c r="R502" s="10" t="str">
        <f>IF(Tbl_Transactions[[#This Row],[Category]]="Income","Income","Expense")</f>
        <v>Expense</v>
      </c>
    </row>
    <row r="503" spans="1:18" x14ac:dyDescent="0.25">
      <c r="A503" s="10">
        <v>502</v>
      </c>
      <c r="B503" s="15">
        <v>41320</v>
      </c>
      <c r="C503" s="16">
        <v>0.7019384804972113</v>
      </c>
      <c r="D503" s="10">
        <f>IF(Tbl_Transactions[[#This Row],[Date]]="","",YEAR(Tbl_Transactions[[#This Row],[Date]]))</f>
        <v>2013</v>
      </c>
      <c r="E503" s="10">
        <f>MONTH(Tbl_Transactions[[#This Row],[Date]])</f>
        <v>2</v>
      </c>
      <c r="F503" s="10" t="str">
        <f>VLOOKUP(Tbl_Transactions[[#This Row],[Month Num]],Tbl_Lookup_Month[],2)</f>
        <v>Feb</v>
      </c>
      <c r="G503" s="10">
        <f>DAY(Tbl_Transactions[[#This Row],[Date]])</f>
        <v>15</v>
      </c>
      <c r="H503" s="10">
        <f>WEEKDAY(Tbl_Transactions[[#This Row],[Date]])</f>
        <v>6</v>
      </c>
      <c r="I503" s="10" t="str">
        <f>VLOOKUP(Tbl_Transactions[[#This Row],[Weekday Num]],Tbl_Lookup_Weekday[], 2)</f>
        <v>Fri</v>
      </c>
      <c r="J503" s="10" t="str">
        <f>VLOOKUP(Tbl_Transactions[[#This Row],[Time]],Tbl_Lookup_Time[],4,TRUE)</f>
        <v>Afternoon</v>
      </c>
      <c r="K503" s="10" t="s">
        <v>51</v>
      </c>
      <c r="L503" s="10" t="s">
        <v>50</v>
      </c>
      <c r="M503" s="10" t="s">
        <v>52</v>
      </c>
      <c r="N503" s="10" t="s">
        <v>26</v>
      </c>
      <c r="O503" s="14">
        <v>479</v>
      </c>
      <c r="P503" s="14">
        <f>IF(Tbl_Transactions[[#This Row],[Type]]="Income",Tbl_Transactions[[#This Row],[Amount]]*Rng_Lookup_IncomeTax,Tbl_Transactions[[#This Row],[Amount]]*Rng_Lookup_SalesTax)</f>
        <v>42.511249999999997</v>
      </c>
      <c r="Q503" s="14">
        <f>IF(Tbl_Transactions[[#This Row],[Type]]="Expense",Tbl_Transactions[[#This Row],[Amount]]+Tbl_Transactions[[#This Row],[Tax]],Tbl_Transactions[[#This Row],[Amount]]-Tbl_Transactions[[#This Row],[Tax]])</f>
        <v>521.51125000000002</v>
      </c>
      <c r="R503" s="10" t="str">
        <f>IF(Tbl_Transactions[[#This Row],[Category]]="Income","Income","Expense")</f>
        <v>Expense</v>
      </c>
    </row>
    <row r="504" spans="1:18" x14ac:dyDescent="0.25">
      <c r="A504" s="10">
        <v>503</v>
      </c>
      <c r="B504" s="15">
        <v>41320</v>
      </c>
      <c r="C504" s="16">
        <v>0.51587998931571821</v>
      </c>
      <c r="D504" s="10">
        <f>IF(Tbl_Transactions[[#This Row],[Date]]="","",YEAR(Tbl_Transactions[[#This Row],[Date]]))</f>
        <v>2013</v>
      </c>
      <c r="E504" s="10">
        <f>MONTH(Tbl_Transactions[[#This Row],[Date]])</f>
        <v>2</v>
      </c>
      <c r="F504" s="10" t="str">
        <f>VLOOKUP(Tbl_Transactions[[#This Row],[Month Num]],Tbl_Lookup_Month[],2)</f>
        <v>Feb</v>
      </c>
      <c r="G504" s="10">
        <f>DAY(Tbl_Transactions[[#This Row],[Date]])</f>
        <v>15</v>
      </c>
      <c r="H504" s="10">
        <f>WEEKDAY(Tbl_Transactions[[#This Row],[Date]])</f>
        <v>6</v>
      </c>
      <c r="I504" s="10" t="str">
        <f>VLOOKUP(Tbl_Transactions[[#This Row],[Weekday Num]],Tbl_Lookup_Weekday[], 2)</f>
        <v>Fri</v>
      </c>
      <c r="J504" s="10" t="str">
        <f>VLOOKUP(Tbl_Transactions[[#This Row],[Time]],Tbl_Lookup_Time[],4,TRUE)</f>
        <v>Afternoon</v>
      </c>
      <c r="K504" s="10" t="s">
        <v>28</v>
      </c>
      <c r="L504" s="10" t="s">
        <v>27</v>
      </c>
      <c r="M504" s="10" t="s">
        <v>29</v>
      </c>
      <c r="N504" s="10" t="s">
        <v>19</v>
      </c>
      <c r="O504" s="14">
        <v>143</v>
      </c>
      <c r="P504" s="14">
        <f>IF(Tbl_Transactions[[#This Row],[Type]]="Income",Tbl_Transactions[[#This Row],[Amount]]*Rng_Lookup_IncomeTax,Tbl_Transactions[[#This Row],[Amount]]*Rng_Lookup_SalesTax)</f>
        <v>12.69125</v>
      </c>
      <c r="Q504" s="14">
        <f>IF(Tbl_Transactions[[#This Row],[Type]]="Expense",Tbl_Transactions[[#This Row],[Amount]]+Tbl_Transactions[[#This Row],[Tax]],Tbl_Transactions[[#This Row],[Amount]]-Tbl_Transactions[[#This Row],[Tax]])</f>
        <v>155.69125</v>
      </c>
      <c r="R504" s="10" t="str">
        <f>IF(Tbl_Transactions[[#This Row],[Category]]="Income","Income","Expense")</f>
        <v>Expense</v>
      </c>
    </row>
    <row r="505" spans="1:18" x14ac:dyDescent="0.25">
      <c r="A505" s="10">
        <v>504</v>
      </c>
      <c r="B505" s="15">
        <v>41329</v>
      </c>
      <c r="C505" s="16">
        <v>0.52457148299682443</v>
      </c>
      <c r="D505" s="10">
        <f>IF(Tbl_Transactions[[#This Row],[Date]]="","",YEAR(Tbl_Transactions[[#This Row],[Date]]))</f>
        <v>2013</v>
      </c>
      <c r="E505" s="10">
        <f>MONTH(Tbl_Transactions[[#This Row],[Date]])</f>
        <v>2</v>
      </c>
      <c r="F505" s="10" t="str">
        <f>VLOOKUP(Tbl_Transactions[[#This Row],[Month Num]],Tbl_Lookup_Month[],2)</f>
        <v>Feb</v>
      </c>
      <c r="G505" s="10">
        <f>DAY(Tbl_Transactions[[#This Row],[Date]])</f>
        <v>24</v>
      </c>
      <c r="H505" s="10">
        <f>WEEKDAY(Tbl_Transactions[[#This Row],[Date]])</f>
        <v>1</v>
      </c>
      <c r="I505" s="10" t="str">
        <f>VLOOKUP(Tbl_Transactions[[#This Row],[Weekday Num]],Tbl_Lookup_Weekday[], 2)</f>
        <v>Sun</v>
      </c>
      <c r="J505" s="10" t="str">
        <f>VLOOKUP(Tbl_Transactions[[#This Row],[Time]],Tbl_Lookup_Time[],4,TRUE)</f>
        <v>Afternoon</v>
      </c>
      <c r="K505" s="10" t="s">
        <v>60</v>
      </c>
      <c r="L505" s="10" t="s">
        <v>59</v>
      </c>
      <c r="M505" s="10" t="s">
        <v>61</v>
      </c>
      <c r="N505" s="10" t="s">
        <v>26</v>
      </c>
      <c r="O505" s="14">
        <v>61</v>
      </c>
      <c r="P505" s="14">
        <f>IF(Tbl_Transactions[[#This Row],[Type]]="Income",Tbl_Transactions[[#This Row],[Amount]]*Rng_Lookup_IncomeTax,Tbl_Transactions[[#This Row],[Amount]]*Rng_Lookup_SalesTax)</f>
        <v>5.4137499999999994</v>
      </c>
      <c r="Q505" s="14">
        <f>IF(Tbl_Transactions[[#This Row],[Type]]="Expense",Tbl_Transactions[[#This Row],[Amount]]+Tbl_Transactions[[#This Row],[Tax]],Tbl_Transactions[[#This Row],[Amount]]-Tbl_Transactions[[#This Row],[Tax]])</f>
        <v>66.413749999999993</v>
      </c>
      <c r="R505" s="10" t="str">
        <f>IF(Tbl_Transactions[[#This Row],[Category]]="Income","Income","Expense")</f>
        <v>Expense</v>
      </c>
    </row>
    <row r="506" spans="1:18" x14ac:dyDescent="0.25">
      <c r="A506" s="10">
        <v>505</v>
      </c>
      <c r="B506" s="15">
        <v>41330</v>
      </c>
      <c r="C506" s="16">
        <v>0.39299492626472254</v>
      </c>
      <c r="D506" s="10">
        <f>IF(Tbl_Transactions[[#This Row],[Date]]="","",YEAR(Tbl_Transactions[[#This Row],[Date]]))</f>
        <v>2013</v>
      </c>
      <c r="E506" s="10">
        <f>MONTH(Tbl_Transactions[[#This Row],[Date]])</f>
        <v>2</v>
      </c>
      <c r="F506" s="10" t="str">
        <f>VLOOKUP(Tbl_Transactions[[#This Row],[Month Num]],Tbl_Lookup_Month[],2)</f>
        <v>Feb</v>
      </c>
      <c r="G506" s="10">
        <f>DAY(Tbl_Transactions[[#This Row],[Date]])</f>
        <v>25</v>
      </c>
      <c r="H506" s="10">
        <f>WEEKDAY(Tbl_Transactions[[#This Row],[Date]])</f>
        <v>2</v>
      </c>
      <c r="I506" s="10" t="str">
        <f>VLOOKUP(Tbl_Transactions[[#This Row],[Weekday Num]],Tbl_Lookup_Weekday[], 2)</f>
        <v>Mon</v>
      </c>
      <c r="J506" s="10" t="str">
        <f>VLOOKUP(Tbl_Transactions[[#This Row],[Time]],Tbl_Lookup_Time[],4,TRUE)</f>
        <v>Morning</v>
      </c>
      <c r="K506" s="10" t="s">
        <v>28</v>
      </c>
      <c r="L506" s="10" t="s">
        <v>27</v>
      </c>
      <c r="M506" s="10" t="s">
        <v>29</v>
      </c>
      <c r="N506" s="10" t="s">
        <v>35</v>
      </c>
      <c r="O506" s="14">
        <v>182</v>
      </c>
      <c r="P506" s="14">
        <f>IF(Tbl_Transactions[[#This Row],[Type]]="Income",Tbl_Transactions[[#This Row],[Amount]]*Rng_Lookup_IncomeTax,Tbl_Transactions[[#This Row],[Amount]]*Rng_Lookup_SalesTax)</f>
        <v>16.1525</v>
      </c>
      <c r="Q506" s="14">
        <f>IF(Tbl_Transactions[[#This Row],[Type]]="Expense",Tbl_Transactions[[#This Row],[Amount]]+Tbl_Transactions[[#This Row],[Tax]],Tbl_Transactions[[#This Row],[Amount]]-Tbl_Transactions[[#This Row],[Tax]])</f>
        <v>198.1525</v>
      </c>
      <c r="R506" s="10" t="str">
        <f>IF(Tbl_Transactions[[#This Row],[Category]]="Income","Income","Expense")</f>
        <v>Expense</v>
      </c>
    </row>
    <row r="507" spans="1:18" x14ac:dyDescent="0.25">
      <c r="A507" s="10">
        <v>506</v>
      </c>
      <c r="B507" s="15">
        <v>41330</v>
      </c>
      <c r="C507" s="16">
        <v>0.86416263494048595</v>
      </c>
      <c r="D507" s="10">
        <f>IF(Tbl_Transactions[[#This Row],[Date]]="","",YEAR(Tbl_Transactions[[#This Row],[Date]]))</f>
        <v>2013</v>
      </c>
      <c r="E507" s="10">
        <f>MONTH(Tbl_Transactions[[#This Row],[Date]])</f>
        <v>2</v>
      </c>
      <c r="F507" s="10" t="str">
        <f>VLOOKUP(Tbl_Transactions[[#This Row],[Month Num]],Tbl_Lookup_Month[],2)</f>
        <v>Feb</v>
      </c>
      <c r="G507" s="10">
        <f>DAY(Tbl_Transactions[[#This Row],[Date]])</f>
        <v>25</v>
      </c>
      <c r="H507" s="10">
        <f>WEEKDAY(Tbl_Transactions[[#This Row],[Date]])</f>
        <v>2</v>
      </c>
      <c r="I507" s="10" t="str">
        <f>VLOOKUP(Tbl_Transactions[[#This Row],[Weekday Num]],Tbl_Lookup_Weekday[], 2)</f>
        <v>Mon</v>
      </c>
      <c r="J507" s="10" t="str">
        <f>VLOOKUP(Tbl_Transactions[[#This Row],[Time]],Tbl_Lookup_Time[],4,TRUE)</f>
        <v>Evening</v>
      </c>
      <c r="K507" s="10" t="s">
        <v>17</v>
      </c>
      <c r="L507" s="10" t="s">
        <v>16</v>
      </c>
      <c r="M507" s="10" t="s">
        <v>18</v>
      </c>
      <c r="N507" s="10" t="s">
        <v>35</v>
      </c>
      <c r="O507" s="14">
        <v>135</v>
      </c>
      <c r="P507" s="14">
        <f>IF(Tbl_Transactions[[#This Row],[Type]]="Income",Tbl_Transactions[[#This Row],[Amount]]*Rng_Lookup_IncomeTax,Tbl_Transactions[[#This Row],[Amount]]*Rng_Lookup_SalesTax)</f>
        <v>51.3</v>
      </c>
      <c r="Q507" s="14">
        <f>IF(Tbl_Transactions[[#This Row],[Type]]="Expense",Tbl_Transactions[[#This Row],[Amount]]+Tbl_Transactions[[#This Row],[Tax]],Tbl_Transactions[[#This Row],[Amount]]-Tbl_Transactions[[#This Row],[Tax]])</f>
        <v>83.7</v>
      </c>
      <c r="R507" s="10" t="str">
        <f>IF(Tbl_Transactions[[#This Row],[Category]]="Income","Income","Expense")</f>
        <v>Income</v>
      </c>
    </row>
    <row r="508" spans="1:18" x14ac:dyDescent="0.25">
      <c r="A508" s="10">
        <v>507</v>
      </c>
      <c r="B508" s="15">
        <v>41330</v>
      </c>
      <c r="C508" s="16">
        <v>0.33516852490668481</v>
      </c>
      <c r="D508" s="10">
        <f>IF(Tbl_Transactions[[#This Row],[Date]]="","",YEAR(Tbl_Transactions[[#This Row],[Date]]))</f>
        <v>2013</v>
      </c>
      <c r="E508" s="10">
        <f>MONTH(Tbl_Transactions[[#This Row],[Date]])</f>
        <v>2</v>
      </c>
      <c r="F508" s="10" t="str">
        <f>VLOOKUP(Tbl_Transactions[[#This Row],[Month Num]],Tbl_Lookup_Month[],2)</f>
        <v>Feb</v>
      </c>
      <c r="G508" s="10">
        <f>DAY(Tbl_Transactions[[#This Row],[Date]])</f>
        <v>25</v>
      </c>
      <c r="H508" s="10">
        <f>WEEKDAY(Tbl_Transactions[[#This Row],[Date]])</f>
        <v>2</v>
      </c>
      <c r="I508" s="10" t="str">
        <f>VLOOKUP(Tbl_Transactions[[#This Row],[Weekday Num]],Tbl_Lookup_Weekday[], 2)</f>
        <v>Mon</v>
      </c>
      <c r="J508" s="10" t="str">
        <f>VLOOKUP(Tbl_Transactions[[#This Row],[Time]],Tbl_Lookup_Time[],4,TRUE)</f>
        <v>Morning</v>
      </c>
      <c r="K508" s="10" t="s">
        <v>40</v>
      </c>
      <c r="L508" s="10" t="s">
        <v>39</v>
      </c>
      <c r="M508" s="10" t="s">
        <v>41</v>
      </c>
      <c r="N508" s="10" t="s">
        <v>35</v>
      </c>
      <c r="O508" s="14">
        <v>170</v>
      </c>
      <c r="P508" s="14">
        <f>IF(Tbl_Transactions[[#This Row],[Type]]="Income",Tbl_Transactions[[#This Row],[Amount]]*Rng_Lookup_IncomeTax,Tbl_Transactions[[#This Row],[Amount]]*Rng_Lookup_SalesTax)</f>
        <v>15.087499999999999</v>
      </c>
      <c r="Q508" s="14">
        <f>IF(Tbl_Transactions[[#This Row],[Type]]="Expense",Tbl_Transactions[[#This Row],[Amount]]+Tbl_Transactions[[#This Row],[Tax]],Tbl_Transactions[[#This Row],[Amount]]-Tbl_Transactions[[#This Row],[Tax]])</f>
        <v>185.08750000000001</v>
      </c>
      <c r="R508" s="10" t="str">
        <f>IF(Tbl_Transactions[[#This Row],[Category]]="Income","Income","Expense")</f>
        <v>Expense</v>
      </c>
    </row>
    <row r="509" spans="1:18" x14ac:dyDescent="0.25">
      <c r="A509" s="10">
        <v>508</v>
      </c>
      <c r="B509" s="15">
        <v>41330</v>
      </c>
      <c r="C509" s="16">
        <v>0.23165919413079372</v>
      </c>
      <c r="D509" s="10">
        <f>IF(Tbl_Transactions[[#This Row],[Date]]="","",YEAR(Tbl_Transactions[[#This Row],[Date]]))</f>
        <v>2013</v>
      </c>
      <c r="E509" s="10">
        <f>MONTH(Tbl_Transactions[[#This Row],[Date]])</f>
        <v>2</v>
      </c>
      <c r="F509" s="10" t="str">
        <f>VLOOKUP(Tbl_Transactions[[#This Row],[Month Num]],Tbl_Lookup_Month[],2)</f>
        <v>Feb</v>
      </c>
      <c r="G509" s="10">
        <f>DAY(Tbl_Transactions[[#This Row],[Date]])</f>
        <v>25</v>
      </c>
      <c r="H509" s="10">
        <f>WEEKDAY(Tbl_Transactions[[#This Row],[Date]])</f>
        <v>2</v>
      </c>
      <c r="I509" s="10" t="str">
        <f>VLOOKUP(Tbl_Transactions[[#This Row],[Weekday Num]],Tbl_Lookup_Weekday[], 2)</f>
        <v>Mon</v>
      </c>
      <c r="J509" s="10" t="str">
        <f>VLOOKUP(Tbl_Transactions[[#This Row],[Time]],Tbl_Lookup_Time[],4,TRUE)</f>
        <v>Early Morning</v>
      </c>
      <c r="K509" s="10" t="s">
        <v>40</v>
      </c>
      <c r="L509" s="10" t="s">
        <v>39</v>
      </c>
      <c r="M509" s="10" t="s">
        <v>41</v>
      </c>
      <c r="N509" s="10" t="s">
        <v>26</v>
      </c>
      <c r="O509" s="14">
        <v>308</v>
      </c>
      <c r="P509" s="14">
        <f>IF(Tbl_Transactions[[#This Row],[Type]]="Income",Tbl_Transactions[[#This Row],[Amount]]*Rng_Lookup_IncomeTax,Tbl_Transactions[[#This Row],[Amount]]*Rng_Lookup_SalesTax)</f>
        <v>27.334999999999997</v>
      </c>
      <c r="Q509" s="14">
        <f>IF(Tbl_Transactions[[#This Row],[Type]]="Expense",Tbl_Transactions[[#This Row],[Amount]]+Tbl_Transactions[[#This Row],[Tax]],Tbl_Transactions[[#This Row],[Amount]]-Tbl_Transactions[[#This Row],[Tax]])</f>
        <v>335.33499999999998</v>
      </c>
      <c r="R509" s="10" t="str">
        <f>IF(Tbl_Transactions[[#This Row],[Category]]="Income","Income","Expense")</f>
        <v>Expense</v>
      </c>
    </row>
    <row r="510" spans="1:18" x14ac:dyDescent="0.25">
      <c r="A510" s="10">
        <v>509</v>
      </c>
      <c r="B510" s="15">
        <v>41332</v>
      </c>
      <c r="C510" s="16">
        <v>0.24587693511301445</v>
      </c>
      <c r="D510" s="10">
        <f>IF(Tbl_Transactions[[#This Row],[Date]]="","",YEAR(Tbl_Transactions[[#This Row],[Date]]))</f>
        <v>2013</v>
      </c>
      <c r="E510" s="10">
        <f>MONTH(Tbl_Transactions[[#This Row],[Date]])</f>
        <v>2</v>
      </c>
      <c r="F510" s="10" t="str">
        <f>VLOOKUP(Tbl_Transactions[[#This Row],[Month Num]],Tbl_Lookup_Month[],2)</f>
        <v>Feb</v>
      </c>
      <c r="G510" s="10">
        <f>DAY(Tbl_Transactions[[#This Row],[Date]])</f>
        <v>27</v>
      </c>
      <c r="H510" s="10">
        <f>WEEKDAY(Tbl_Transactions[[#This Row],[Date]])</f>
        <v>4</v>
      </c>
      <c r="I510" s="10" t="str">
        <f>VLOOKUP(Tbl_Transactions[[#This Row],[Weekday Num]],Tbl_Lookup_Weekday[], 2)</f>
        <v>Wed</v>
      </c>
      <c r="J510" s="10" t="str">
        <f>VLOOKUP(Tbl_Transactions[[#This Row],[Time]],Tbl_Lookup_Time[],4,TRUE)</f>
        <v>Early Morning</v>
      </c>
      <c r="K510" s="10" t="s">
        <v>17</v>
      </c>
      <c r="L510" s="10" t="s">
        <v>44</v>
      </c>
      <c r="M510" s="10" t="s">
        <v>45</v>
      </c>
      <c r="N510" s="10" t="s">
        <v>26</v>
      </c>
      <c r="O510" s="14">
        <v>310</v>
      </c>
      <c r="P510" s="14">
        <f>IF(Tbl_Transactions[[#This Row],[Type]]="Income",Tbl_Transactions[[#This Row],[Amount]]*Rng_Lookup_IncomeTax,Tbl_Transactions[[#This Row],[Amount]]*Rng_Lookup_SalesTax)</f>
        <v>117.8</v>
      </c>
      <c r="Q510" s="14">
        <f>IF(Tbl_Transactions[[#This Row],[Type]]="Expense",Tbl_Transactions[[#This Row],[Amount]]+Tbl_Transactions[[#This Row],[Tax]],Tbl_Transactions[[#This Row],[Amount]]-Tbl_Transactions[[#This Row],[Tax]])</f>
        <v>192.2</v>
      </c>
      <c r="R510" s="10" t="str">
        <f>IF(Tbl_Transactions[[#This Row],[Category]]="Income","Income","Expense")</f>
        <v>Income</v>
      </c>
    </row>
    <row r="511" spans="1:18" x14ac:dyDescent="0.25">
      <c r="A511" s="10">
        <v>510</v>
      </c>
      <c r="B511" s="15">
        <v>41332</v>
      </c>
      <c r="C511" s="16">
        <v>0.59875947717629685</v>
      </c>
      <c r="D511" s="10">
        <f>IF(Tbl_Transactions[[#This Row],[Date]]="","",YEAR(Tbl_Transactions[[#This Row],[Date]]))</f>
        <v>2013</v>
      </c>
      <c r="E511" s="10">
        <f>MONTH(Tbl_Transactions[[#This Row],[Date]])</f>
        <v>2</v>
      </c>
      <c r="F511" s="10" t="str">
        <f>VLOOKUP(Tbl_Transactions[[#This Row],[Month Num]],Tbl_Lookup_Month[],2)</f>
        <v>Feb</v>
      </c>
      <c r="G511" s="10">
        <f>DAY(Tbl_Transactions[[#This Row],[Date]])</f>
        <v>27</v>
      </c>
      <c r="H511" s="10">
        <f>WEEKDAY(Tbl_Transactions[[#This Row],[Date]])</f>
        <v>4</v>
      </c>
      <c r="I511" s="10" t="str">
        <f>VLOOKUP(Tbl_Transactions[[#This Row],[Weekday Num]],Tbl_Lookup_Weekday[], 2)</f>
        <v>Wed</v>
      </c>
      <c r="J511" s="10" t="str">
        <f>VLOOKUP(Tbl_Transactions[[#This Row],[Time]],Tbl_Lookup_Time[],4,TRUE)</f>
        <v>Afternoon</v>
      </c>
      <c r="K511" s="10" t="s">
        <v>60</v>
      </c>
      <c r="L511" s="10" t="s">
        <v>59</v>
      </c>
      <c r="M511" s="10" t="s">
        <v>61</v>
      </c>
      <c r="N511" s="10" t="s">
        <v>35</v>
      </c>
      <c r="O511" s="14">
        <v>202</v>
      </c>
      <c r="P511" s="14">
        <f>IF(Tbl_Transactions[[#This Row],[Type]]="Income",Tbl_Transactions[[#This Row],[Amount]]*Rng_Lookup_IncomeTax,Tbl_Transactions[[#This Row],[Amount]]*Rng_Lookup_SalesTax)</f>
        <v>17.927499999999998</v>
      </c>
      <c r="Q511" s="14">
        <f>IF(Tbl_Transactions[[#This Row],[Type]]="Expense",Tbl_Transactions[[#This Row],[Amount]]+Tbl_Transactions[[#This Row],[Tax]],Tbl_Transactions[[#This Row],[Amount]]-Tbl_Transactions[[#This Row],[Tax]])</f>
        <v>219.92750000000001</v>
      </c>
      <c r="R511" s="10" t="str">
        <f>IF(Tbl_Transactions[[#This Row],[Category]]="Income","Income","Expense")</f>
        <v>Expense</v>
      </c>
    </row>
    <row r="512" spans="1:18" x14ac:dyDescent="0.25">
      <c r="A512" s="10">
        <v>511</v>
      </c>
      <c r="B512" s="15">
        <v>41337</v>
      </c>
      <c r="C512" s="16">
        <v>0.83628197513466263</v>
      </c>
      <c r="D512" s="10">
        <f>IF(Tbl_Transactions[[#This Row],[Date]]="","",YEAR(Tbl_Transactions[[#This Row],[Date]]))</f>
        <v>2013</v>
      </c>
      <c r="E512" s="10">
        <f>MONTH(Tbl_Transactions[[#This Row],[Date]])</f>
        <v>3</v>
      </c>
      <c r="F512" s="10" t="str">
        <f>VLOOKUP(Tbl_Transactions[[#This Row],[Month Num]],Tbl_Lookup_Month[],2)</f>
        <v>Mar</v>
      </c>
      <c r="G512" s="10">
        <f>DAY(Tbl_Transactions[[#This Row],[Date]])</f>
        <v>4</v>
      </c>
      <c r="H512" s="10">
        <f>WEEKDAY(Tbl_Transactions[[#This Row],[Date]])</f>
        <v>2</v>
      </c>
      <c r="I512" s="10" t="str">
        <f>VLOOKUP(Tbl_Transactions[[#This Row],[Weekday Num]],Tbl_Lookup_Weekday[], 2)</f>
        <v>Mon</v>
      </c>
      <c r="J512" s="10" t="str">
        <f>VLOOKUP(Tbl_Transactions[[#This Row],[Time]],Tbl_Lookup_Time[],4,TRUE)</f>
        <v>Evening</v>
      </c>
      <c r="K512" s="10" t="s">
        <v>28</v>
      </c>
      <c r="L512" s="10" t="s">
        <v>32</v>
      </c>
      <c r="M512" s="10" t="s">
        <v>33</v>
      </c>
      <c r="N512" s="10" t="s">
        <v>26</v>
      </c>
      <c r="O512" s="14">
        <v>465</v>
      </c>
      <c r="P512" s="14">
        <f>IF(Tbl_Transactions[[#This Row],[Type]]="Income",Tbl_Transactions[[#This Row],[Amount]]*Rng_Lookup_IncomeTax,Tbl_Transactions[[#This Row],[Amount]]*Rng_Lookup_SalesTax)</f>
        <v>41.268749999999997</v>
      </c>
      <c r="Q512" s="14">
        <f>IF(Tbl_Transactions[[#This Row],[Type]]="Expense",Tbl_Transactions[[#This Row],[Amount]]+Tbl_Transactions[[#This Row],[Tax]],Tbl_Transactions[[#This Row],[Amount]]-Tbl_Transactions[[#This Row],[Tax]])</f>
        <v>506.26875000000001</v>
      </c>
      <c r="R512" s="10" t="str">
        <f>IF(Tbl_Transactions[[#This Row],[Category]]="Income","Income","Expense")</f>
        <v>Expense</v>
      </c>
    </row>
    <row r="513" spans="1:18" x14ac:dyDescent="0.25">
      <c r="A513" s="10">
        <v>512</v>
      </c>
      <c r="B513" s="15">
        <v>41337</v>
      </c>
      <c r="C513" s="16">
        <v>0.23204143435844471</v>
      </c>
      <c r="D513" s="10">
        <f>IF(Tbl_Transactions[[#This Row],[Date]]="","",YEAR(Tbl_Transactions[[#This Row],[Date]]))</f>
        <v>2013</v>
      </c>
      <c r="E513" s="10">
        <f>MONTH(Tbl_Transactions[[#This Row],[Date]])</f>
        <v>3</v>
      </c>
      <c r="F513" s="10" t="str">
        <f>VLOOKUP(Tbl_Transactions[[#This Row],[Month Num]],Tbl_Lookup_Month[],2)</f>
        <v>Mar</v>
      </c>
      <c r="G513" s="10">
        <f>DAY(Tbl_Transactions[[#This Row],[Date]])</f>
        <v>4</v>
      </c>
      <c r="H513" s="10">
        <f>WEEKDAY(Tbl_Transactions[[#This Row],[Date]])</f>
        <v>2</v>
      </c>
      <c r="I513" s="10" t="str">
        <f>VLOOKUP(Tbl_Transactions[[#This Row],[Weekday Num]],Tbl_Lookup_Weekday[], 2)</f>
        <v>Mon</v>
      </c>
      <c r="J513" s="10" t="str">
        <f>VLOOKUP(Tbl_Transactions[[#This Row],[Time]],Tbl_Lookup_Time[],4,TRUE)</f>
        <v>Early Morning</v>
      </c>
      <c r="K513" s="10" t="s">
        <v>28</v>
      </c>
      <c r="L513" s="10" t="s">
        <v>32</v>
      </c>
      <c r="M513" s="10" t="s">
        <v>33</v>
      </c>
      <c r="N513" s="10" t="s">
        <v>26</v>
      </c>
      <c r="O513" s="14">
        <v>336</v>
      </c>
      <c r="P513" s="14">
        <f>IF(Tbl_Transactions[[#This Row],[Type]]="Income",Tbl_Transactions[[#This Row],[Amount]]*Rng_Lookup_IncomeTax,Tbl_Transactions[[#This Row],[Amount]]*Rng_Lookup_SalesTax)</f>
        <v>29.82</v>
      </c>
      <c r="Q513" s="14">
        <f>IF(Tbl_Transactions[[#This Row],[Type]]="Expense",Tbl_Transactions[[#This Row],[Amount]]+Tbl_Transactions[[#This Row],[Tax]],Tbl_Transactions[[#This Row],[Amount]]-Tbl_Transactions[[#This Row],[Tax]])</f>
        <v>365.82</v>
      </c>
      <c r="R513" s="10" t="str">
        <f>IF(Tbl_Transactions[[#This Row],[Category]]="Income","Income","Expense")</f>
        <v>Expense</v>
      </c>
    </row>
    <row r="514" spans="1:18" x14ac:dyDescent="0.25">
      <c r="A514" s="10">
        <v>513</v>
      </c>
      <c r="B514" s="15">
        <v>41340</v>
      </c>
      <c r="C514" s="16">
        <v>0.70495944217858841</v>
      </c>
      <c r="D514" s="10">
        <f>IF(Tbl_Transactions[[#This Row],[Date]]="","",YEAR(Tbl_Transactions[[#This Row],[Date]]))</f>
        <v>2013</v>
      </c>
      <c r="E514" s="10">
        <f>MONTH(Tbl_Transactions[[#This Row],[Date]])</f>
        <v>3</v>
      </c>
      <c r="F514" s="10" t="str">
        <f>VLOOKUP(Tbl_Transactions[[#This Row],[Month Num]],Tbl_Lookup_Month[],2)</f>
        <v>Mar</v>
      </c>
      <c r="G514" s="10">
        <f>DAY(Tbl_Transactions[[#This Row],[Date]])</f>
        <v>7</v>
      </c>
      <c r="H514" s="10">
        <f>WEEKDAY(Tbl_Transactions[[#This Row],[Date]])</f>
        <v>5</v>
      </c>
      <c r="I514" s="10" t="str">
        <f>VLOOKUP(Tbl_Transactions[[#This Row],[Weekday Num]],Tbl_Lookup_Weekday[], 2)</f>
        <v>Thu</v>
      </c>
      <c r="J514" s="10" t="str">
        <f>VLOOKUP(Tbl_Transactions[[#This Row],[Time]],Tbl_Lookup_Time[],4,TRUE)</f>
        <v>Afternoon</v>
      </c>
      <c r="K514" s="10" t="s">
        <v>24</v>
      </c>
      <c r="L514" s="10" t="s">
        <v>23</v>
      </c>
      <c r="M514" s="10" t="s">
        <v>25</v>
      </c>
      <c r="N514" s="10" t="s">
        <v>35</v>
      </c>
      <c r="O514" s="14">
        <v>431</v>
      </c>
      <c r="P514" s="14">
        <f>IF(Tbl_Transactions[[#This Row],[Type]]="Income",Tbl_Transactions[[#This Row],[Amount]]*Rng_Lookup_IncomeTax,Tbl_Transactions[[#This Row],[Amount]]*Rng_Lookup_SalesTax)</f>
        <v>38.251249999999999</v>
      </c>
      <c r="Q514" s="14">
        <f>IF(Tbl_Transactions[[#This Row],[Type]]="Expense",Tbl_Transactions[[#This Row],[Amount]]+Tbl_Transactions[[#This Row],[Tax]],Tbl_Transactions[[#This Row],[Amount]]-Tbl_Transactions[[#This Row],[Tax]])</f>
        <v>469.25125000000003</v>
      </c>
      <c r="R514" s="10" t="str">
        <f>IF(Tbl_Transactions[[#This Row],[Category]]="Income","Income","Expense")</f>
        <v>Expense</v>
      </c>
    </row>
    <row r="515" spans="1:18" x14ac:dyDescent="0.25">
      <c r="A515" s="10">
        <v>514</v>
      </c>
      <c r="B515" s="15">
        <v>41343</v>
      </c>
      <c r="C515" s="16">
        <v>1.4606153326933158E-2</v>
      </c>
      <c r="D515" s="10">
        <f>IF(Tbl_Transactions[[#This Row],[Date]]="","",YEAR(Tbl_Transactions[[#This Row],[Date]]))</f>
        <v>2013</v>
      </c>
      <c r="E515" s="10">
        <f>MONTH(Tbl_Transactions[[#This Row],[Date]])</f>
        <v>3</v>
      </c>
      <c r="F515" s="10" t="str">
        <f>VLOOKUP(Tbl_Transactions[[#This Row],[Month Num]],Tbl_Lookup_Month[],2)</f>
        <v>Mar</v>
      </c>
      <c r="G515" s="10">
        <f>DAY(Tbl_Transactions[[#This Row],[Date]])</f>
        <v>10</v>
      </c>
      <c r="H515" s="10">
        <f>WEEKDAY(Tbl_Transactions[[#This Row],[Date]])</f>
        <v>1</v>
      </c>
      <c r="I515" s="10" t="str">
        <f>VLOOKUP(Tbl_Transactions[[#This Row],[Weekday Num]],Tbl_Lookup_Weekday[], 2)</f>
        <v>Sun</v>
      </c>
      <c r="J515" s="10" t="str">
        <f>VLOOKUP(Tbl_Transactions[[#This Row],[Time]],Tbl_Lookup_Time[],4,TRUE)</f>
        <v>Night</v>
      </c>
      <c r="K515" s="10" t="s">
        <v>28</v>
      </c>
      <c r="L515" s="10" t="s">
        <v>32</v>
      </c>
      <c r="M515" s="10" t="s">
        <v>33</v>
      </c>
      <c r="N515" s="10" t="s">
        <v>26</v>
      </c>
      <c r="O515" s="14">
        <v>168</v>
      </c>
      <c r="P515" s="14">
        <f>IF(Tbl_Transactions[[#This Row],[Type]]="Income",Tbl_Transactions[[#This Row],[Amount]]*Rng_Lookup_IncomeTax,Tbl_Transactions[[#This Row],[Amount]]*Rng_Lookup_SalesTax)</f>
        <v>14.91</v>
      </c>
      <c r="Q515" s="14">
        <f>IF(Tbl_Transactions[[#This Row],[Type]]="Expense",Tbl_Transactions[[#This Row],[Amount]]+Tbl_Transactions[[#This Row],[Tax]],Tbl_Transactions[[#This Row],[Amount]]-Tbl_Transactions[[#This Row],[Tax]])</f>
        <v>182.91</v>
      </c>
      <c r="R515" s="10" t="str">
        <f>IF(Tbl_Transactions[[#This Row],[Category]]="Income","Income","Expense")</f>
        <v>Expense</v>
      </c>
    </row>
    <row r="516" spans="1:18" x14ac:dyDescent="0.25">
      <c r="A516" s="10">
        <v>515</v>
      </c>
      <c r="B516" s="15">
        <v>41344</v>
      </c>
      <c r="C516" s="16">
        <v>0.90567347770323026</v>
      </c>
      <c r="D516" s="10">
        <f>IF(Tbl_Transactions[[#This Row],[Date]]="","",YEAR(Tbl_Transactions[[#This Row],[Date]]))</f>
        <v>2013</v>
      </c>
      <c r="E516" s="10">
        <f>MONTH(Tbl_Transactions[[#This Row],[Date]])</f>
        <v>3</v>
      </c>
      <c r="F516" s="10" t="str">
        <f>VLOOKUP(Tbl_Transactions[[#This Row],[Month Num]],Tbl_Lookup_Month[],2)</f>
        <v>Mar</v>
      </c>
      <c r="G516" s="10">
        <f>DAY(Tbl_Transactions[[#This Row],[Date]])</f>
        <v>11</v>
      </c>
      <c r="H516" s="10">
        <f>WEEKDAY(Tbl_Transactions[[#This Row],[Date]])</f>
        <v>2</v>
      </c>
      <c r="I516" s="10" t="str">
        <f>VLOOKUP(Tbl_Transactions[[#This Row],[Weekday Num]],Tbl_Lookup_Weekday[], 2)</f>
        <v>Mon</v>
      </c>
      <c r="J516" s="10" t="str">
        <f>VLOOKUP(Tbl_Transactions[[#This Row],[Time]],Tbl_Lookup_Time[],4,TRUE)</f>
        <v>Evening</v>
      </c>
      <c r="K516" s="10" t="s">
        <v>37</v>
      </c>
      <c r="L516" s="10" t="s">
        <v>47</v>
      </c>
      <c r="M516" s="10" t="s">
        <v>48</v>
      </c>
      <c r="N516" s="10" t="s">
        <v>19</v>
      </c>
      <c r="O516" s="14">
        <v>328</v>
      </c>
      <c r="P516" s="14">
        <f>IF(Tbl_Transactions[[#This Row],[Type]]="Income",Tbl_Transactions[[#This Row],[Amount]]*Rng_Lookup_IncomeTax,Tbl_Transactions[[#This Row],[Amount]]*Rng_Lookup_SalesTax)</f>
        <v>29.11</v>
      </c>
      <c r="Q516" s="14">
        <f>IF(Tbl_Transactions[[#This Row],[Type]]="Expense",Tbl_Transactions[[#This Row],[Amount]]+Tbl_Transactions[[#This Row],[Tax]],Tbl_Transactions[[#This Row],[Amount]]-Tbl_Transactions[[#This Row],[Tax]])</f>
        <v>357.11</v>
      </c>
      <c r="R516" s="10" t="str">
        <f>IF(Tbl_Transactions[[#This Row],[Category]]="Income","Income","Expense")</f>
        <v>Expense</v>
      </c>
    </row>
    <row r="517" spans="1:18" x14ac:dyDescent="0.25">
      <c r="A517" s="10">
        <v>516</v>
      </c>
      <c r="B517" s="15">
        <v>41347</v>
      </c>
      <c r="C517" s="16">
        <v>0.36493936485911582</v>
      </c>
      <c r="D517" s="10">
        <f>IF(Tbl_Transactions[[#This Row],[Date]]="","",YEAR(Tbl_Transactions[[#This Row],[Date]]))</f>
        <v>2013</v>
      </c>
      <c r="E517" s="10">
        <f>MONTH(Tbl_Transactions[[#This Row],[Date]])</f>
        <v>3</v>
      </c>
      <c r="F517" s="10" t="str">
        <f>VLOOKUP(Tbl_Transactions[[#This Row],[Month Num]],Tbl_Lookup_Month[],2)</f>
        <v>Mar</v>
      </c>
      <c r="G517" s="10">
        <f>DAY(Tbl_Transactions[[#This Row],[Date]])</f>
        <v>14</v>
      </c>
      <c r="H517" s="10">
        <f>WEEKDAY(Tbl_Transactions[[#This Row],[Date]])</f>
        <v>5</v>
      </c>
      <c r="I517" s="10" t="str">
        <f>VLOOKUP(Tbl_Transactions[[#This Row],[Weekday Num]],Tbl_Lookup_Weekday[], 2)</f>
        <v>Thu</v>
      </c>
      <c r="J517" s="10" t="str">
        <f>VLOOKUP(Tbl_Transactions[[#This Row],[Time]],Tbl_Lookup_Time[],4,TRUE)</f>
        <v>Morning</v>
      </c>
      <c r="K517" s="10" t="s">
        <v>60</v>
      </c>
      <c r="L517" s="10" t="s">
        <v>59</v>
      </c>
      <c r="M517" s="10" t="s">
        <v>61</v>
      </c>
      <c r="N517" s="10" t="s">
        <v>19</v>
      </c>
      <c r="O517" s="14">
        <v>14</v>
      </c>
      <c r="P517" s="14">
        <f>IF(Tbl_Transactions[[#This Row],[Type]]="Income",Tbl_Transactions[[#This Row],[Amount]]*Rng_Lookup_IncomeTax,Tbl_Transactions[[#This Row],[Amount]]*Rng_Lookup_SalesTax)</f>
        <v>1.2424999999999999</v>
      </c>
      <c r="Q517" s="14">
        <f>IF(Tbl_Transactions[[#This Row],[Type]]="Expense",Tbl_Transactions[[#This Row],[Amount]]+Tbl_Transactions[[#This Row],[Tax]],Tbl_Transactions[[#This Row],[Amount]]-Tbl_Transactions[[#This Row],[Tax]])</f>
        <v>15.2425</v>
      </c>
      <c r="R517" s="10" t="str">
        <f>IF(Tbl_Transactions[[#This Row],[Category]]="Income","Income","Expense")</f>
        <v>Expense</v>
      </c>
    </row>
    <row r="518" spans="1:18" x14ac:dyDescent="0.25">
      <c r="A518" s="10">
        <v>517</v>
      </c>
      <c r="B518" s="15">
        <v>41347</v>
      </c>
      <c r="C518" s="16">
        <v>0.35544535749123285</v>
      </c>
      <c r="D518" s="10">
        <f>IF(Tbl_Transactions[[#This Row],[Date]]="","",YEAR(Tbl_Transactions[[#This Row],[Date]]))</f>
        <v>2013</v>
      </c>
      <c r="E518" s="10">
        <f>MONTH(Tbl_Transactions[[#This Row],[Date]])</f>
        <v>3</v>
      </c>
      <c r="F518" s="10" t="str">
        <f>VLOOKUP(Tbl_Transactions[[#This Row],[Month Num]],Tbl_Lookup_Month[],2)</f>
        <v>Mar</v>
      </c>
      <c r="G518" s="10">
        <f>DAY(Tbl_Transactions[[#This Row],[Date]])</f>
        <v>14</v>
      </c>
      <c r="H518" s="10">
        <f>WEEKDAY(Tbl_Transactions[[#This Row],[Date]])</f>
        <v>5</v>
      </c>
      <c r="I518" s="10" t="str">
        <f>VLOOKUP(Tbl_Transactions[[#This Row],[Weekday Num]],Tbl_Lookup_Weekday[], 2)</f>
        <v>Thu</v>
      </c>
      <c r="J518" s="10" t="str">
        <f>VLOOKUP(Tbl_Transactions[[#This Row],[Time]],Tbl_Lookup_Time[],4,TRUE)</f>
        <v>Morning</v>
      </c>
      <c r="K518" s="10" t="s">
        <v>17</v>
      </c>
      <c r="L518" s="10" t="s">
        <v>44</v>
      </c>
      <c r="M518" s="10" t="s">
        <v>45</v>
      </c>
      <c r="N518" s="10" t="s">
        <v>35</v>
      </c>
      <c r="O518" s="14">
        <v>125</v>
      </c>
      <c r="P518" s="14">
        <f>IF(Tbl_Transactions[[#This Row],[Type]]="Income",Tbl_Transactions[[#This Row],[Amount]]*Rng_Lookup_IncomeTax,Tbl_Transactions[[#This Row],[Amount]]*Rng_Lookup_SalesTax)</f>
        <v>47.5</v>
      </c>
      <c r="Q518" s="14">
        <f>IF(Tbl_Transactions[[#This Row],[Type]]="Expense",Tbl_Transactions[[#This Row],[Amount]]+Tbl_Transactions[[#This Row],[Tax]],Tbl_Transactions[[#This Row],[Amount]]-Tbl_Transactions[[#This Row],[Tax]])</f>
        <v>77.5</v>
      </c>
      <c r="R518" s="10" t="str">
        <f>IF(Tbl_Transactions[[#This Row],[Category]]="Income","Income","Expense")</f>
        <v>Income</v>
      </c>
    </row>
    <row r="519" spans="1:18" x14ac:dyDescent="0.25">
      <c r="A519" s="10">
        <v>518</v>
      </c>
      <c r="B519" s="15">
        <v>41347</v>
      </c>
      <c r="C519" s="16">
        <v>0.21391027968103771</v>
      </c>
      <c r="D519" s="10">
        <f>IF(Tbl_Transactions[[#This Row],[Date]]="","",YEAR(Tbl_Transactions[[#This Row],[Date]]))</f>
        <v>2013</v>
      </c>
      <c r="E519" s="10">
        <f>MONTH(Tbl_Transactions[[#This Row],[Date]])</f>
        <v>3</v>
      </c>
      <c r="F519" s="10" t="str">
        <f>VLOOKUP(Tbl_Transactions[[#This Row],[Month Num]],Tbl_Lookup_Month[],2)</f>
        <v>Mar</v>
      </c>
      <c r="G519" s="10">
        <f>DAY(Tbl_Transactions[[#This Row],[Date]])</f>
        <v>14</v>
      </c>
      <c r="H519" s="10">
        <f>WEEKDAY(Tbl_Transactions[[#This Row],[Date]])</f>
        <v>5</v>
      </c>
      <c r="I519" s="10" t="str">
        <f>VLOOKUP(Tbl_Transactions[[#This Row],[Weekday Num]],Tbl_Lookup_Weekday[], 2)</f>
        <v>Thu</v>
      </c>
      <c r="J519" s="10" t="str">
        <f>VLOOKUP(Tbl_Transactions[[#This Row],[Time]],Tbl_Lookup_Time[],4,TRUE)</f>
        <v>Early Morning</v>
      </c>
      <c r="K519" s="10" t="s">
        <v>55</v>
      </c>
      <c r="L519" s="10" t="s">
        <v>57</v>
      </c>
      <c r="M519" s="10" t="s">
        <v>58</v>
      </c>
      <c r="N519" s="10" t="s">
        <v>35</v>
      </c>
      <c r="O519" s="14">
        <v>384</v>
      </c>
      <c r="P519" s="14">
        <f>IF(Tbl_Transactions[[#This Row],[Type]]="Income",Tbl_Transactions[[#This Row],[Amount]]*Rng_Lookup_IncomeTax,Tbl_Transactions[[#This Row],[Amount]]*Rng_Lookup_SalesTax)</f>
        <v>34.08</v>
      </c>
      <c r="Q519" s="14">
        <f>IF(Tbl_Transactions[[#This Row],[Type]]="Expense",Tbl_Transactions[[#This Row],[Amount]]+Tbl_Transactions[[#This Row],[Tax]],Tbl_Transactions[[#This Row],[Amount]]-Tbl_Transactions[[#This Row],[Tax]])</f>
        <v>418.08</v>
      </c>
      <c r="R519" s="10" t="str">
        <f>IF(Tbl_Transactions[[#This Row],[Category]]="Income","Income","Expense")</f>
        <v>Expense</v>
      </c>
    </row>
    <row r="520" spans="1:18" x14ac:dyDescent="0.25">
      <c r="A520" s="10">
        <v>519</v>
      </c>
      <c r="B520" s="15">
        <v>41353</v>
      </c>
      <c r="C520" s="16">
        <v>0.89412480832144359</v>
      </c>
      <c r="D520" s="10">
        <f>IF(Tbl_Transactions[[#This Row],[Date]]="","",YEAR(Tbl_Transactions[[#This Row],[Date]]))</f>
        <v>2013</v>
      </c>
      <c r="E520" s="10">
        <f>MONTH(Tbl_Transactions[[#This Row],[Date]])</f>
        <v>3</v>
      </c>
      <c r="F520" s="10" t="str">
        <f>VLOOKUP(Tbl_Transactions[[#This Row],[Month Num]],Tbl_Lookup_Month[],2)</f>
        <v>Mar</v>
      </c>
      <c r="G520" s="10">
        <f>DAY(Tbl_Transactions[[#This Row],[Date]])</f>
        <v>20</v>
      </c>
      <c r="H520" s="10">
        <f>WEEKDAY(Tbl_Transactions[[#This Row],[Date]])</f>
        <v>4</v>
      </c>
      <c r="I520" s="10" t="str">
        <f>VLOOKUP(Tbl_Transactions[[#This Row],[Weekday Num]],Tbl_Lookup_Weekday[], 2)</f>
        <v>Wed</v>
      </c>
      <c r="J520" s="10" t="str">
        <f>VLOOKUP(Tbl_Transactions[[#This Row],[Time]],Tbl_Lookup_Time[],4,TRUE)</f>
        <v>Evening</v>
      </c>
      <c r="K520" s="10" t="s">
        <v>37</v>
      </c>
      <c r="L520" s="10" t="s">
        <v>36</v>
      </c>
      <c r="M520" s="10" t="s">
        <v>38</v>
      </c>
      <c r="N520" s="10" t="s">
        <v>35</v>
      </c>
      <c r="O520" s="14">
        <v>453</v>
      </c>
      <c r="P520" s="14">
        <f>IF(Tbl_Transactions[[#This Row],[Type]]="Income",Tbl_Transactions[[#This Row],[Amount]]*Rng_Lookup_IncomeTax,Tbl_Transactions[[#This Row],[Amount]]*Rng_Lookup_SalesTax)</f>
        <v>40.203749999999999</v>
      </c>
      <c r="Q520" s="14">
        <f>IF(Tbl_Transactions[[#This Row],[Type]]="Expense",Tbl_Transactions[[#This Row],[Amount]]+Tbl_Transactions[[#This Row],[Tax]],Tbl_Transactions[[#This Row],[Amount]]-Tbl_Transactions[[#This Row],[Tax]])</f>
        <v>493.20375000000001</v>
      </c>
      <c r="R520" s="10" t="str">
        <f>IF(Tbl_Transactions[[#This Row],[Category]]="Income","Income","Expense")</f>
        <v>Expense</v>
      </c>
    </row>
    <row r="521" spans="1:18" x14ac:dyDescent="0.25">
      <c r="A521" s="10">
        <v>520</v>
      </c>
      <c r="B521" s="15">
        <v>41356</v>
      </c>
      <c r="C521" s="16">
        <v>0.50860161723635455</v>
      </c>
      <c r="D521" s="10">
        <f>IF(Tbl_Transactions[[#This Row],[Date]]="","",YEAR(Tbl_Transactions[[#This Row],[Date]]))</f>
        <v>2013</v>
      </c>
      <c r="E521" s="10">
        <f>MONTH(Tbl_Transactions[[#This Row],[Date]])</f>
        <v>3</v>
      </c>
      <c r="F521" s="10" t="str">
        <f>VLOOKUP(Tbl_Transactions[[#This Row],[Month Num]],Tbl_Lookup_Month[],2)</f>
        <v>Mar</v>
      </c>
      <c r="G521" s="10">
        <f>DAY(Tbl_Transactions[[#This Row],[Date]])</f>
        <v>23</v>
      </c>
      <c r="H521" s="10">
        <f>WEEKDAY(Tbl_Transactions[[#This Row],[Date]])</f>
        <v>7</v>
      </c>
      <c r="I521" s="10" t="str">
        <f>VLOOKUP(Tbl_Transactions[[#This Row],[Weekday Num]],Tbl_Lookup_Weekday[], 2)</f>
        <v>Sat</v>
      </c>
      <c r="J521" s="10" t="str">
        <f>VLOOKUP(Tbl_Transactions[[#This Row],[Time]],Tbl_Lookup_Time[],4,TRUE)</f>
        <v>Afternoon</v>
      </c>
      <c r="K521" s="10" t="s">
        <v>24</v>
      </c>
      <c r="L521" s="10" t="s">
        <v>23</v>
      </c>
      <c r="M521" s="10" t="s">
        <v>25</v>
      </c>
      <c r="N521" s="10" t="s">
        <v>19</v>
      </c>
      <c r="O521" s="14">
        <v>236</v>
      </c>
      <c r="P521" s="14">
        <f>IF(Tbl_Transactions[[#This Row],[Type]]="Income",Tbl_Transactions[[#This Row],[Amount]]*Rng_Lookup_IncomeTax,Tbl_Transactions[[#This Row],[Amount]]*Rng_Lookup_SalesTax)</f>
        <v>20.945</v>
      </c>
      <c r="Q521" s="14">
        <f>IF(Tbl_Transactions[[#This Row],[Type]]="Expense",Tbl_Transactions[[#This Row],[Amount]]+Tbl_Transactions[[#This Row],[Tax]],Tbl_Transactions[[#This Row],[Amount]]-Tbl_Transactions[[#This Row],[Tax]])</f>
        <v>256.94499999999999</v>
      </c>
      <c r="R521" s="10" t="str">
        <f>IF(Tbl_Transactions[[#This Row],[Category]]="Income","Income","Expense")</f>
        <v>Expense</v>
      </c>
    </row>
    <row r="522" spans="1:18" x14ac:dyDescent="0.25">
      <c r="A522" s="10">
        <v>521</v>
      </c>
      <c r="B522" s="15">
        <v>41360</v>
      </c>
      <c r="C522" s="16">
        <v>0.19230255175156719</v>
      </c>
      <c r="D522" s="10">
        <f>IF(Tbl_Transactions[[#This Row],[Date]]="","",YEAR(Tbl_Transactions[[#This Row],[Date]]))</f>
        <v>2013</v>
      </c>
      <c r="E522" s="10">
        <f>MONTH(Tbl_Transactions[[#This Row],[Date]])</f>
        <v>3</v>
      </c>
      <c r="F522" s="10" t="str">
        <f>VLOOKUP(Tbl_Transactions[[#This Row],[Month Num]],Tbl_Lookup_Month[],2)</f>
        <v>Mar</v>
      </c>
      <c r="G522" s="10">
        <f>DAY(Tbl_Transactions[[#This Row],[Date]])</f>
        <v>27</v>
      </c>
      <c r="H522" s="10">
        <f>WEEKDAY(Tbl_Transactions[[#This Row],[Date]])</f>
        <v>4</v>
      </c>
      <c r="I522" s="10" t="str">
        <f>VLOOKUP(Tbl_Transactions[[#This Row],[Weekday Num]],Tbl_Lookup_Weekday[], 2)</f>
        <v>Wed</v>
      </c>
      <c r="J522" s="10" t="str">
        <f>VLOOKUP(Tbl_Transactions[[#This Row],[Time]],Tbl_Lookup_Time[],4,TRUE)</f>
        <v>Early Morning</v>
      </c>
      <c r="K522" s="10" t="s">
        <v>55</v>
      </c>
      <c r="L522" s="10" t="s">
        <v>57</v>
      </c>
      <c r="M522" s="10" t="s">
        <v>58</v>
      </c>
      <c r="N522" s="10" t="s">
        <v>35</v>
      </c>
      <c r="O522" s="14">
        <v>327</v>
      </c>
      <c r="P522" s="14">
        <f>IF(Tbl_Transactions[[#This Row],[Type]]="Income",Tbl_Transactions[[#This Row],[Amount]]*Rng_Lookup_IncomeTax,Tbl_Transactions[[#This Row],[Amount]]*Rng_Lookup_SalesTax)</f>
        <v>29.021249999999998</v>
      </c>
      <c r="Q522" s="14">
        <f>IF(Tbl_Transactions[[#This Row],[Type]]="Expense",Tbl_Transactions[[#This Row],[Amount]]+Tbl_Transactions[[#This Row],[Tax]],Tbl_Transactions[[#This Row],[Amount]]-Tbl_Transactions[[#This Row],[Tax]])</f>
        <v>356.02125000000001</v>
      </c>
      <c r="R522" s="10" t="str">
        <f>IF(Tbl_Transactions[[#This Row],[Category]]="Income","Income","Expense")</f>
        <v>Expense</v>
      </c>
    </row>
    <row r="523" spans="1:18" x14ac:dyDescent="0.25">
      <c r="A523" s="10">
        <v>522</v>
      </c>
      <c r="B523" s="15">
        <v>41367</v>
      </c>
      <c r="C523" s="16">
        <v>0.11549864838172108</v>
      </c>
      <c r="D523" s="10">
        <f>IF(Tbl_Transactions[[#This Row],[Date]]="","",YEAR(Tbl_Transactions[[#This Row],[Date]]))</f>
        <v>2013</v>
      </c>
      <c r="E523" s="10">
        <f>MONTH(Tbl_Transactions[[#This Row],[Date]])</f>
        <v>4</v>
      </c>
      <c r="F523" s="10" t="str">
        <f>VLOOKUP(Tbl_Transactions[[#This Row],[Month Num]],Tbl_Lookup_Month[],2)</f>
        <v>Apr</v>
      </c>
      <c r="G523" s="10">
        <f>DAY(Tbl_Transactions[[#This Row],[Date]])</f>
        <v>3</v>
      </c>
      <c r="H523" s="10">
        <f>WEEKDAY(Tbl_Transactions[[#This Row],[Date]])</f>
        <v>4</v>
      </c>
      <c r="I523" s="10" t="str">
        <f>VLOOKUP(Tbl_Transactions[[#This Row],[Weekday Num]],Tbl_Lookup_Weekday[], 2)</f>
        <v>Wed</v>
      </c>
      <c r="J523" s="10" t="str">
        <f>VLOOKUP(Tbl_Transactions[[#This Row],[Time]],Tbl_Lookup_Time[],4,TRUE)</f>
        <v>Night</v>
      </c>
      <c r="K523" s="10" t="s">
        <v>55</v>
      </c>
      <c r="L523" s="10" t="s">
        <v>54</v>
      </c>
      <c r="M523" s="10" t="s">
        <v>56</v>
      </c>
      <c r="N523" s="10" t="s">
        <v>26</v>
      </c>
      <c r="O523" s="14">
        <v>163</v>
      </c>
      <c r="P523" s="14">
        <f>IF(Tbl_Transactions[[#This Row],[Type]]="Income",Tbl_Transactions[[#This Row],[Amount]]*Rng_Lookup_IncomeTax,Tbl_Transactions[[#This Row],[Amount]]*Rng_Lookup_SalesTax)</f>
        <v>14.466249999999999</v>
      </c>
      <c r="Q523" s="14">
        <f>IF(Tbl_Transactions[[#This Row],[Type]]="Expense",Tbl_Transactions[[#This Row],[Amount]]+Tbl_Transactions[[#This Row],[Tax]],Tbl_Transactions[[#This Row],[Amount]]-Tbl_Transactions[[#This Row],[Tax]])</f>
        <v>177.46625</v>
      </c>
      <c r="R523" s="10" t="str">
        <f>IF(Tbl_Transactions[[#This Row],[Category]]="Income","Income","Expense")</f>
        <v>Expense</v>
      </c>
    </row>
    <row r="524" spans="1:18" x14ac:dyDescent="0.25">
      <c r="A524" s="10">
        <v>523</v>
      </c>
      <c r="B524" s="15">
        <v>41368</v>
      </c>
      <c r="C524" s="16">
        <v>0.25013315573450878</v>
      </c>
      <c r="D524" s="10">
        <f>IF(Tbl_Transactions[[#This Row],[Date]]="","",YEAR(Tbl_Transactions[[#This Row],[Date]]))</f>
        <v>2013</v>
      </c>
      <c r="E524" s="10">
        <f>MONTH(Tbl_Transactions[[#This Row],[Date]])</f>
        <v>4</v>
      </c>
      <c r="F524" s="10" t="str">
        <f>VLOOKUP(Tbl_Transactions[[#This Row],[Month Num]],Tbl_Lookup_Month[],2)</f>
        <v>Apr</v>
      </c>
      <c r="G524" s="10">
        <f>DAY(Tbl_Transactions[[#This Row],[Date]])</f>
        <v>4</v>
      </c>
      <c r="H524" s="10">
        <f>WEEKDAY(Tbl_Transactions[[#This Row],[Date]])</f>
        <v>5</v>
      </c>
      <c r="I524" s="10" t="str">
        <f>VLOOKUP(Tbl_Transactions[[#This Row],[Weekday Num]],Tbl_Lookup_Weekday[], 2)</f>
        <v>Thu</v>
      </c>
      <c r="J524" s="10" t="str">
        <f>VLOOKUP(Tbl_Transactions[[#This Row],[Time]],Tbl_Lookup_Time[],4,TRUE)</f>
        <v>Early Morning</v>
      </c>
      <c r="K524" s="10" t="s">
        <v>51</v>
      </c>
      <c r="L524" s="10" t="s">
        <v>50</v>
      </c>
      <c r="M524" s="10" t="s">
        <v>52</v>
      </c>
      <c r="N524" s="10" t="s">
        <v>19</v>
      </c>
      <c r="O524" s="14">
        <v>297</v>
      </c>
      <c r="P524" s="14">
        <f>IF(Tbl_Transactions[[#This Row],[Type]]="Income",Tbl_Transactions[[#This Row],[Amount]]*Rng_Lookup_IncomeTax,Tbl_Transactions[[#This Row],[Amount]]*Rng_Lookup_SalesTax)</f>
        <v>26.358749999999997</v>
      </c>
      <c r="Q524" s="14">
        <f>IF(Tbl_Transactions[[#This Row],[Type]]="Expense",Tbl_Transactions[[#This Row],[Amount]]+Tbl_Transactions[[#This Row],[Tax]],Tbl_Transactions[[#This Row],[Amount]]-Tbl_Transactions[[#This Row],[Tax]])</f>
        <v>323.35874999999999</v>
      </c>
      <c r="R524" s="10" t="str">
        <f>IF(Tbl_Transactions[[#This Row],[Category]]="Income","Income","Expense")</f>
        <v>Expense</v>
      </c>
    </row>
    <row r="525" spans="1:18" x14ac:dyDescent="0.25">
      <c r="A525" s="10">
        <v>524</v>
      </c>
      <c r="B525" s="15">
        <v>41368</v>
      </c>
      <c r="C525" s="16">
        <v>0.60214375352248728</v>
      </c>
      <c r="D525" s="10">
        <f>IF(Tbl_Transactions[[#This Row],[Date]]="","",YEAR(Tbl_Transactions[[#This Row],[Date]]))</f>
        <v>2013</v>
      </c>
      <c r="E525" s="10">
        <f>MONTH(Tbl_Transactions[[#This Row],[Date]])</f>
        <v>4</v>
      </c>
      <c r="F525" s="10" t="str">
        <f>VLOOKUP(Tbl_Transactions[[#This Row],[Month Num]],Tbl_Lookup_Month[],2)</f>
        <v>Apr</v>
      </c>
      <c r="G525" s="10">
        <f>DAY(Tbl_Transactions[[#This Row],[Date]])</f>
        <v>4</v>
      </c>
      <c r="H525" s="10">
        <f>WEEKDAY(Tbl_Transactions[[#This Row],[Date]])</f>
        <v>5</v>
      </c>
      <c r="I525" s="10" t="str">
        <f>VLOOKUP(Tbl_Transactions[[#This Row],[Weekday Num]],Tbl_Lookup_Weekday[], 2)</f>
        <v>Thu</v>
      </c>
      <c r="J525" s="10" t="str">
        <f>VLOOKUP(Tbl_Transactions[[#This Row],[Time]],Tbl_Lookup_Time[],4,TRUE)</f>
        <v>Afternoon</v>
      </c>
      <c r="K525" s="10" t="s">
        <v>55</v>
      </c>
      <c r="L525" s="10" t="s">
        <v>54</v>
      </c>
      <c r="M525" s="10" t="s">
        <v>56</v>
      </c>
      <c r="N525" s="10" t="s">
        <v>26</v>
      </c>
      <c r="O525" s="14">
        <v>412</v>
      </c>
      <c r="P525" s="14">
        <f>IF(Tbl_Transactions[[#This Row],[Type]]="Income",Tbl_Transactions[[#This Row],[Amount]]*Rng_Lookup_IncomeTax,Tbl_Transactions[[#This Row],[Amount]]*Rng_Lookup_SalesTax)</f>
        <v>36.564999999999998</v>
      </c>
      <c r="Q525" s="14">
        <f>IF(Tbl_Transactions[[#This Row],[Type]]="Expense",Tbl_Transactions[[#This Row],[Amount]]+Tbl_Transactions[[#This Row],[Tax]],Tbl_Transactions[[#This Row],[Amount]]-Tbl_Transactions[[#This Row],[Tax]])</f>
        <v>448.565</v>
      </c>
      <c r="R525" s="10" t="str">
        <f>IF(Tbl_Transactions[[#This Row],[Category]]="Income","Income","Expense")</f>
        <v>Expense</v>
      </c>
    </row>
    <row r="526" spans="1:18" x14ac:dyDescent="0.25">
      <c r="A526" s="10">
        <v>525</v>
      </c>
      <c r="B526" s="15">
        <v>41373</v>
      </c>
      <c r="C526" s="16">
        <v>0.17951027841966172</v>
      </c>
      <c r="D526" s="10">
        <f>IF(Tbl_Transactions[[#This Row],[Date]]="","",YEAR(Tbl_Transactions[[#This Row],[Date]]))</f>
        <v>2013</v>
      </c>
      <c r="E526" s="10">
        <f>MONTH(Tbl_Transactions[[#This Row],[Date]])</f>
        <v>4</v>
      </c>
      <c r="F526" s="10" t="str">
        <f>VLOOKUP(Tbl_Transactions[[#This Row],[Month Num]],Tbl_Lookup_Month[],2)</f>
        <v>Apr</v>
      </c>
      <c r="G526" s="10">
        <f>DAY(Tbl_Transactions[[#This Row],[Date]])</f>
        <v>9</v>
      </c>
      <c r="H526" s="10">
        <f>WEEKDAY(Tbl_Transactions[[#This Row],[Date]])</f>
        <v>3</v>
      </c>
      <c r="I526" s="10" t="str">
        <f>VLOOKUP(Tbl_Transactions[[#This Row],[Weekday Num]],Tbl_Lookup_Weekday[], 2)</f>
        <v>Tue</v>
      </c>
      <c r="J526" s="10" t="str">
        <f>VLOOKUP(Tbl_Transactions[[#This Row],[Time]],Tbl_Lookup_Time[],4,TRUE)</f>
        <v>Early Morning</v>
      </c>
      <c r="K526" s="10" t="s">
        <v>28</v>
      </c>
      <c r="L526" s="10" t="s">
        <v>27</v>
      </c>
      <c r="M526" s="10" t="s">
        <v>29</v>
      </c>
      <c r="N526" s="10" t="s">
        <v>19</v>
      </c>
      <c r="O526" s="14">
        <v>358</v>
      </c>
      <c r="P526" s="14">
        <f>IF(Tbl_Transactions[[#This Row],[Type]]="Income",Tbl_Transactions[[#This Row],[Amount]]*Rng_Lookup_IncomeTax,Tbl_Transactions[[#This Row],[Amount]]*Rng_Lookup_SalesTax)</f>
        <v>31.772499999999997</v>
      </c>
      <c r="Q526" s="14">
        <f>IF(Tbl_Transactions[[#This Row],[Type]]="Expense",Tbl_Transactions[[#This Row],[Amount]]+Tbl_Transactions[[#This Row],[Tax]],Tbl_Transactions[[#This Row],[Amount]]-Tbl_Transactions[[#This Row],[Tax]])</f>
        <v>389.77249999999998</v>
      </c>
      <c r="R526" s="10" t="str">
        <f>IF(Tbl_Transactions[[#This Row],[Category]]="Income","Income","Expense")</f>
        <v>Expense</v>
      </c>
    </row>
    <row r="527" spans="1:18" x14ac:dyDescent="0.25">
      <c r="A527" s="10">
        <v>526</v>
      </c>
      <c r="B527" s="15">
        <v>41379</v>
      </c>
      <c r="C527" s="16">
        <v>0.39457964861065753</v>
      </c>
      <c r="D527" s="10">
        <f>IF(Tbl_Transactions[[#This Row],[Date]]="","",YEAR(Tbl_Transactions[[#This Row],[Date]]))</f>
        <v>2013</v>
      </c>
      <c r="E527" s="10">
        <f>MONTH(Tbl_Transactions[[#This Row],[Date]])</f>
        <v>4</v>
      </c>
      <c r="F527" s="10" t="str">
        <f>VLOOKUP(Tbl_Transactions[[#This Row],[Month Num]],Tbl_Lookup_Month[],2)</f>
        <v>Apr</v>
      </c>
      <c r="G527" s="10">
        <f>DAY(Tbl_Transactions[[#This Row],[Date]])</f>
        <v>15</v>
      </c>
      <c r="H527" s="10">
        <f>WEEKDAY(Tbl_Transactions[[#This Row],[Date]])</f>
        <v>2</v>
      </c>
      <c r="I527" s="10" t="str">
        <f>VLOOKUP(Tbl_Transactions[[#This Row],[Weekday Num]],Tbl_Lookup_Weekday[], 2)</f>
        <v>Mon</v>
      </c>
      <c r="J527" s="10" t="str">
        <f>VLOOKUP(Tbl_Transactions[[#This Row],[Time]],Tbl_Lookup_Time[],4,TRUE)</f>
        <v>Morning</v>
      </c>
      <c r="K527" s="10" t="s">
        <v>55</v>
      </c>
      <c r="L527" s="10" t="s">
        <v>54</v>
      </c>
      <c r="M527" s="10" t="s">
        <v>56</v>
      </c>
      <c r="N527" s="10" t="s">
        <v>26</v>
      </c>
      <c r="O527" s="14">
        <v>153</v>
      </c>
      <c r="P527" s="14">
        <f>IF(Tbl_Transactions[[#This Row],[Type]]="Income",Tbl_Transactions[[#This Row],[Amount]]*Rng_Lookup_IncomeTax,Tbl_Transactions[[#This Row],[Amount]]*Rng_Lookup_SalesTax)</f>
        <v>13.578749999999999</v>
      </c>
      <c r="Q527" s="14">
        <f>IF(Tbl_Transactions[[#This Row],[Type]]="Expense",Tbl_Transactions[[#This Row],[Amount]]+Tbl_Transactions[[#This Row],[Tax]],Tbl_Transactions[[#This Row],[Amount]]-Tbl_Transactions[[#This Row],[Tax]])</f>
        <v>166.57875000000001</v>
      </c>
      <c r="R527" s="10" t="str">
        <f>IF(Tbl_Transactions[[#This Row],[Category]]="Income","Income","Expense")</f>
        <v>Expense</v>
      </c>
    </row>
    <row r="528" spans="1:18" x14ac:dyDescent="0.25">
      <c r="A528" s="10">
        <v>527</v>
      </c>
      <c r="B528" s="15">
        <v>41384</v>
      </c>
      <c r="C528" s="16">
        <v>0.86770232653802559</v>
      </c>
      <c r="D528" s="10">
        <f>IF(Tbl_Transactions[[#This Row],[Date]]="","",YEAR(Tbl_Transactions[[#This Row],[Date]]))</f>
        <v>2013</v>
      </c>
      <c r="E528" s="10">
        <f>MONTH(Tbl_Transactions[[#This Row],[Date]])</f>
        <v>4</v>
      </c>
      <c r="F528" s="10" t="str">
        <f>VLOOKUP(Tbl_Transactions[[#This Row],[Month Num]],Tbl_Lookup_Month[],2)</f>
        <v>Apr</v>
      </c>
      <c r="G528" s="10">
        <f>DAY(Tbl_Transactions[[#This Row],[Date]])</f>
        <v>20</v>
      </c>
      <c r="H528" s="10">
        <f>WEEKDAY(Tbl_Transactions[[#This Row],[Date]])</f>
        <v>7</v>
      </c>
      <c r="I528" s="10" t="str">
        <f>VLOOKUP(Tbl_Transactions[[#This Row],[Weekday Num]],Tbl_Lookup_Weekday[], 2)</f>
        <v>Sat</v>
      </c>
      <c r="J528" s="10" t="str">
        <f>VLOOKUP(Tbl_Transactions[[#This Row],[Time]],Tbl_Lookup_Time[],4,TRUE)</f>
        <v>Evening</v>
      </c>
      <c r="K528" s="10" t="s">
        <v>63</v>
      </c>
      <c r="L528" s="10" t="s">
        <v>62</v>
      </c>
      <c r="M528" s="10" t="s">
        <v>64</v>
      </c>
      <c r="N528" s="10" t="s">
        <v>35</v>
      </c>
      <c r="O528" s="14">
        <v>18</v>
      </c>
      <c r="P528" s="14">
        <f>IF(Tbl_Transactions[[#This Row],[Type]]="Income",Tbl_Transactions[[#This Row],[Amount]]*Rng_Lookup_IncomeTax,Tbl_Transactions[[#This Row],[Amount]]*Rng_Lookup_SalesTax)</f>
        <v>1.5974999999999999</v>
      </c>
      <c r="Q528" s="14">
        <f>IF(Tbl_Transactions[[#This Row],[Type]]="Expense",Tbl_Transactions[[#This Row],[Amount]]+Tbl_Transactions[[#This Row],[Tax]],Tbl_Transactions[[#This Row],[Amount]]-Tbl_Transactions[[#This Row],[Tax]])</f>
        <v>19.5975</v>
      </c>
      <c r="R528" s="10" t="str">
        <f>IF(Tbl_Transactions[[#This Row],[Category]]="Income","Income","Expense")</f>
        <v>Expense</v>
      </c>
    </row>
    <row r="529" spans="1:18" x14ac:dyDescent="0.25">
      <c r="A529" s="10">
        <v>528</v>
      </c>
      <c r="B529" s="15">
        <v>41386</v>
      </c>
      <c r="C529" s="16">
        <v>0.50677294064153788</v>
      </c>
      <c r="D529" s="10">
        <f>IF(Tbl_Transactions[[#This Row],[Date]]="","",YEAR(Tbl_Transactions[[#This Row],[Date]]))</f>
        <v>2013</v>
      </c>
      <c r="E529" s="10">
        <f>MONTH(Tbl_Transactions[[#This Row],[Date]])</f>
        <v>4</v>
      </c>
      <c r="F529" s="10" t="str">
        <f>VLOOKUP(Tbl_Transactions[[#This Row],[Month Num]],Tbl_Lookup_Month[],2)</f>
        <v>Apr</v>
      </c>
      <c r="G529" s="10">
        <f>DAY(Tbl_Transactions[[#This Row],[Date]])</f>
        <v>22</v>
      </c>
      <c r="H529" s="10">
        <f>WEEKDAY(Tbl_Transactions[[#This Row],[Date]])</f>
        <v>2</v>
      </c>
      <c r="I529" s="10" t="str">
        <f>VLOOKUP(Tbl_Transactions[[#This Row],[Weekday Num]],Tbl_Lookup_Weekday[], 2)</f>
        <v>Mon</v>
      </c>
      <c r="J529" s="10" t="str">
        <f>VLOOKUP(Tbl_Transactions[[#This Row],[Time]],Tbl_Lookup_Time[],4,TRUE)</f>
        <v>Afternoon</v>
      </c>
      <c r="K529" s="10" t="s">
        <v>28</v>
      </c>
      <c r="L529" s="10" t="s">
        <v>32</v>
      </c>
      <c r="M529" s="10" t="s">
        <v>33</v>
      </c>
      <c r="N529" s="10" t="s">
        <v>19</v>
      </c>
      <c r="O529" s="14">
        <v>48</v>
      </c>
      <c r="P529" s="14">
        <f>IF(Tbl_Transactions[[#This Row],[Type]]="Income",Tbl_Transactions[[#This Row],[Amount]]*Rng_Lookup_IncomeTax,Tbl_Transactions[[#This Row],[Amount]]*Rng_Lookup_SalesTax)</f>
        <v>4.26</v>
      </c>
      <c r="Q529" s="14">
        <f>IF(Tbl_Transactions[[#This Row],[Type]]="Expense",Tbl_Transactions[[#This Row],[Amount]]+Tbl_Transactions[[#This Row],[Tax]],Tbl_Transactions[[#This Row],[Amount]]-Tbl_Transactions[[#This Row],[Tax]])</f>
        <v>52.26</v>
      </c>
      <c r="R529" s="10" t="str">
        <f>IF(Tbl_Transactions[[#This Row],[Category]]="Income","Income","Expense")</f>
        <v>Expense</v>
      </c>
    </row>
    <row r="530" spans="1:18" x14ac:dyDescent="0.25">
      <c r="A530" s="10">
        <v>529</v>
      </c>
      <c r="B530" s="15">
        <v>41392</v>
      </c>
      <c r="C530" s="16">
        <v>0.45647853912185132</v>
      </c>
      <c r="D530" s="10">
        <f>IF(Tbl_Transactions[[#This Row],[Date]]="","",YEAR(Tbl_Transactions[[#This Row],[Date]]))</f>
        <v>2013</v>
      </c>
      <c r="E530" s="10">
        <f>MONTH(Tbl_Transactions[[#This Row],[Date]])</f>
        <v>4</v>
      </c>
      <c r="F530" s="10" t="str">
        <f>VLOOKUP(Tbl_Transactions[[#This Row],[Month Num]],Tbl_Lookup_Month[],2)</f>
        <v>Apr</v>
      </c>
      <c r="G530" s="10">
        <f>DAY(Tbl_Transactions[[#This Row],[Date]])</f>
        <v>28</v>
      </c>
      <c r="H530" s="10">
        <f>WEEKDAY(Tbl_Transactions[[#This Row],[Date]])</f>
        <v>1</v>
      </c>
      <c r="I530" s="10" t="str">
        <f>VLOOKUP(Tbl_Transactions[[#This Row],[Weekday Num]],Tbl_Lookup_Weekday[], 2)</f>
        <v>Sun</v>
      </c>
      <c r="J530" s="10" t="str">
        <f>VLOOKUP(Tbl_Transactions[[#This Row],[Time]],Tbl_Lookup_Time[],4,TRUE)</f>
        <v>Late Morning</v>
      </c>
      <c r="K530" s="10" t="s">
        <v>37</v>
      </c>
      <c r="L530" s="10" t="s">
        <v>47</v>
      </c>
      <c r="M530" s="10" t="s">
        <v>48</v>
      </c>
      <c r="N530" s="10" t="s">
        <v>19</v>
      </c>
      <c r="O530" s="14">
        <v>411</v>
      </c>
      <c r="P530" s="14">
        <f>IF(Tbl_Transactions[[#This Row],[Type]]="Income",Tbl_Transactions[[#This Row],[Amount]]*Rng_Lookup_IncomeTax,Tbl_Transactions[[#This Row],[Amount]]*Rng_Lookup_SalesTax)</f>
        <v>36.47625</v>
      </c>
      <c r="Q530" s="14">
        <f>IF(Tbl_Transactions[[#This Row],[Type]]="Expense",Tbl_Transactions[[#This Row],[Amount]]+Tbl_Transactions[[#This Row],[Tax]],Tbl_Transactions[[#This Row],[Amount]]-Tbl_Transactions[[#This Row],[Tax]])</f>
        <v>447.47624999999999</v>
      </c>
      <c r="R530" s="10" t="str">
        <f>IF(Tbl_Transactions[[#This Row],[Category]]="Income","Income","Expense")</f>
        <v>Expense</v>
      </c>
    </row>
    <row r="531" spans="1:18" x14ac:dyDescent="0.25">
      <c r="A531" s="10">
        <v>530</v>
      </c>
      <c r="B531" s="15">
        <v>41394</v>
      </c>
      <c r="C531" s="16">
        <v>0.35246156723163624</v>
      </c>
      <c r="D531" s="10">
        <f>IF(Tbl_Transactions[[#This Row],[Date]]="","",YEAR(Tbl_Transactions[[#This Row],[Date]]))</f>
        <v>2013</v>
      </c>
      <c r="E531" s="10">
        <f>MONTH(Tbl_Transactions[[#This Row],[Date]])</f>
        <v>4</v>
      </c>
      <c r="F531" s="10" t="str">
        <f>VLOOKUP(Tbl_Transactions[[#This Row],[Month Num]],Tbl_Lookup_Month[],2)</f>
        <v>Apr</v>
      </c>
      <c r="G531" s="10">
        <f>DAY(Tbl_Transactions[[#This Row],[Date]])</f>
        <v>30</v>
      </c>
      <c r="H531" s="10">
        <f>WEEKDAY(Tbl_Transactions[[#This Row],[Date]])</f>
        <v>3</v>
      </c>
      <c r="I531" s="10" t="str">
        <f>VLOOKUP(Tbl_Transactions[[#This Row],[Weekday Num]],Tbl_Lookup_Weekday[], 2)</f>
        <v>Tue</v>
      </c>
      <c r="J531" s="10" t="str">
        <f>VLOOKUP(Tbl_Transactions[[#This Row],[Time]],Tbl_Lookup_Time[],4,TRUE)</f>
        <v>Morning</v>
      </c>
      <c r="K531" s="10" t="s">
        <v>55</v>
      </c>
      <c r="L531" s="10" t="s">
        <v>54</v>
      </c>
      <c r="M531" s="10" t="s">
        <v>56</v>
      </c>
      <c r="N531" s="10" t="s">
        <v>35</v>
      </c>
      <c r="O531" s="14">
        <v>212</v>
      </c>
      <c r="P531" s="14">
        <f>IF(Tbl_Transactions[[#This Row],[Type]]="Income",Tbl_Transactions[[#This Row],[Amount]]*Rng_Lookup_IncomeTax,Tbl_Transactions[[#This Row],[Amount]]*Rng_Lookup_SalesTax)</f>
        <v>18.814999999999998</v>
      </c>
      <c r="Q531" s="14">
        <f>IF(Tbl_Transactions[[#This Row],[Type]]="Expense",Tbl_Transactions[[#This Row],[Amount]]+Tbl_Transactions[[#This Row],[Tax]],Tbl_Transactions[[#This Row],[Amount]]-Tbl_Transactions[[#This Row],[Tax]])</f>
        <v>230.815</v>
      </c>
      <c r="R531" s="10" t="str">
        <f>IF(Tbl_Transactions[[#This Row],[Category]]="Income","Income","Expense")</f>
        <v>Expense</v>
      </c>
    </row>
    <row r="532" spans="1:18" x14ac:dyDescent="0.25">
      <c r="A532" s="10">
        <v>531</v>
      </c>
      <c r="B532" s="15">
        <v>41395</v>
      </c>
      <c r="C532" s="16">
        <v>0.71386854190554649</v>
      </c>
      <c r="D532" s="10">
        <f>IF(Tbl_Transactions[[#This Row],[Date]]="","",YEAR(Tbl_Transactions[[#This Row],[Date]]))</f>
        <v>2013</v>
      </c>
      <c r="E532" s="10">
        <f>MONTH(Tbl_Transactions[[#This Row],[Date]])</f>
        <v>5</v>
      </c>
      <c r="F532" s="10" t="str">
        <f>VLOOKUP(Tbl_Transactions[[#This Row],[Month Num]],Tbl_Lookup_Month[],2)</f>
        <v>May</v>
      </c>
      <c r="G532" s="10">
        <f>DAY(Tbl_Transactions[[#This Row],[Date]])</f>
        <v>1</v>
      </c>
      <c r="H532" s="10">
        <f>WEEKDAY(Tbl_Transactions[[#This Row],[Date]])</f>
        <v>4</v>
      </c>
      <c r="I532" s="10" t="str">
        <f>VLOOKUP(Tbl_Transactions[[#This Row],[Weekday Num]],Tbl_Lookup_Weekday[], 2)</f>
        <v>Wed</v>
      </c>
      <c r="J532" s="10" t="str">
        <f>VLOOKUP(Tbl_Transactions[[#This Row],[Time]],Tbl_Lookup_Time[],4,TRUE)</f>
        <v>Evening</v>
      </c>
      <c r="K532" s="10" t="s">
        <v>51</v>
      </c>
      <c r="L532" s="10" t="s">
        <v>50</v>
      </c>
      <c r="M532" s="10" t="s">
        <v>52</v>
      </c>
      <c r="N532" s="10" t="s">
        <v>26</v>
      </c>
      <c r="O532" s="14">
        <v>439</v>
      </c>
      <c r="P532" s="14">
        <f>IF(Tbl_Transactions[[#This Row],[Type]]="Income",Tbl_Transactions[[#This Row],[Amount]]*Rng_Lookup_IncomeTax,Tbl_Transactions[[#This Row],[Amount]]*Rng_Lookup_SalesTax)</f>
        <v>38.96125</v>
      </c>
      <c r="Q532" s="14">
        <f>IF(Tbl_Transactions[[#This Row],[Type]]="Expense",Tbl_Transactions[[#This Row],[Amount]]+Tbl_Transactions[[#This Row],[Tax]],Tbl_Transactions[[#This Row],[Amount]]-Tbl_Transactions[[#This Row],[Tax]])</f>
        <v>477.96125000000001</v>
      </c>
      <c r="R532" s="10" t="str">
        <f>IF(Tbl_Transactions[[#This Row],[Category]]="Income","Income","Expense")</f>
        <v>Expense</v>
      </c>
    </row>
    <row r="533" spans="1:18" x14ac:dyDescent="0.25">
      <c r="A533" s="10">
        <v>532</v>
      </c>
      <c r="B533" s="15">
        <v>41398</v>
      </c>
      <c r="C533" s="16">
        <v>9.9052341064493454E-2</v>
      </c>
      <c r="D533" s="10">
        <f>IF(Tbl_Transactions[[#This Row],[Date]]="","",YEAR(Tbl_Transactions[[#This Row],[Date]]))</f>
        <v>2013</v>
      </c>
      <c r="E533" s="10">
        <f>MONTH(Tbl_Transactions[[#This Row],[Date]])</f>
        <v>5</v>
      </c>
      <c r="F533" s="10" t="str">
        <f>VLOOKUP(Tbl_Transactions[[#This Row],[Month Num]],Tbl_Lookup_Month[],2)</f>
        <v>May</v>
      </c>
      <c r="G533" s="10">
        <f>DAY(Tbl_Transactions[[#This Row],[Date]])</f>
        <v>4</v>
      </c>
      <c r="H533" s="10">
        <f>WEEKDAY(Tbl_Transactions[[#This Row],[Date]])</f>
        <v>7</v>
      </c>
      <c r="I533" s="10" t="str">
        <f>VLOOKUP(Tbl_Transactions[[#This Row],[Weekday Num]],Tbl_Lookup_Weekday[], 2)</f>
        <v>Sat</v>
      </c>
      <c r="J533" s="10" t="str">
        <f>VLOOKUP(Tbl_Transactions[[#This Row],[Time]],Tbl_Lookup_Time[],4,TRUE)</f>
        <v>Night</v>
      </c>
      <c r="K533" s="10" t="s">
        <v>37</v>
      </c>
      <c r="L533" s="10" t="s">
        <v>36</v>
      </c>
      <c r="M533" s="10" t="s">
        <v>38</v>
      </c>
      <c r="N533" s="10" t="s">
        <v>19</v>
      </c>
      <c r="O533" s="14">
        <v>341</v>
      </c>
      <c r="P533" s="14">
        <f>IF(Tbl_Transactions[[#This Row],[Type]]="Income",Tbl_Transactions[[#This Row],[Amount]]*Rng_Lookup_IncomeTax,Tbl_Transactions[[#This Row],[Amount]]*Rng_Lookup_SalesTax)</f>
        <v>30.263749999999998</v>
      </c>
      <c r="Q533" s="14">
        <f>IF(Tbl_Transactions[[#This Row],[Type]]="Expense",Tbl_Transactions[[#This Row],[Amount]]+Tbl_Transactions[[#This Row],[Tax]],Tbl_Transactions[[#This Row],[Amount]]-Tbl_Transactions[[#This Row],[Tax]])</f>
        <v>371.26375000000002</v>
      </c>
      <c r="R533" s="10" t="str">
        <f>IF(Tbl_Transactions[[#This Row],[Category]]="Income","Income","Expense")</f>
        <v>Expense</v>
      </c>
    </row>
    <row r="534" spans="1:18" x14ac:dyDescent="0.25">
      <c r="A534" s="10">
        <v>533</v>
      </c>
      <c r="B534" s="15">
        <v>41399</v>
      </c>
      <c r="C534" s="16">
        <v>0.66821057189087529</v>
      </c>
      <c r="D534" s="10">
        <f>IF(Tbl_Transactions[[#This Row],[Date]]="","",YEAR(Tbl_Transactions[[#This Row],[Date]]))</f>
        <v>2013</v>
      </c>
      <c r="E534" s="10">
        <f>MONTH(Tbl_Transactions[[#This Row],[Date]])</f>
        <v>5</v>
      </c>
      <c r="F534" s="10" t="str">
        <f>VLOOKUP(Tbl_Transactions[[#This Row],[Month Num]],Tbl_Lookup_Month[],2)</f>
        <v>May</v>
      </c>
      <c r="G534" s="10">
        <f>DAY(Tbl_Transactions[[#This Row],[Date]])</f>
        <v>5</v>
      </c>
      <c r="H534" s="10">
        <f>WEEKDAY(Tbl_Transactions[[#This Row],[Date]])</f>
        <v>1</v>
      </c>
      <c r="I534" s="10" t="str">
        <f>VLOOKUP(Tbl_Transactions[[#This Row],[Weekday Num]],Tbl_Lookup_Weekday[], 2)</f>
        <v>Sun</v>
      </c>
      <c r="J534" s="10" t="str">
        <f>VLOOKUP(Tbl_Transactions[[#This Row],[Time]],Tbl_Lookup_Time[],4,TRUE)</f>
        <v>Afternoon</v>
      </c>
      <c r="K534" s="10" t="s">
        <v>51</v>
      </c>
      <c r="L534" s="10" t="s">
        <v>50</v>
      </c>
      <c r="M534" s="10" t="s">
        <v>52</v>
      </c>
      <c r="N534" s="10" t="s">
        <v>19</v>
      </c>
      <c r="O534" s="14">
        <v>36</v>
      </c>
      <c r="P534" s="14">
        <f>IF(Tbl_Transactions[[#This Row],[Type]]="Income",Tbl_Transactions[[#This Row],[Amount]]*Rng_Lookup_IncomeTax,Tbl_Transactions[[#This Row],[Amount]]*Rng_Lookup_SalesTax)</f>
        <v>3.1949999999999998</v>
      </c>
      <c r="Q534" s="14">
        <f>IF(Tbl_Transactions[[#This Row],[Type]]="Expense",Tbl_Transactions[[#This Row],[Amount]]+Tbl_Transactions[[#This Row],[Tax]],Tbl_Transactions[[#This Row],[Amount]]-Tbl_Transactions[[#This Row],[Tax]])</f>
        <v>39.195</v>
      </c>
      <c r="R534" s="10" t="str">
        <f>IF(Tbl_Transactions[[#This Row],[Category]]="Income","Income","Expense")</f>
        <v>Expense</v>
      </c>
    </row>
    <row r="535" spans="1:18" x14ac:dyDescent="0.25">
      <c r="A535" s="10">
        <v>534</v>
      </c>
      <c r="B535" s="15">
        <v>41402</v>
      </c>
      <c r="C535" s="16">
        <v>0.74706948238702475</v>
      </c>
      <c r="D535" s="10">
        <f>IF(Tbl_Transactions[[#This Row],[Date]]="","",YEAR(Tbl_Transactions[[#This Row],[Date]]))</f>
        <v>2013</v>
      </c>
      <c r="E535" s="10">
        <f>MONTH(Tbl_Transactions[[#This Row],[Date]])</f>
        <v>5</v>
      </c>
      <c r="F535" s="10" t="str">
        <f>VLOOKUP(Tbl_Transactions[[#This Row],[Month Num]],Tbl_Lookup_Month[],2)</f>
        <v>May</v>
      </c>
      <c r="G535" s="10">
        <f>DAY(Tbl_Transactions[[#This Row],[Date]])</f>
        <v>8</v>
      </c>
      <c r="H535" s="10">
        <f>WEEKDAY(Tbl_Transactions[[#This Row],[Date]])</f>
        <v>4</v>
      </c>
      <c r="I535" s="10" t="str">
        <f>VLOOKUP(Tbl_Transactions[[#This Row],[Weekday Num]],Tbl_Lookup_Weekday[], 2)</f>
        <v>Wed</v>
      </c>
      <c r="J535" s="10" t="str">
        <f>VLOOKUP(Tbl_Transactions[[#This Row],[Time]],Tbl_Lookup_Time[],4,TRUE)</f>
        <v>Evening</v>
      </c>
      <c r="K535" s="10" t="s">
        <v>24</v>
      </c>
      <c r="L535" s="10" t="s">
        <v>30</v>
      </c>
      <c r="M535" s="10" t="s">
        <v>31</v>
      </c>
      <c r="N535" s="10" t="s">
        <v>19</v>
      </c>
      <c r="O535" s="14">
        <v>434</v>
      </c>
      <c r="P535" s="14">
        <f>IF(Tbl_Transactions[[#This Row],[Type]]="Income",Tbl_Transactions[[#This Row],[Amount]]*Rng_Lookup_IncomeTax,Tbl_Transactions[[#This Row],[Amount]]*Rng_Lookup_SalesTax)</f>
        <v>38.517499999999998</v>
      </c>
      <c r="Q535" s="14">
        <f>IF(Tbl_Transactions[[#This Row],[Type]]="Expense",Tbl_Transactions[[#This Row],[Amount]]+Tbl_Transactions[[#This Row],[Tax]],Tbl_Transactions[[#This Row],[Amount]]-Tbl_Transactions[[#This Row],[Tax]])</f>
        <v>472.51749999999998</v>
      </c>
      <c r="R535" s="10" t="str">
        <f>IF(Tbl_Transactions[[#This Row],[Category]]="Income","Income","Expense")</f>
        <v>Expense</v>
      </c>
    </row>
    <row r="536" spans="1:18" x14ac:dyDescent="0.25">
      <c r="A536" s="10">
        <v>535</v>
      </c>
      <c r="B536" s="15">
        <v>41409</v>
      </c>
      <c r="C536" s="16">
        <v>0.26963803804439745</v>
      </c>
      <c r="D536" s="10">
        <f>IF(Tbl_Transactions[[#This Row],[Date]]="","",YEAR(Tbl_Transactions[[#This Row],[Date]]))</f>
        <v>2013</v>
      </c>
      <c r="E536" s="10">
        <f>MONTH(Tbl_Transactions[[#This Row],[Date]])</f>
        <v>5</v>
      </c>
      <c r="F536" s="10" t="str">
        <f>VLOOKUP(Tbl_Transactions[[#This Row],[Month Num]],Tbl_Lookup_Month[],2)</f>
        <v>May</v>
      </c>
      <c r="G536" s="10">
        <f>DAY(Tbl_Transactions[[#This Row],[Date]])</f>
        <v>15</v>
      </c>
      <c r="H536" s="10">
        <f>WEEKDAY(Tbl_Transactions[[#This Row],[Date]])</f>
        <v>4</v>
      </c>
      <c r="I536" s="10" t="str">
        <f>VLOOKUP(Tbl_Transactions[[#This Row],[Weekday Num]],Tbl_Lookup_Weekday[], 2)</f>
        <v>Wed</v>
      </c>
      <c r="J536" s="10" t="str">
        <f>VLOOKUP(Tbl_Transactions[[#This Row],[Time]],Tbl_Lookup_Time[],4,TRUE)</f>
        <v>Early Morning</v>
      </c>
      <c r="K536" s="10" t="s">
        <v>37</v>
      </c>
      <c r="L536" s="10" t="s">
        <v>36</v>
      </c>
      <c r="M536" s="10" t="s">
        <v>38</v>
      </c>
      <c r="N536" s="10" t="s">
        <v>19</v>
      </c>
      <c r="O536" s="14">
        <v>302</v>
      </c>
      <c r="P536" s="14">
        <f>IF(Tbl_Transactions[[#This Row],[Type]]="Income",Tbl_Transactions[[#This Row],[Amount]]*Rng_Lookup_IncomeTax,Tbl_Transactions[[#This Row],[Amount]]*Rng_Lookup_SalesTax)</f>
        <v>26.802499999999998</v>
      </c>
      <c r="Q536" s="14">
        <f>IF(Tbl_Transactions[[#This Row],[Type]]="Expense",Tbl_Transactions[[#This Row],[Amount]]+Tbl_Transactions[[#This Row],[Tax]],Tbl_Transactions[[#This Row],[Amount]]-Tbl_Transactions[[#This Row],[Tax]])</f>
        <v>328.80250000000001</v>
      </c>
      <c r="R536" s="10" t="str">
        <f>IF(Tbl_Transactions[[#This Row],[Category]]="Income","Income","Expense")</f>
        <v>Expense</v>
      </c>
    </row>
    <row r="537" spans="1:18" x14ac:dyDescent="0.25">
      <c r="A537" s="10">
        <v>536</v>
      </c>
      <c r="B537" s="15">
        <v>41412</v>
      </c>
      <c r="C537" s="16">
        <v>7.8046159367861523E-2</v>
      </c>
      <c r="D537" s="10">
        <f>IF(Tbl_Transactions[[#This Row],[Date]]="","",YEAR(Tbl_Transactions[[#This Row],[Date]]))</f>
        <v>2013</v>
      </c>
      <c r="E537" s="10">
        <f>MONTH(Tbl_Transactions[[#This Row],[Date]])</f>
        <v>5</v>
      </c>
      <c r="F537" s="10" t="str">
        <f>VLOOKUP(Tbl_Transactions[[#This Row],[Month Num]],Tbl_Lookup_Month[],2)</f>
        <v>May</v>
      </c>
      <c r="G537" s="10">
        <f>DAY(Tbl_Transactions[[#This Row],[Date]])</f>
        <v>18</v>
      </c>
      <c r="H537" s="10">
        <f>WEEKDAY(Tbl_Transactions[[#This Row],[Date]])</f>
        <v>7</v>
      </c>
      <c r="I537" s="10" t="str">
        <f>VLOOKUP(Tbl_Transactions[[#This Row],[Weekday Num]],Tbl_Lookup_Weekday[], 2)</f>
        <v>Sat</v>
      </c>
      <c r="J537" s="10" t="str">
        <f>VLOOKUP(Tbl_Transactions[[#This Row],[Time]],Tbl_Lookup_Time[],4,TRUE)</f>
        <v>Night</v>
      </c>
      <c r="K537" s="10" t="s">
        <v>40</v>
      </c>
      <c r="L537" s="10" t="s">
        <v>39</v>
      </c>
      <c r="M537" s="10" t="s">
        <v>41</v>
      </c>
      <c r="N537" s="10" t="s">
        <v>35</v>
      </c>
      <c r="O537" s="14">
        <v>403</v>
      </c>
      <c r="P537" s="14">
        <f>IF(Tbl_Transactions[[#This Row],[Type]]="Income",Tbl_Transactions[[#This Row],[Amount]]*Rng_Lookup_IncomeTax,Tbl_Transactions[[#This Row],[Amount]]*Rng_Lookup_SalesTax)</f>
        <v>35.766249999999999</v>
      </c>
      <c r="Q537" s="14">
        <f>IF(Tbl_Transactions[[#This Row],[Type]]="Expense",Tbl_Transactions[[#This Row],[Amount]]+Tbl_Transactions[[#This Row],[Tax]],Tbl_Transactions[[#This Row],[Amount]]-Tbl_Transactions[[#This Row],[Tax]])</f>
        <v>438.76625000000001</v>
      </c>
      <c r="R537" s="10" t="str">
        <f>IF(Tbl_Transactions[[#This Row],[Category]]="Income","Income","Expense")</f>
        <v>Expense</v>
      </c>
    </row>
    <row r="538" spans="1:18" x14ac:dyDescent="0.25">
      <c r="A538" s="10">
        <v>537</v>
      </c>
      <c r="B538" s="15">
        <v>41415</v>
      </c>
      <c r="C538" s="16">
        <v>0.65316273504762778</v>
      </c>
      <c r="D538" s="10">
        <f>IF(Tbl_Transactions[[#This Row],[Date]]="","",YEAR(Tbl_Transactions[[#This Row],[Date]]))</f>
        <v>2013</v>
      </c>
      <c r="E538" s="10">
        <f>MONTH(Tbl_Transactions[[#This Row],[Date]])</f>
        <v>5</v>
      </c>
      <c r="F538" s="10" t="str">
        <f>VLOOKUP(Tbl_Transactions[[#This Row],[Month Num]],Tbl_Lookup_Month[],2)</f>
        <v>May</v>
      </c>
      <c r="G538" s="10">
        <f>DAY(Tbl_Transactions[[#This Row],[Date]])</f>
        <v>21</v>
      </c>
      <c r="H538" s="10">
        <f>WEEKDAY(Tbl_Transactions[[#This Row],[Date]])</f>
        <v>3</v>
      </c>
      <c r="I538" s="10" t="str">
        <f>VLOOKUP(Tbl_Transactions[[#This Row],[Weekday Num]],Tbl_Lookup_Weekday[], 2)</f>
        <v>Tue</v>
      </c>
      <c r="J538" s="10" t="str">
        <f>VLOOKUP(Tbl_Transactions[[#This Row],[Time]],Tbl_Lookup_Time[],4,TRUE)</f>
        <v>Afternoon</v>
      </c>
      <c r="K538" s="10" t="s">
        <v>37</v>
      </c>
      <c r="L538" s="10" t="s">
        <v>36</v>
      </c>
      <c r="M538" s="10" t="s">
        <v>38</v>
      </c>
      <c r="N538" s="10" t="s">
        <v>26</v>
      </c>
      <c r="O538" s="14">
        <v>71</v>
      </c>
      <c r="P538" s="14">
        <f>IF(Tbl_Transactions[[#This Row],[Type]]="Income",Tbl_Transactions[[#This Row],[Amount]]*Rng_Lookup_IncomeTax,Tbl_Transactions[[#This Row],[Amount]]*Rng_Lookup_SalesTax)</f>
        <v>6.3012499999999996</v>
      </c>
      <c r="Q538" s="14">
        <f>IF(Tbl_Transactions[[#This Row],[Type]]="Expense",Tbl_Transactions[[#This Row],[Amount]]+Tbl_Transactions[[#This Row],[Tax]],Tbl_Transactions[[#This Row],[Amount]]-Tbl_Transactions[[#This Row],[Tax]])</f>
        <v>77.301249999999996</v>
      </c>
      <c r="R538" s="10" t="str">
        <f>IF(Tbl_Transactions[[#This Row],[Category]]="Income","Income","Expense")</f>
        <v>Expense</v>
      </c>
    </row>
    <row r="539" spans="1:18" x14ac:dyDescent="0.25">
      <c r="A539" s="10">
        <v>538</v>
      </c>
      <c r="B539" s="15">
        <v>41418</v>
      </c>
      <c r="C539" s="16">
        <v>0.8019769404497431</v>
      </c>
      <c r="D539" s="10">
        <f>IF(Tbl_Transactions[[#This Row],[Date]]="","",YEAR(Tbl_Transactions[[#This Row],[Date]]))</f>
        <v>2013</v>
      </c>
      <c r="E539" s="10">
        <f>MONTH(Tbl_Transactions[[#This Row],[Date]])</f>
        <v>5</v>
      </c>
      <c r="F539" s="10" t="str">
        <f>VLOOKUP(Tbl_Transactions[[#This Row],[Month Num]],Tbl_Lookup_Month[],2)</f>
        <v>May</v>
      </c>
      <c r="G539" s="10">
        <f>DAY(Tbl_Transactions[[#This Row],[Date]])</f>
        <v>24</v>
      </c>
      <c r="H539" s="10">
        <f>WEEKDAY(Tbl_Transactions[[#This Row],[Date]])</f>
        <v>6</v>
      </c>
      <c r="I539" s="10" t="str">
        <f>VLOOKUP(Tbl_Transactions[[#This Row],[Weekday Num]],Tbl_Lookup_Weekday[], 2)</f>
        <v>Fri</v>
      </c>
      <c r="J539" s="10" t="str">
        <f>VLOOKUP(Tbl_Transactions[[#This Row],[Time]],Tbl_Lookup_Time[],4,TRUE)</f>
        <v>Evening</v>
      </c>
      <c r="K539" s="10" t="s">
        <v>28</v>
      </c>
      <c r="L539" s="10" t="s">
        <v>27</v>
      </c>
      <c r="M539" s="10" t="s">
        <v>29</v>
      </c>
      <c r="N539" s="10" t="s">
        <v>35</v>
      </c>
      <c r="O539" s="14">
        <v>223</v>
      </c>
      <c r="P539" s="14">
        <f>IF(Tbl_Transactions[[#This Row],[Type]]="Income",Tbl_Transactions[[#This Row],[Amount]]*Rng_Lookup_IncomeTax,Tbl_Transactions[[#This Row],[Amount]]*Rng_Lookup_SalesTax)</f>
        <v>19.791249999999998</v>
      </c>
      <c r="Q539" s="14">
        <f>IF(Tbl_Transactions[[#This Row],[Type]]="Expense",Tbl_Transactions[[#This Row],[Amount]]+Tbl_Transactions[[#This Row],[Tax]],Tbl_Transactions[[#This Row],[Amount]]-Tbl_Transactions[[#This Row],[Tax]])</f>
        <v>242.79124999999999</v>
      </c>
      <c r="R539" s="10" t="str">
        <f>IF(Tbl_Transactions[[#This Row],[Category]]="Income","Income","Expense")</f>
        <v>Expense</v>
      </c>
    </row>
    <row r="540" spans="1:18" x14ac:dyDescent="0.25">
      <c r="A540" s="10">
        <v>539</v>
      </c>
      <c r="B540" s="15">
        <v>41418</v>
      </c>
      <c r="C540" s="16">
        <v>0.63908119186953505</v>
      </c>
      <c r="D540" s="10">
        <f>IF(Tbl_Transactions[[#This Row],[Date]]="","",YEAR(Tbl_Transactions[[#This Row],[Date]]))</f>
        <v>2013</v>
      </c>
      <c r="E540" s="10">
        <f>MONTH(Tbl_Transactions[[#This Row],[Date]])</f>
        <v>5</v>
      </c>
      <c r="F540" s="10" t="str">
        <f>VLOOKUP(Tbl_Transactions[[#This Row],[Month Num]],Tbl_Lookup_Month[],2)</f>
        <v>May</v>
      </c>
      <c r="G540" s="10">
        <f>DAY(Tbl_Transactions[[#This Row],[Date]])</f>
        <v>24</v>
      </c>
      <c r="H540" s="10">
        <f>WEEKDAY(Tbl_Transactions[[#This Row],[Date]])</f>
        <v>6</v>
      </c>
      <c r="I540" s="10" t="str">
        <f>VLOOKUP(Tbl_Transactions[[#This Row],[Weekday Num]],Tbl_Lookup_Weekday[], 2)</f>
        <v>Fri</v>
      </c>
      <c r="J540" s="10" t="str">
        <f>VLOOKUP(Tbl_Transactions[[#This Row],[Time]],Tbl_Lookup_Time[],4,TRUE)</f>
        <v>Afternoon</v>
      </c>
      <c r="K540" s="10" t="s">
        <v>17</v>
      </c>
      <c r="L540" s="10" t="s">
        <v>44</v>
      </c>
      <c r="M540" s="10" t="s">
        <v>45</v>
      </c>
      <c r="N540" s="10" t="s">
        <v>19</v>
      </c>
      <c r="O540" s="14">
        <v>39</v>
      </c>
      <c r="P540" s="14">
        <f>IF(Tbl_Transactions[[#This Row],[Type]]="Income",Tbl_Transactions[[#This Row],[Amount]]*Rng_Lookup_IncomeTax,Tbl_Transactions[[#This Row],[Amount]]*Rng_Lookup_SalesTax)</f>
        <v>14.82</v>
      </c>
      <c r="Q540" s="14">
        <f>IF(Tbl_Transactions[[#This Row],[Type]]="Expense",Tbl_Transactions[[#This Row],[Amount]]+Tbl_Transactions[[#This Row],[Tax]],Tbl_Transactions[[#This Row],[Amount]]-Tbl_Transactions[[#This Row],[Tax]])</f>
        <v>24.18</v>
      </c>
      <c r="R540" s="10" t="str">
        <f>IF(Tbl_Transactions[[#This Row],[Category]]="Income","Income","Expense")</f>
        <v>Income</v>
      </c>
    </row>
    <row r="541" spans="1:18" x14ac:dyDescent="0.25">
      <c r="A541" s="10">
        <v>540</v>
      </c>
      <c r="B541" s="15">
        <v>41418</v>
      </c>
      <c r="C541" s="16">
        <v>0.58358449830257808</v>
      </c>
      <c r="D541" s="10">
        <f>IF(Tbl_Transactions[[#This Row],[Date]]="","",YEAR(Tbl_Transactions[[#This Row],[Date]]))</f>
        <v>2013</v>
      </c>
      <c r="E541" s="10">
        <f>MONTH(Tbl_Transactions[[#This Row],[Date]])</f>
        <v>5</v>
      </c>
      <c r="F541" s="10" t="str">
        <f>VLOOKUP(Tbl_Transactions[[#This Row],[Month Num]],Tbl_Lookup_Month[],2)</f>
        <v>May</v>
      </c>
      <c r="G541" s="10">
        <f>DAY(Tbl_Transactions[[#This Row],[Date]])</f>
        <v>24</v>
      </c>
      <c r="H541" s="10">
        <f>WEEKDAY(Tbl_Transactions[[#This Row],[Date]])</f>
        <v>6</v>
      </c>
      <c r="I541" s="10" t="str">
        <f>VLOOKUP(Tbl_Transactions[[#This Row],[Weekday Num]],Tbl_Lookup_Weekday[], 2)</f>
        <v>Fri</v>
      </c>
      <c r="J541" s="10" t="str">
        <f>VLOOKUP(Tbl_Transactions[[#This Row],[Time]],Tbl_Lookup_Time[],4,TRUE)</f>
        <v>Afternoon</v>
      </c>
      <c r="K541" s="10" t="s">
        <v>60</v>
      </c>
      <c r="L541" s="10" t="s">
        <v>59</v>
      </c>
      <c r="M541" s="10" t="s">
        <v>61</v>
      </c>
      <c r="N541" s="10" t="s">
        <v>35</v>
      </c>
      <c r="O541" s="14">
        <v>192</v>
      </c>
      <c r="P541" s="14">
        <f>IF(Tbl_Transactions[[#This Row],[Type]]="Income",Tbl_Transactions[[#This Row],[Amount]]*Rng_Lookup_IncomeTax,Tbl_Transactions[[#This Row],[Amount]]*Rng_Lookup_SalesTax)</f>
        <v>17.04</v>
      </c>
      <c r="Q541" s="14">
        <f>IF(Tbl_Transactions[[#This Row],[Type]]="Expense",Tbl_Transactions[[#This Row],[Amount]]+Tbl_Transactions[[#This Row],[Tax]],Tbl_Transactions[[#This Row],[Amount]]-Tbl_Transactions[[#This Row],[Tax]])</f>
        <v>209.04</v>
      </c>
      <c r="R541" s="10" t="str">
        <f>IF(Tbl_Transactions[[#This Row],[Category]]="Income","Income","Expense")</f>
        <v>Expense</v>
      </c>
    </row>
    <row r="542" spans="1:18" x14ac:dyDescent="0.25">
      <c r="A542" s="10">
        <v>541</v>
      </c>
      <c r="B542" s="15">
        <v>41421</v>
      </c>
      <c r="C542" s="16">
        <v>0.6517462193737259</v>
      </c>
      <c r="D542" s="10">
        <f>IF(Tbl_Transactions[[#This Row],[Date]]="","",YEAR(Tbl_Transactions[[#This Row],[Date]]))</f>
        <v>2013</v>
      </c>
      <c r="E542" s="10">
        <f>MONTH(Tbl_Transactions[[#This Row],[Date]])</f>
        <v>5</v>
      </c>
      <c r="F542" s="10" t="str">
        <f>VLOOKUP(Tbl_Transactions[[#This Row],[Month Num]],Tbl_Lookup_Month[],2)</f>
        <v>May</v>
      </c>
      <c r="G542" s="10">
        <f>DAY(Tbl_Transactions[[#This Row],[Date]])</f>
        <v>27</v>
      </c>
      <c r="H542" s="10">
        <f>WEEKDAY(Tbl_Transactions[[#This Row],[Date]])</f>
        <v>2</v>
      </c>
      <c r="I542" s="10" t="str">
        <f>VLOOKUP(Tbl_Transactions[[#This Row],[Weekday Num]],Tbl_Lookup_Weekday[], 2)</f>
        <v>Mon</v>
      </c>
      <c r="J542" s="10" t="str">
        <f>VLOOKUP(Tbl_Transactions[[#This Row],[Time]],Tbl_Lookup_Time[],4,TRUE)</f>
        <v>Afternoon</v>
      </c>
      <c r="K542" s="10" t="s">
        <v>40</v>
      </c>
      <c r="L542" s="10" t="s">
        <v>39</v>
      </c>
      <c r="M542" s="10" t="s">
        <v>41</v>
      </c>
      <c r="N542" s="10" t="s">
        <v>35</v>
      </c>
      <c r="O542" s="14">
        <v>82</v>
      </c>
      <c r="P542" s="14">
        <f>IF(Tbl_Transactions[[#This Row],[Type]]="Income",Tbl_Transactions[[#This Row],[Amount]]*Rng_Lookup_IncomeTax,Tbl_Transactions[[#This Row],[Amount]]*Rng_Lookup_SalesTax)</f>
        <v>7.2774999999999999</v>
      </c>
      <c r="Q542" s="14">
        <f>IF(Tbl_Transactions[[#This Row],[Type]]="Expense",Tbl_Transactions[[#This Row],[Amount]]+Tbl_Transactions[[#This Row],[Tax]],Tbl_Transactions[[#This Row],[Amount]]-Tbl_Transactions[[#This Row],[Tax]])</f>
        <v>89.277500000000003</v>
      </c>
      <c r="R542" s="10" t="str">
        <f>IF(Tbl_Transactions[[#This Row],[Category]]="Income","Income","Expense")</f>
        <v>Expense</v>
      </c>
    </row>
    <row r="543" spans="1:18" x14ac:dyDescent="0.25">
      <c r="A543" s="10">
        <v>542</v>
      </c>
      <c r="B543" s="15">
        <v>41422</v>
      </c>
      <c r="C543" s="16">
        <v>3.0218803340533396E-2</v>
      </c>
      <c r="D543" s="10">
        <f>IF(Tbl_Transactions[[#This Row],[Date]]="","",YEAR(Tbl_Transactions[[#This Row],[Date]]))</f>
        <v>2013</v>
      </c>
      <c r="E543" s="10">
        <f>MONTH(Tbl_Transactions[[#This Row],[Date]])</f>
        <v>5</v>
      </c>
      <c r="F543" s="10" t="str">
        <f>VLOOKUP(Tbl_Transactions[[#This Row],[Month Num]],Tbl_Lookup_Month[],2)</f>
        <v>May</v>
      </c>
      <c r="G543" s="10">
        <f>DAY(Tbl_Transactions[[#This Row],[Date]])</f>
        <v>28</v>
      </c>
      <c r="H543" s="10">
        <f>WEEKDAY(Tbl_Transactions[[#This Row],[Date]])</f>
        <v>3</v>
      </c>
      <c r="I543" s="10" t="str">
        <f>VLOOKUP(Tbl_Transactions[[#This Row],[Weekday Num]],Tbl_Lookup_Weekday[], 2)</f>
        <v>Tue</v>
      </c>
      <c r="J543" s="10" t="str">
        <f>VLOOKUP(Tbl_Transactions[[#This Row],[Time]],Tbl_Lookup_Time[],4,TRUE)</f>
        <v>Night</v>
      </c>
      <c r="K543" s="10" t="s">
        <v>55</v>
      </c>
      <c r="L543" s="10" t="s">
        <v>57</v>
      </c>
      <c r="M543" s="10" t="s">
        <v>58</v>
      </c>
      <c r="N543" s="10" t="s">
        <v>35</v>
      </c>
      <c r="O543" s="14">
        <v>217</v>
      </c>
      <c r="P543" s="14">
        <f>IF(Tbl_Transactions[[#This Row],[Type]]="Income",Tbl_Transactions[[#This Row],[Amount]]*Rng_Lookup_IncomeTax,Tbl_Transactions[[#This Row],[Amount]]*Rng_Lookup_SalesTax)</f>
        <v>19.258749999999999</v>
      </c>
      <c r="Q543" s="14">
        <f>IF(Tbl_Transactions[[#This Row],[Type]]="Expense",Tbl_Transactions[[#This Row],[Amount]]+Tbl_Transactions[[#This Row],[Tax]],Tbl_Transactions[[#This Row],[Amount]]-Tbl_Transactions[[#This Row],[Tax]])</f>
        <v>236.25874999999999</v>
      </c>
      <c r="R543" s="10" t="str">
        <f>IF(Tbl_Transactions[[#This Row],[Category]]="Income","Income","Expense")</f>
        <v>Expense</v>
      </c>
    </row>
    <row r="544" spans="1:18" x14ac:dyDescent="0.25">
      <c r="A544" s="10">
        <v>543</v>
      </c>
      <c r="B544" s="15">
        <v>41423</v>
      </c>
      <c r="C544" s="16">
        <v>0.608104015633955</v>
      </c>
      <c r="D544" s="10">
        <f>IF(Tbl_Transactions[[#This Row],[Date]]="","",YEAR(Tbl_Transactions[[#This Row],[Date]]))</f>
        <v>2013</v>
      </c>
      <c r="E544" s="10">
        <f>MONTH(Tbl_Transactions[[#This Row],[Date]])</f>
        <v>5</v>
      </c>
      <c r="F544" s="10" t="str">
        <f>VLOOKUP(Tbl_Transactions[[#This Row],[Month Num]],Tbl_Lookup_Month[],2)</f>
        <v>May</v>
      </c>
      <c r="G544" s="10">
        <f>DAY(Tbl_Transactions[[#This Row],[Date]])</f>
        <v>29</v>
      </c>
      <c r="H544" s="10">
        <f>WEEKDAY(Tbl_Transactions[[#This Row],[Date]])</f>
        <v>4</v>
      </c>
      <c r="I544" s="10" t="str">
        <f>VLOOKUP(Tbl_Transactions[[#This Row],[Weekday Num]],Tbl_Lookup_Weekday[], 2)</f>
        <v>Wed</v>
      </c>
      <c r="J544" s="10" t="str">
        <f>VLOOKUP(Tbl_Transactions[[#This Row],[Time]],Tbl_Lookup_Time[],4,TRUE)</f>
        <v>Afternoon</v>
      </c>
      <c r="K544" s="10" t="s">
        <v>37</v>
      </c>
      <c r="L544" s="10" t="s">
        <v>36</v>
      </c>
      <c r="M544" s="10" t="s">
        <v>38</v>
      </c>
      <c r="N544" s="10" t="s">
        <v>19</v>
      </c>
      <c r="O544" s="14">
        <v>345</v>
      </c>
      <c r="P544" s="14">
        <f>IF(Tbl_Transactions[[#This Row],[Type]]="Income",Tbl_Transactions[[#This Row],[Amount]]*Rng_Lookup_IncomeTax,Tbl_Transactions[[#This Row],[Amount]]*Rng_Lookup_SalesTax)</f>
        <v>30.618749999999999</v>
      </c>
      <c r="Q544" s="14">
        <f>IF(Tbl_Transactions[[#This Row],[Type]]="Expense",Tbl_Transactions[[#This Row],[Amount]]+Tbl_Transactions[[#This Row],[Tax]],Tbl_Transactions[[#This Row],[Amount]]-Tbl_Transactions[[#This Row],[Tax]])</f>
        <v>375.61874999999998</v>
      </c>
      <c r="R544" s="10" t="str">
        <f>IF(Tbl_Transactions[[#This Row],[Category]]="Income","Income","Expense")</f>
        <v>Expense</v>
      </c>
    </row>
    <row r="545" spans="1:18" x14ac:dyDescent="0.25">
      <c r="A545" s="10">
        <v>544</v>
      </c>
      <c r="B545" s="15">
        <v>41423</v>
      </c>
      <c r="C545" s="16">
        <v>6.5369964132355296E-2</v>
      </c>
      <c r="D545" s="10">
        <f>IF(Tbl_Transactions[[#This Row],[Date]]="","",YEAR(Tbl_Transactions[[#This Row],[Date]]))</f>
        <v>2013</v>
      </c>
      <c r="E545" s="10">
        <f>MONTH(Tbl_Transactions[[#This Row],[Date]])</f>
        <v>5</v>
      </c>
      <c r="F545" s="10" t="str">
        <f>VLOOKUP(Tbl_Transactions[[#This Row],[Month Num]],Tbl_Lookup_Month[],2)</f>
        <v>May</v>
      </c>
      <c r="G545" s="10">
        <f>DAY(Tbl_Transactions[[#This Row],[Date]])</f>
        <v>29</v>
      </c>
      <c r="H545" s="10">
        <f>WEEKDAY(Tbl_Transactions[[#This Row],[Date]])</f>
        <v>4</v>
      </c>
      <c r="I545" s="10" t="str">
        <f>VLOOKUP(Tbl_Transactions[[#This Row],[Weekday Num]],Tbl_Lookup_Weekday[], 2)</f>
        <v>Wed</v>
      </c>
      <c r="J545" s="10" t="str">
        <f>VLOOKUP(Tbl_Transactions[[#This Row],[Time]],Tbl_Lookup_Time[],4,TRUE)</f>
        <v>Night</v>
      </c>
      <c r="K545" s="10" t="s">
        <v>28</v>
      </c>
      <c r="L545" s="10" t="s">
        <v>27</v>
      </c>
      <c r="M545" s="10" t="s">
        <v>29</v>
      </c>
      <c r="N545" s="10" t="s">
        <v>19</v>
      </c>
      <c r="O545" s="14">
        <v>351</v>
      </c>
      <c r="P545" s="14">
        <f>IF(Tbl_Transactions[[#This Row],[Type]]="Income",Tbl_Transactions[[#This Row],[Amount]]*Rng_Lookup_IncomeTax,Tbl_Transactions[[#This Row],[Amount]]*Rng_Lookup_SalesTax)</f>
        <v>31.151249999999997</v>
      </c>
      <c r="Q545" s="14">
        <f>IF(Tbl_Transactions[[#This Row],[Type]]="Expense",Tbl_Transactions[[#This Row],[Amount]]+Tbl_Transactions[[#This Row],[Tax]],Tbl_Transactions[[#This Row],[Amount]]-Tbl_Transactions[[#This Row],[Tax]])</f>
        <v>382.15125</v>
      </c>
      <c r="R545" s="10" t="str">
        <f>IF(Tbl_Transactions[[#This Row],[Category]]="Income","Income","Expense")</f>
        <v>Expense</v>
      </c>
    </row>
    <row r="546" spans="1:18" x14ac:dyDescent="0.25">
      <c r="A546" s="10">
        <v>545</v>
      </c>
      <c r="B546" s="15">
        <v>41426</v>
      </c>
      <c r="C546" s="16">
        <v>0.10897373529596033</v>
      </c>
      <c r="D546" s="10">
        <f>IF(Tbl_Transactions[[#This Row],[Date]]="","",YEAR(Tbl_Transactions[[#This Row],[Date]]))</f>
        <v>2013</v>
      </c>
      <c r="E546" s="10">
        <f>MONTH(Tbl_Transactions[[#This Row],[Date]])</f>
        <v>6</v>
      </c>
      <c r="F546" s="10" t="str">
        <f>VLOOKUP(Tbl_Transactions[[#This Row],[Month Num]],Tbl_Lookup_Month[],2)</f>
        <v>Jun</v>
      </c>
      <c r="G546" s="10">
        <f>DAY(Tbl_Transactions[[#This Row],[Date]])</f>
        <v>1</v>
      </c>
      <c r="H546" s="10">
        <f>WEEKDAY(Tbl_Transactions[[#This Row],[Date]])</f>
        <v>7</v>
      </c>
      <c r="I546" s="10" t="str">
        <f>VLOOKUP(Tbl_Transactions[[#This Row],[Weekday Num]],Tbl_Lookup_Weekday[], 2)</f>
        <v>Sat</v>
      </c>
      <c r="J546" s="10" t="str">
        <f>VLOOKUP(Tbl_Transactions[[#This Row],[Time]],Tbl_Lookup_Time[],4,TRUE)</f>
        <v>Night</v>
      </c>
      <c r="K546" s="10" t="s">
        <v>37</v>
      </c>
      <c r="L546" s="10" t="s">
        <v>36</v>
      </c>
      <c r="M546" s="10" t="s">
        <v>38</v>
      </c>
      <c r="N546" s="10" t="s">
        <v>35</v>
      </c>
      <c r="O546" s="14">
        <v>286</v>
      </c>
      <c r="P546" s="14">
        <f>IF(Tbl_Transactions[[#This Row],[Type]]="Income",Tbl_Transactions[[#This Row],[Amount]]*Rng_Lookup_IncomeTax,Tbl_Transactions[[#This Row],[Amount]]*Rng_Lookup_SalesTax)</f>
        <v>25.3825</v>
      </c>
      <c r="Q546" s="14">
        <f>IF(Tbl_Transactions[[#This Row],[Type]]="Expense",Tbl_Transactions[[#This Row],[Amount]]+Tbl_Transactions[[#This Row],[Tax]],Tbl_Transactions[[#This Row],[Amount]]-Tbl_Transactions[[#This Row],[Tax]])</f>
        <v>311.38249999999999</v>
      </c>
      <c r="R546" s="10" t="str">
        <f>IF(Tbl_Transactions[[#This Row],[Category]]="Income","Income","Expense")</f>
        <v>Expense</v>
      </c>
    </row>
    <row r="547" spans="1:18" x14ac:dyDescent="0.25">
      <c r="A547" s="10">
        <v>546</v>
      </c>
      <c r="B547" s="15">
        <v>41426</v>
      </c>
      <c r="C547" s="16">
        <v>0.70984750811160191</v>
      </c>
      <c r="D547" s="10">
        <f>IF(Tbl_Transactions[[#This Row],[Date]]="","",YEAR(Tbl_Transactions[[#This Row],[Date]]))</f>
        <v>2013</v>
      </c>
      <c r="E547" s="10">
        <f>MONTH(Tbl_Transactions[[#This Row],[Date]])</f>
        <v>6</v>
      </c>
      <c r="F547" s="10" t="str">
        <f>VLOOKUP(Tbl_Transactions[[#This Row],[Month Num]],Tbl_Lookup_Month[],2)</f>
        <v>Jun</v>
      </c>
      <c r="G547" s="10">
        <f>DAY(Tbl_Transactions[[#This Row],[Date]])</f>
        <v>1</v>
      </c>
      <c r="H547" s="10">
        <f>WEEKDAY(Tbl_Transactions[[#This Row],[Date]])</f>
        <v>7</v>
      </c>
      <c r="I547" s="10" t="str">
        <f>VLOOKUP(Tbl_Transactions[[#This Row],[Weekday Num]],Tbl_Lookup_Weekday[], 2)</f>
        <v>Sat</v>
      </c>
      <c r="J547" s="10" t="str">
        <f>VLOOKUP(Tbl_Transactions[[#This Row],[Time]],Tbl_Lookup_Time[],4,TRUE)</f>
        <v>Evening</v>
      </c>
      <c r="K547" s="10" t="s">
        <v>17</v>
      </c>
      <c r="L547" s="10" t="s">
        <v>44</v>
      </c>
      <c r="M547" s="10" t="s">
        <v>45</v>
      </c>
      <c r="N547" s="10" t="s">
        <v>19</v>
      </c>
      <c r="O547" s="14">
        <v>41</v>
      </c>
      <c r="P547" s="14">
        <f>IF(Tbl_Transactions[[#This Row],[Type]]="Income",Tbl_Transactions[[#This Row],[Amount]]*Rng_Lookup_IncomeTax,Tbl_Transactions[[#This Row],[Amount]]*Rng_Lookup_SalesTax)</f>
        <v>15.58</v>
      </c>
      <c r="Q547" s="14">
        <f>IF(Tbl_Transactions[[#This Row],[Type]]="Expense",Tbl_Transactions[[#This Row],[Amount]]+Tbl_Transactions[[#This Row],[Tax]],Tbl_Transactions[[#This Row],[Amount]]-Tbl_Transactions[[#This Row],[Tax]])</f>
        <v>25.42</v>
      </c>
      <c r="R547" s="10" t="str">
        <f>IF(Tbl_Transactions[[#This Row],[Category]]="Income","Income","Expense")</f>
        <v>Income</v>
      </c>
    </row>
    <row r="548" spans="1:18" x14ac:dyDescent="0.25">
      <c r="A548" s="10">
        <v>547</v>
      </c>
      <c r="B548" s="15">
        <v>41432</v>
      </c>
      <c r="C548" s="16">
        <v>0.30020776364989377</v>
      </c>
      <c r="D548" s="10">
        <f>IF(Tbl_Transactions[[#This Row],[Date]]="","",YEAR(Tbl_Transactions[[#This Row],[Date]]))</f>
        <v>2013</v>
      </c>
      <c r="E548" s="10">
        <f>MONTH(Tbl_Transactions[[#This Row],[Date]])</f>
        <v>6</v>
      </c>
      <c r="F548" s="10" t="str">
        <f>VLOOKUP(Tbl_Transactions[[#This Row],[Month Num]],Tbl_Lookup_Month[],2)</f>
        <v>Jun</v>
      </c>
      <c r="G548" s="10">
        <f>DAY(Tbl_Transactions[[#This Row],[Date]])</f>
        <v>7</v>
      </c>
      <c r="H548" s="10">
        <f>WEEKDAY(Tbl_Transactions[[#This Row],[Date]])</f>
        <v>6</v>
      </c>
      <c r="I548" s="10" t="str">
        <f>VLOOKUP(Tbl_Transactions[[#This Row],[Weekday Num]],Tbl_Lookup_Weekday[], 2)</f>
        <v>Fri</v>
      </c>
      <c r="J548" s="10" t="str">
        <f>VLOOKUP(Tbl_Transactions[[#This Row],[Time]],Tbl_Lookup_Time[],4,TRUE)</f>
        <v>Morning</v>
      </c>
      <c r="K548" s="10" t="s">
        <v>24</v>
      </c>
      <c r="L548" s="10" t="s">
        <v>23</v>
      </c>
      <c r="M548" s="10" t="s">
        <v>25</v>
      </c>
      <c r="N548" s="10" t="s">
        <v>26</v>
      </c>
      <c r="O548" s="14">
        <v>500</v>
      </c>
      <c r="P548" s="14">
        <f>IF(Tbl_Transactions[[#This Row],[Type]]="Income",Tbl_Transactions[[#This Row],[Amount]]*Rng_Lookup_IncomeTax,Tbl_Transactions[[#This Row],[Amount]]*Rng_Lookup_SalesTax)</f>
        <v>44.375</v>
      </c>
      <c r="Q548" s="14">
        <f>IF(Tbl_Transactions[[#This Row],[Type]]="Expense",Tbl_Transactions[[#This Row],[Amount]]+Tbl_Transactions[[#This Row],[Tax]],Tbl_Transactions[[#This Row],[Amount]]-Tbl_Transactions[[#This Row],[Tax]])</f>
        <v>544.375</v>
      </c>
      <c r="R548" s="10" t="str">
        <f>IF(Tbl_Transactions[[#This Row],[Category]]="Income","Income","Expense")</f>
        <v>Expense</v>
      </c>
    </row>
    <row r="549" spans="1:18" x14ac:dyDescent="0.25">
      <c r="A549" s="10">
        <v>548</v>
      </c>
      <c r="B549" s="15">
        <v>41437</v>
      </c>
      <c r="C549" s="16">
        <v>0.12055286451061575</v>
      </c>
      <c r="D549" s="10">
        <f>IF(Tbl_Transactions[[#This Row],[Date]]="","",YEAR(Tbl_Transactions[[#This Row],[Date]]))</f>
        <v>2013</v>
      </c>
      <c r="E549" s="10">
        <f>MONTH(Tbl_Transactions[[#This Row],[Date]])</f>
        <v>6</v>
      </c>
      <c r="F549" s="10" t="str">
        <f>VLOOKUP(Tbl_Transactions[[#This Row],[Month Num]],Tbl_Lookup_Month[],2)</f>
        <v>Jun</v>
      </c>
      <c r="G549" s="10">
        <f>DAY(Tbl_Transactions[[#This Row],[Date]])</f>
        <v>12</v>
      </c>
      <c r="H549" s="10">
        <f>WEEKDAY(Tbl_Transactions[[#This Row],[Date]])</f>
        <v>4</v>
      </c>
      <c r="I549" s="10" t="str">
        <f>VLOOKUP(Tbl_Transactions[[#This Row],[Weekday Num]],Tbl_Lookup_Weekday[], 2)</f>
        <v>Wed</v>
      </c>
      <c r="J549" s="10" t="str">
        <f>VLOOKUP(Tbl_Transactions[[#This Row],[Time]],Tbl_Lookup_Time[],4,TRUE)</f>
        <v>Night</v>
      </c>
      <c r="K549" s="10" t="s">
        <v>24</v>
      </c>
      <c r="L549" s="10" t="s">
        <v>23</v>
      </c>
      <c r="M549" s="10" t="s">
        <v>25</v>
      </c>
      <c r="N549" s="10" t="s">
        <v>19</v>
      </c>
      <c r="O549" s="14">
        <v>31</v>
      </c>
      <c r="P549" s="14">
        <f>IF(Tbl_Transactions[[#This Row],[Type]]="Income",Tbl_Transactions[[#This Row],[Amount]]*Rng_Lookup_IncomeTax,Tbl_Transactions[[#This Row],[Amount]]*Rng_Lookup_SalesTax)</f>
        <v>2.7512499999999998</v>
      </c>
      <c r="Q549" s="14">
        <f>IF(Tbl_Transactions[[#This Row],[Type]]="Expense",Tbl_Transactions[[#This Row],[Amount]]+Tbl_Transactions[[#This Row],[Tax]],Tbl_Transactions[[#This Row],[Amount]]-Tbl_Transactions[[#This Row],[Tax]])</f>
        <v>33.751249999999999</v>
      </c>
      <c r="R549" s="10" t="str">
        <f>IF(Tbl_Transactions[[#This Row],[Category]]="Income","Income","Expense")</f>
        <v>Expense</v>
      </c>
    </row>
    <row r="550" spans="1:18" x14ac:dyDescent="0.25">
      <c r="A550" s="10">
        <v>549</v>
      </c>
      <c r="B550" s="15">
        <v>41437</v>
      </c>
      <c r="C550" s="16">
        <v>0.14077069638148099</v>
      </c>
      <c r="D550" s="10">
        <f>IF(Tbl_Transactions[[#This Row],[Date]]="","",YEAR(Tbl_Transactions[[#This Row],[Date]]))</f>
        <v>2013</v>
      </c>
      <c r="E550" s="10">
        <f>MONTH(Tbl_Transactions[[#This Row],[Date]])</f>
        <v>6</v>
      </c>
      <c r="F550" s="10" t="str">
        <f>VLOOKUP(Tbl_Transactions[[#This Row],[Month Num]],Tbl_Lookup_Month[],2)</f>
        <v>Jun</v>
      </c>
      <c r="G550" s="10">
        <f>DAY(Tbl_Transactions[[#This Row],[Date]])</f>
        <v>12</v>
      </c>
      <c r="H550" s="10">
        <f>WEEKDAY(Tbl_Transactions[[#This Row],[Date]])</f>
        <v>4</v>
      </c>
      <c r="I550" s="10" t="str">
        <f>VLOOKUP(Tbl_Transactions[[#This Row],[Weekday Num]],Tbl_Lookup_Weekday[], 2)</f>
        <v>Wed</v>
      </c>
      <c r="J550" s="10" t="str">
        <f>VLOOKUP(Tbl_Transactions[[#This Row],[Time]],Tbl_Lookup_Time[],4,TRUE)</f>
        <v>Night</v>
      </c>
      <c r="K550" s="10" t="s">
        <v>28</v>
      </c>
      <c r="L550" s="10" t="s">
        <v>42</v>
      </c>
      <c r="M550" s="10" t="s">
        <v>43</v>
      </c>
      <c r="N550" s="10" t="s">
        <v>19</v>
      </c>
      <c r="O550" s="14">
        <v>268</v>
      </c>
      <c r="P550" s="14">
        <f>IF(Tbl_Transactions[[#This Row],[Type]]="Income",Tbl_Transactions[[#This Row],[Amount]]*Rng_Lookup_IncomeTax,Tbl_Transactions[[#This Row],[Amount]]*Rng_Lookup_SalesTax)</f>
        <v>23.785</v>
      </c>
      <c r="Q550" s="14">
        <f>IF(Tbl_Transactions[[#This Row],[Type]]="Expense",Tbl_Transactions[[#This Row],[Amount]]+Tbl_Transactions[[#This Row],[Tax]],Tbl_Transactions[[#This Row],[Amount]]-Tbl_Transactions[[#This Row],[Tax]])</f>
        <v>291.78500000000003</v>
      </c>
      <c r="R550" s="10" t="str">
        <f>IF(Tbl_Transactions[[#This Row],[Category]]="Income","Income","Expense")</f>
        <v>Expense</v>
      </c>
    </row>
    <row r="551" spans="1:18" x14ac:dyDescent="0.25">
      <c r="A551" s="10">
        <v>550</v>
      </c>
      <c r="B551" s="15">
        <v>41438</v>
      </c>
      <c r="C551" s="16">
        <v>9.544999957953304E-2</v>
      </c>
      <c r="D551" s="10">
        <f>IF(Tbl_Transactions[[#This Row],[Date]]="","",YEAR(Tbl_Transactions[[#This Row],[Date]]))</f>
        <v>2013</v>
      </c>
      <c r="E551" s="10">
        <f>MONTH(Tbl_Transactions[[#This Row],[Date]])</f>
        <v>6</v>
      </c>
      <c r="F551" s="10" t="str">
        <f>VLOOKUP(Tbl_Transactions[[#This Row],[Month Num]],Tbl_Lookup_Month[],2)</f>
        <v>Jun</v>
      </c>
      <c r="G551" s="10">
        <f>DAY(Tbl_Transactions[[#This Row],[Date]])</f>
        <v>13</v>
      </c>
      <c r="H551" s="10">
        <f>WEEKDAY(Tbl_Transactions[[#This Row],[Date]])</f>
        <v>5</v>
      </c>
      <c r="I551" s="10" t="str">
        <f>VLOOKUP(Tbl_Transactions[[#This Row],[Weekday Num]],Tbl_Lookup_Weekday[], 2)</f>
        <v>Thu</v>
      </c>
      <c r="J551" s="10" t="str">
        <f>VLOOKUP(Tbl_Transactions[[#This Row],[Time]],Tbl_Lookup_Time[],4,TRUE)</f>
        <v>Night</v>
      </c>
      <c r="K551" s="10" t="s">
        <v>28</v>
      </c>
      <c r="L551" s="10" t="s">
        <v>27</v>
      </c>
      <c r="M551" s="10" t="s">
        <v>29</v>
      </c>
      <c r="N551" s="10" t="s">
        <v>19</v>
      </c>
      <c r="O551" s="14">
        <v>479</v>
      </c>
      <c r="P551" s="14">
        <f>IF(Tbl_Transactions[[#This Row],[Type]]="Income",Tbl_Transactions[[#This Row],[Amount]]*Rng_Lookup_IncomeTax,Tbl_Transactions[[#This Row],[Amount]]*Rng_Lookup_SalesTax)</f>
        <v>42.511249999999997</v>
      </c>
      <c r="Q551" s="14">
        <f>IF(Tbl_Transactions[[#This Row],[Type]]="Expense",Tbl_Transactions[[#This Row],[Amount]]+Tbl_Transactions[[#This Row],[Tax]],Tbl_Transactions[[#This Row],[Amount]]-Tbl_Transactions[[#This Row],[Tax]])</f>
        <v>521.51125000000002</v>
      </c>
      <c r="R551" s="10" t="str">
        <f>IF(Tbl_Transactions[[#This Row],[Category]]="Income","Income","Expense")</f>
        <v>Expense</v>
      </c>
    </row>
    <row r="552" spans="1:18" x14ac:dyDescent="0.25">
      <c r="A552" s="10">
        <v>551</v>
      </c>
      <c r="B552" s="15">
        <v>41438</v>
      </c>
      <c r="C552" s="16">
        <v>0.79364760342965068</v>
      </c>
      <c r="D552" s="10">
        <f>IF(Tbl_Transactions[[#This Row],[Date]]="","",YEAR(Tbl_Transactions[[#This Row],[Date]]))</f>
        <v>2013</v>
      </c>
      <c r="E552" s="10">
        <f>MONTH(Tbl_Transactions[[#This Row],[Date]])</f>
        <v>6</v>
      </c>
      <c r="F552" s="10" t="str">
        <f>VLOOKUP(Tbl_Transactions[[#This Row],[Month Num]],Tbl_Lookup_Month[],2)</f>
        <v>Jun</v>
      </c>
      <c r="G552" s="10">
        <f>DAY(Tbl_Transactions[[#This Row],[Date]])</f>
        <v>13</v>
      </c>
      <c r="H552" s="10">
        <f>WEEKDAY(Tbl_Transactions[[#This Row],[Date]])</f>
        <v>5</v>
      </c>
      <c r="I552" s="10" t="str">
        <f>VLOOKUP(Tbl_Transactions[[#This Row],[Weekday Num]],Tbl_Lookup_Weekday[], 2)</f>
        <v>Thu</v>
      </c>
      <c r="J552" s="10" t="str">
        <f>VLOOKUP(Tbl_Transactions[[#This Row],[Time]],Tbl_Lookup_Time[],4,TRUE)</f>
        <v>Evening</v>
      </c>
      <c r="K552" s="10" t="s">
        <v>51</v>
      </c>
      <c r="L552" s="10" t="s">
        <v>50</v>
      </c>
      <c r="M552" s="10" t="s">
        <v>52</v>
      </c>
      <c r="N552" s="10" t="s">
        <v>26</v>
      </c>
      <c r="O552" s="14">
        <v>30</v>
      </c>
      <c r="P552" s="14">
        <f>IF(Tbl_Transactions[[#This Row],[Type]]="Income",Tbl_Transactions[[#This Row],[Amount]]*Rng_Lookup_IncomeTax,Tbl_Transactions[[#This Row],[Amount]]*Rng_Lookup_SalesTax)</f>
        <v>2.6624999999999996</v>
      </c>
      <c r="Q552" s="14">
        <f>IF(Tbl_Transactions[[#This Row],[Type]]="Expense",Tbl_Transactions[[#This Row],[Amount]]+Tbl_Transactions[[#This Row],[Tax]],Tbl_Transactions[[#This Row],[Amount]]-Tbl_Transactions[[#This Row],[Tax]])</f>
        <v>32.662500000000001</v>
      </c>
      <c r="R552" s="10" t="str">
        <f>IF(Tbl_Transactions[[#This Row],[Category]]="Income","Income","Expense")</f>
        <v>Expense</v>
      </c>
    </row>
    <row r="553" spans="1:18" x14ac:dyDescent="0.25">
      <c r="A553" s="10">
        <v>552</v>
      </c>
      <c r="B553" s="15">
        <v>41442</v>
      </c>
      <c r="C553" s="16">
        <v>0.40398913742373876</v>
      </c>
      <c r="D553" s="10">
        <f>IF(Tbl_Transactions[[#This Row],[Date]]="","",YEAR(Tbl_Transactions[[#This Row],[Date]]))</f>
        <v>2013</v>
      </c>
      <c r="E553" s="10">
        <f>MONTH(Tbl_Transactions[[#This Row],[Date]])</f>
        <v>6</v>
      </c>
      <c r="F553" s="10" t="str">
        <f>VLOOKUP(Tbl_Transactions[[#This Row],[Month Num]],Tbl_Lookup_Month[],2)</f>
        <v>Jun</v>
      </c>
      <c r="G553" s="10">
        <f>DAY(Tbl_Transactions[[#This Row],[Date]])</f>
        <v>17</v>
      </c>
      <c r="H553" s="10">
        <f>WEEKDAY(Tbl_Transactions[[#This Row],[Date]])</f>
        <v>2</v>
      </c>
      <c r="I553" s="10" t="str">
        <f>VLOOKUP(Tbl_Transactions[[#This Row],[Weekday Num]],Tbl_Lookup_Weekday[], 2)</f>
        <v>Mon</v>
      </c>
      <c r="J553" s="10" t="str">
        <f>VLOOKUP(Tbl_Transactions[[#This Row],[Time]],Tbl_Lookup_Time[],4,TRUE)</f>
        <v>Morning</v>
      </c>
      <c r="K553" s="10" t="s">
        <v>40</v>
      </c>
      <c r="L553" s="10" t="s">
        <v>39</v>
      </c>
      <c r="M553" s="10" t="s">
        <v>41</v>
      </c>
      <c r="N553" s="10" t="s">
        <v>26</v>
      </c>
      <c r="O553" s="14">
        <v>52</v>
      </c>
      <c r="P553" s="14">
        <f>IF(Tbl_Transactions[[#This Row],[Type]]="Income",Tbl_Transactions[[#This Row],[Amount]]*Rng_Lookup_IncomeTax,Tbl_Transactions[[#This Row],[Amount]]*Rng_Lookup_SalesTax)</f>
        <v>4.6150000000000002</v>
      </c>
      <c r="Q553" s="14">
        <f>IF(Tbl_Transactions[[#This Row],[Type]]="Expense",Tbl_Transactions[[#This Row],[Amount]]+Tbl_Transactions[[#This Row],[Tax]],Tbl_Transactions[[#This Row],[Amount]]-Tbl_Transactions[[#This Row],[Tax]])</f>
        <v>56.615000000000002</v>
      </c>
      <c r="R553" s="10" t="str">
        <f>IF(Tbl_Transactions[[#This Row],[Category]]="Income","Income","Expense")</f>
        <v>Expense</v>
      </c>
    </row>
    <row r="554" spans="1:18" x14ac:dyDescent="0.25">
      <c r="A554" s="10">
        <v>553</v>
      </c>
      <c r="B554" s="15">
        <v>41444</v>
      </c>
      <c r="C554" s="16">
        <v>0.12678803951147843</v>
      </c>
      <c r="D554" s="10">
        <f>IF(Tbl_Transactions[[#This Row],[Date]]="","",YEAR(Tbl_Transactions[[#This Row],[Date]]))</f>
        <v>2013</v>
      </c>
      <c r="E554" s="10">
        <f>MONTH(Tbl_Transactions[[#This Row],[Date]])</f>
        <v>6</v>
      </c>
      <c r="F554" s="10" t="str">
        <f>VLOOKUP(Tbl_Transactions[[#This Row],[Month Num]],Tbl_Lookup_Month[],2)</f>
        <v>Jun</v>
      </c>
      <c r="G554" s="10">
        <f>DAY(Tbl_Transactions[[#This Row],[Date]])</f>
        <v>19</v>
      </c>
      <c r="H554" s="10">
        <f>WEEKDAY(Tbl_Transactions[[#This Row],[Date]])</f>
        <v>4</v>
      </c>
      <c r="I554" s="10" t="str">
        <f>VLOOKUP(Tbl_Transactions[[#This Row],[Weekday Num]],Tbl_Lookup_Weekday[], 2)</f>
        <v>Wed</v>
      </c>
      <c r="J554" s="10" t="str">
        <f>VLOOKUP(Tbl_Transactions[[#This Row],[Time]],Tbl_Lookup_Time[],4,TRUE)</f>
        <v>Night</v>
      </c>
      <c r="K554" s="10" t="s">
        <v>37</v>
      </c>
      <c r="L554" s="10" t="s">
        <v>47</v>
      </c>
      <c r="M554" s="10" t="s">
        <v>48</v>
      </c>
      <c r="N554" s="10" t="s">
        <v>26</v>
      </c>
      <c r="O554" s="14">
        <v>260</v>
      </c>
      <c r="P554" s="14">
        <f>IF(Tbl_Transactions[[#This Row],[Type]]="Income",Tbl_Transactions[[#This Row],[Amount]]*Rng_Lookup_IncomeTax,Tbl_Transactions[[#This Row],[Amount]]*Rng_Lookup_SalesTax)</f>
        <v>23.074999999999999</v>
      </c>
      <c r="Q554" s="14">
        <f>IF(Tbl_Transactions[[#This Row],[Type]]="Expense",Tbl_Transactions[[#This Row],[Amount]]+Tbl_Transactions[[#This Row],[Tax]],Tbl_Transactions[[#This Row],[Amount]]-Tbl_Transactions[[#This Row],[Tax]])</f>
        <v>283.07499999999999</v>
      </c>
      <c r="R554" s="10" t="str">
        <f>IF(Tbl_Transactions[[#This Row],[Category]]="Income","Income","Expense")</f>
        <v>Expense</v>
      </c>
    </row>
    <row r="555" spans="1:18" x14ac:dyDescent="0.25">
      <c r="A555" s="10">
        <v>554</v>
      </c>
      <c r="B555" s="15">
        <v>41447</v>
      </c>
      <c r="C555" s="16">
        <v>0.47103287899210766</v>
      </c>
      <c r="D555" s="10">
        <f>IF(Tbl_Transactions[[#This Row],[Date]]="","",YEAR(Tbl_Transactions[[#This Row],[Date]]))</f>
        <v>2013</v>
      </c>
      <c r="E555" s="10">
        <f>MONTH(Tbl_Transactions[[#This Row],[Date]])</f>
        <v>6</v>
      </c>
      <c r="F555" s="10" t="str">
        <f>VLOOKUP(Tbl_Transactions[[#This Row],[Month Num]],Tbl_Lookup_Month[],2)</f>
        <v>Jun</v>
      </c>
      <c r="G555" s="10">
        <f>DAY(Tbl_Transactions[[#This Row],[Date]])</f>
        <v>22</v>
      </c>
      <c r="H555" s="10">
        <f>WEEKDAY(Tbl_Transactions[[#This Row],[Date]])</f>
        <v>7</v>
      </c>
      <c r="I555" s="10" t="str">
        <f>VLOOKUP(Tbl_Transactions[[#This Row],[Weekday Num]],Tbl_Lookup_Weekday[], 2)</f>
        <v>Sat</v>
      </c>
      <c r="J555" s="10" t="str">
        <f>VLOOKUP(Tbl_Transactions[[#This Row],[Time]],Tbl_Lookup_Time[],4,TRUE)</f>
        <v>Late Morning</v>
      </c>
      <c r="K555" s="10" t="s">
        <v>55</v>
      </c>
      <c r="L555" s="10" t="s">
        <v>57</v>
      </c>
      <c r="M555" s="10" t="s">
        <v>58</v>
      </c>
      <c r="N555" s="10" t="s">
        <v>35</v>
      </c>
      <c r="O555" s="14">
        <v>159</v>
      </c>
      <c r="P555" s="14">
        <f>IF(Tbl_Transactions[[#This Row],[Type]]="Income",Tbl_Transactions[[#This Row],[Amount]]*Rng_Lookup_IncomeTax,Tbl_Transactions[[#This Row],[Amount]]*Rng_Lookup_SalesTax)</f>
        <v>14.11125</v>
      </c>
      <c r="Q555" s="14">
        <f>IF(Tbl_Transactions[[#This Row],[Type]]="Expense",Tbl_Transactions[[#This Row],[Amount]]+Tbl_Transactions[[#This Row],[Tax]],Tbl_Transactions[[#This Row],[Amount]]-Tbl_Transactions[[#This Row],[Tax]])</f>
        <v>173.11125000000001</v>
      </c>
      <c r="R555" s="10" t="str">
        <f>IF(Tbl_Transactions[[#This Row],[Category]]="Income","Income","Expense")</f>
        <v>Expense</v>
      </c>
    </row>
    <row r="556" spans="1:18" x14ac:dyDescent="0.25">
      <c r="A556" s="10">
        <v>555</v>
      </c>
      <c r="B556" s="15">
        <v>41449</v>
      </c>
      <c r="C556" s="16">
        <v>0.44224889205218276</v>
      </c>
      <c r="D556" s="10">
        <f>IF(Tbl_Transactions[[#This Row],[Date]]="","",YEAR(Tbl_Transactions[[#This Row],[Date]]))</f>
        <v>2013</v>
      </c>
      <c r="E556" s="10">
        <f>MONTH(Tbl_Transactions[[#This Row],[Date]])</f>
        <v>6</v>
      </c>
      <c r="F556" s="10" t="str">
        <f>VLOOKUP(Tbl_Transactions[[#This Row],[Month Num]],Tbl_Lookup_Month[],2)</f>
        <v>Jun</v>
      </c>
      <c r="G556" s="10">
        <f>DAY(Tbl_Transactions[[#This Row],[Date]])</f>
        <v>24</v>
      </c>
      <c r="H556" s="10">
        <f>WEEKDAY(Tbl_Transactions[[#This Row],[Date]])</f>
        <v>2</v>
      </c>
      <c r="I556" s="10" t="str">
        <f>VLOOKUP(Tbl_Transactions[[#This Row],[Weekday Num]],Tbl_Lookup_Weekday[], 2)</f>
        <v>Mon</v>
      </c>
      <c r="J556" s="10" t="str">
        <f>VLOOKUP(Tbl_Transactions[[#This Row],[Time]],Tbl_Lookup_Time[],4,TRUE)</f>
        <v>Late Morning</v>
      </c>
      <c r="K556" s="10" t="s">
        <v>37</v>
      </c>
      <c r="L556" s="10" t="s">
        <v>36</v>
      </c>
      <c r="M556" s="10" t="s">
        <v>38</v>
      </c>
      <c r="N556" s="10" t="s">
        <v>26</v>
      </c>
      <c r="O556" s="14">
        <v>19</v>
      </c>
      <c r="P556" s="14">
        <f>IF(Tbl_Transactions[[#This Row],[Type]]="Income",Tbl_Transactions[[#This Row],[Amount]]*Rng_Lookup_IncomeTax,Tbl_Transactions[[#This Row],[Amount]]*Rng_Lookup_SalesTax)</f>
        <v>1.6862499999999998</v>
      </c>
      <c r="Q556" s="14">
        <f>IF(Tbl_Transactions[[#This Row],[Type]]="Expense",Tbl_Transactions[[#This Row],[Amount]]+Tbl_Transactions[[#This Row],[Tax]],Tbl_Transactions[[#This Row],[Amount]]-Tbl_Transactions[[#This Row],[Tax]])</f>
        <v>20.686250000000001</v>
      </c>
      <c r="R556" s="10" t="str">
        <f>IF(Tbl_Transactions[[#This Row],[Category]]="Income","Income","Expense")</f>
        <v>Expense</v>
      </c>
    </row>
    <row r="557" spans="1:18" x14ac:dyDescent="0.25">
      <c r="A557" s="10">
        <v>556</v>
      </c>
      <c r="B557" s="15">
        <v>41449</v>
      </c>
      <c r="C557" s="16">
        <v>0.78471420300979411</v>
      </c>
      <c r="D557" s="10">
        <f>IF(Tbl_Transactions[[#This Row],[Date]]="","",YEAR(Tbl_Transactions[[#This Row],[Date]]))</f>
        <v>2013</v>
      </c>
      <c r="E557" s="10">
        <f>MONTH(Tbl_Transactions[[#This Row],[Date]])</f>
        <v>6</v>
      </c>
      <c r="F557" s="10" t="str">
        <f>VLOOKUP(Tbl_Transactions[[#This Row],[Month Num]],Tbl_Lookup_Month[],2)</f>
        <v>Jun</v>
      </c>
      <c r="G557" s="10">
        <f>DAY(Tbl_Transactions[[#This Row],[Date]])</f>
        <v>24</v>
      </c>
      <c r="H557" s="10">
        <f>WEEKDAY(Tbl_Transactions[[#This Row],[Date]])</f>
        <v>2</v>
      </c>
      <c r="I557" s="10" t="str">
        <f>VLOOKUP(Tbl_Transactions[[#This Row],[Weekday Num]],Tbl_Lookup_Weekday[], 2)</f>
        <v>Mon</v>
      </c>
      <c r="J557" s="10" t="str">
        <f>VLOOKUP(Tbl_Transactions[[#This Row],[Time]],Tbl_Lookup_Time[],4,TRUE)</f>
        <v>Evening</v>
      </c>
      <c r="K557" s="10" t="s">
        <v>17</v>
      </c>
      <c r="L557" s="10" t="s">
        <v>16</v>
      </c>
      <c r="M557" s="10" t="s">
        <v>18</v>
      </c>
      <c r="N557" s="10" t="s">
        <v>35</v>
      </c>
      <c r="O557" s="14">
        <v>59</v>
      </c>
      <c r="P557" s="14">
        <f>IF(Tbl_Transactions[[#This Row],[Type]]="Income",Tbl_Transactions[[#This Row],[Amount]]*Rng_Lookup_IncomeTax,Tbl_Transactions[[#This Row],[Amount]]*Rng_Lookup_SalesTax)</f>
        <v>22.42</v>
      </c>
      <c r="Q557" s="14">
        <f>IF(Tbl_Transactions[[#This Row],[Type]]="Expense",Tbl_Transactions[[#This Row],[Amount]]+Tbl_Transactions[[#This Row],[Tax]],Tbl_Transactions[[#This Row],[Amount]]-Tbl_Transactions[[#This Row],[Tax]])</f>
        <v>36.58</v>
      </c>
      <c r="R557" s="10" t="str">
        <f>IF(Tbl_Transactions[[#This Row],[Category]]="Income","Income","Expense")</f>
        <v>Income</v>
      </c>
    </row>
    <row r="558" spans="1:18" x14ac:dyDescent="0.25">
      <c r="A558" s="10">
        <v>557</v>
      </c>
      <c r="B558" s="15">
        <v>41449</v>
      </c>
      <c r="C558" s="16">
        <v>0.20273987160475826</v>
      </c>
      <c r="D558" s="10">
        <f>IF(Tbl_Transactions[[#This Row],[Date]]="","",YEAR(Tbl_Transactions[[#This Row],[Date]]))</f>
        <v>2013</v>
      </c>
      <c r="E558" s="10">
        <f>MONTH(Tbl_Transactions[[#This Row],[Date]])</f>
        <v>6</v>
      </c>
      <c r="F558" s="10" t="str">
        <f>VLOOKUP(Tbl_Transactions[[#This Row],[Month Num]],Tbl_Lookup_Month[],2)</f>
        <v>Jun</v>
      </c>
      <c r="G558" s="10">
        <f>DAY(Tbl_Transactions[[#This Row],[Date]])</f>
        <v>24</v>
      </c>
      <c r="H558" s="10">
        <f>WEEKDAY(Tbl_Transactions[[#This Row],[Date]])</f>
        <v>2</v>
      </c>
      <c r="I558" s="10" t="str">
        <f>VLOOKUP(Tbl_Transactions[[#This Row],[Weekday Num]],Tbl_Lookup_Weekday[], 2)</f>
        <v>Mon</v>
      </c>
      <c r="J558" s="10" t="str">
        <f>VLOOKUP(Tbl_Transactions[[#This Row],[Time]],Tbl_Lookup_Time[],4,TRUE)</f>
        <v>Early Morning</v>
      </c>
      <c r="K558" s="10" t="s">
        <v>24</v>
      </c>
      <c r="L558" s="10" t="s">
        <v>30</v>
      </c>
      <c r="M558" s="10" t="s">
        <v>31</v>
      </c>
      <c r="N558" s="10" t="s">
        <v>26</v>
      </c>
      <c r="O558" s="14">
        <v>280</v>
      </c>
      <c r="P558" s="14">
        <f>IF(Tbl_Transactions[[#This Row],[Type]]="Income",Tbl_Transactions[[#This Row],[Amount]]*Rng_Lookup_IncomeTax,Tbl_Transactions[[#This Row],[Amount]]*Rng_Lookup_SalesTax)</f>
        <v>24.849999999999998</v>
      </c>
      <c r="Q558" s="14">
        <f>IF(Tbl_Transactions[[#This Row],[Type]]="Expense",Tbl_Transactions[[#This Row],[Amount]]+Tbl_Transactions[[#This Row],[Tax]],Tbl_Transactions[[#This Row],[Amount]]-Tbl_Transactions[[#This Row],[Tax]])</f>
        <v>304.85000000000002</v>
      </c>
      <c r="R558" s="10" t="str">
        <f>IF(Tbl_Transactions[[#This Row],[Category]]="Income","Income","Expense")</f>
        <v>Expense</v>
      </c>
    </row>
    <row r="559" spans="1:18" x14ac:dyDescent="0.25">
      <c r="A559" s="10">
        <v>558</v>
      </c>
      <c r="B559" s="15">
        <v>41450</v>
      </c>
      <c r="C559" s="16">
        <v>0.78567921968306742</v>
      </c>
      <c r="D559" s="10">
        <f>IF(Tbl_Transactions[[#This Row],[Date]]="","",YEAR(Tbl_Transactions[[#This Row],[Date]]))</f>
        <v>2013</v>
      </c>
      <c r="E559" s="10">
        <f>MONTH(Tbl_Transactions[[#This Row],[Date]])</f>
        <v>6</v>
      </c>
      <c r="F559" s="10" t="str">
        <f>VLOOKUP(Tbl_Transactions[[#This Row],[Month Num]],Tbl_Lookup_Month[],2)</f>
        <v>Jun</v>
      </c>
      <c r="G559" s="10">
        <f>DAY(Tbl_Transactions[[#This Row],[Date]])</f>
        <v>25</v>
      </c>
      <c r="H559" s="10">
        <f>WEEKDAY(Tbl_Transactions[[#This Row],[Date]])</f>
        <v>3</v>
      </c>
      <c r="I559" s="10" t="str">
        <f>VLOOKUP(Tbl_Transactions[[#This Row],[Weekday Num]],Tbl_Lookup_Weekday[], 2)</f>
        <v>Tue</v>
      </c>
      <c r="J559" s="10" t="str">
        <f>VLOOKUP(Tbl_Transactions[[#This Row],[Time]],Tbl_Lookup_Time[],4,TRUE)</f>
        <v>Evening</v>
      </c>
      <c r="K559" s="10" t="s">
        <v>17</v>
      </c>
      <c r="L559" s="10" t="s">
        <v>16</v>
      </c>
      <c r="M559" s="10" t="s">
        <v>18</v>
      </c>
      <c r="N559" s="10" t="s">
        <v>19</v>
      </c>
      <c r="O559" s="14">
        <v>229</v>
      </c>
      <c r="P559" s="14">
        <f>IF(Tbl_Transactions[[#This Row],[Type]]="Income",Tbl_Transactions[[#This Row],[Amount]]*Rng_Lookup_IncomeTax,Tbl_Transactions[[#This Row],[Amount]]*Rng_Lookup_SalesTax)</f>
        <v>87.02</v>
      </c>
      <c r="Q559" s="14">
        <f>IF(Tbl_Transactions[[#This Row],[Type]]="Expense",Tbl_Transactions[[#This Row],[Amount]]+Tbl_Transactions[[#This Row],[Tax]],Tbl_Transactions[[#This Row],[Amount]]-Tbl_Transactions[[#This Row],[Tax]])</f>
        <v>141.98000000000002</v>
      </c>
      <c r="R559" s="10" t="str">
        <f>IF(Tbl_Transactions[[#This Row],[Category]]="Income","Income","Expense")</f>
        <v>Income</v>
      </c>
    </row>
    <row r="560" spans="1:18" x14ac:dyDescent="0.25">
      <c r="A560" s="10">
        <v>559</v>
      </c>
      <c r="B560" s="15">
        <v>41450</v>
      </c>
      <c r="C560" s="16">
        <v>0.21020001025492074</v>
      </c>
      <c r="D560" s="10">
        <f>IF(Tbl_Transactions[[#This Row],[Date]]="","",YEAR(Tbl_Transactions[[#This Row],[Date]]))</f>
        <v>2013</v>
      </c>
      <c r="E560" s="10">
        <f>MONTH(Tbl_Transactions[[#This Row],[Date]])</f>
        <v>6</v>
      </c>
      <c r="F560" s="10" t="str">
        <f>VLOOKUP(Tbl_Transactions[[#This Row],[Month Num]],Tbl_Lookup_Month[],2)</f>
        <v>Jun</v>
      </c>
      <c r="G560" s="10">
        <f>DAY(Tbl_Transactions[[#This Row],[Date]])</f>
        <v>25</v>
      </c>
      <c r="H560" s="10">
        <f>WEEKDAY(Tbl_Transactions[[#This Row],[Date]])</f>
        <v>3</v>
      </c>
      <c r="I560" s="10" t="str">
        <f>VLOOKUP(Tbl_Transactions[[#This Row],[Weekday Num]],Tbl_Lookup_Weekday[], 2)</f>
        <v>Tue</v>
      </c>
      <c r="J560" s="10" t="str">
        <f>VLOOKUP(Tbl_Transactions[[#This Row],[Time]],Tbl_Lookup_Time[],4,TRUE)</f>
        <v>Early Morning</v>
      </c>
      <c r="K560" s="10" t="s">
        <v>63</v>
      </c>
      <c r="L560" s="10" t="s">
        <v>62</v>
      </c>
      <c r="M560" s="10" t="s">
        <v>64</v>
      </c>
      <c r="N560" s="10" t="s">
        <v>19</v>
      </c>
      <c r="O560" s="14">
        <v>292</v>
      </c>
      <c r="P560" s="14">
        <f>IF(Tbl_Transactions[[#This Row],[Type]]="Income",Tbl_Transactions[[#This Row],[Amount]]*Rng_Lookup_IncomeTax,Tbl_Transactions[[#This Row],[Amount]]*Rng_Lookup_SalesTax)</f>
        <v>25.914999999999999</v>
      </c>
      <c r="Q560" s="14">
        <f>IF(Tbl_Transactions[[#This Row],[Type]]="Expense",Tbl_Transactions[[#This Row],[Amount]]+Tbl_Transactions[[#This Row],[Tax]],Tbl_Transactions[[#This Row],[Amount]]-Tbl_Transactions[[#This Row],[Tax]])</f>
        <v>317.91500000000002</v>
      </c>
      <c r="R560" s="10" t="str">
        <f>IF(Tbl_Transactions[[#This Row],[Category]]="Income","Income","Expense")</f>
        <v>Expense</v>
      </c>
    </row>
    <row r="561" spans="1:18" x14ac:dyDescent="0.25">
      <c r="A561" s="10">
        <v>560</v>
      </c>
      <c r="B561" s="15">
        <v>41459</v>
      </c>
      <c r="C561" s="16">
        <v>0.10176827670913746</v>
      </c>
      <c r="D561" s="10">
        <f>IF(Tbl_Transactions[[#This Row],[Date]]="","",YEAR(Tbl_Transactions[[#This Row],[Date]]))</f>
        <v>2013</v>
      </c>
      <c r="E561" s="10">
        <f>MONTH(Tbl_Transactions[[#This Row],[Date]])</f>
        <v>7</v>
      </c>
      <c r="F561" s="10" t="str">
        <f>VLOOKUP(Tbl_Transactions[[#This Row],[Month Num]],Tbl_Lookup_Month[],2)</f>
        <v>Jul</v>
      </c>
      <c r="G561" s="10">
        <f>DAY(Tbl_Transactions[[#This Row],[Date]])</f>
        <v>4</v>
      </c>
      <c r="H561" s="10">
        <f>WEEKDAY(Tbl_Transactions[[#This Row],[Date]])</f>
        <v>5</v>
      </c>
      <c r="I561" s="10" t="str">
        <f>VLOOKUP(Tbl_Transactions[[#This Row],[Weekday Num]],Tbl_Lookup_Weekday[], 2)</f>
        <v>Thu</v>
      </c>
      <c r="J561" s="10" t="str">
        <f>VLOOKUP(Tbl_Transactions[[#This Row],[Time]],Tbl_Lookup_Time[],4,TRUE)</f>
        <v>Night</v>
      </c>
      <c r="K561" s="10" t="s">
        <v>24</v>
      </c>
      <c r="L561" s="10" t="s">
        <v>23</v>
      </c>
      <c r="M561" s="10" t="s">
        <v>25</v>
      </c>
      <c r="N561" s="10" t="s">
        <v>19</v>
      </c>
      <c r="O561" s="14">
        <v>6</v>
      </c>
      <c r="P561" s="14">
        <f>IF(Tbl_Transactions[[#This Row],[Type]]="Income",Tbl_Transactions[[#This Row],[Amount]]*Rng_Lookup_IncomeTax,Tbl_Transactions[[#This Row],[Amount]]*Rng_Lookup_SalesTax)</f>
        <v>0.53249999999999997</v>
      </c>
      <c r="Q561" s="14">
        <f>IF(Tbl_Transactions[[#This Row],[Type]]="Expense",Tbl_Transactions[[#This Row],[Amount]]+Tbl_Transactions[[#This Row],[Tax]],Tbl_Transactions[[#This Row],[Amount]]-Tbl_Transactions[[#This Row],[Tax]])</f>
        <v>6.5324999999999998</v>
      </c>
      <c r="R561" s="10" t="str">
        <f>IF(Tbl_Transactions[[#This Row],[Category]]="Income","Income","Expense")</f>
        <v>Expense</v>
      </c>
    </row>
    <row r="562" spans="1:18" x14ac:dyDescent="0.25">
      <c r="A562" s="10">
        <v>561</v>
      </c>
      <c r="B562" s="15">
        <v>41464</v>
      </c>
      <c r="C562" s="16">
        <v>0.28101391976329559</v>
      </c>
      <c r="D562" s="10">
        <f>IF(Tbl_Transactions[[#This Row],[Date]]="","",YEAR(Tbl_Transactions[[#This Row],[Date]]))</f>
        <v>2013</v>
      </c>
      <c r="E562" s="10">
        <f>MONTH(Tbl_Transactions[[#This Row],[Date]])</f>
        <v>7</v>
      </c>
      <c r="F562" s="10" t="str">
        <f>VLOOKUP(Tbl_Transactions[[#This Row],[Month Num]],Tbl_Lookup_Month[],2)</f>
        <v>Jul</v>
      </c>
      <c r="G562" s="10">
        <f>DAY(Tbl_Transactions[[#This Row],[Date]])</f>
        <v>9</v>
      </c>
      <c r="H562" s="10">
        <f>WEEKDAY(Tbl_Transactions[[#This Row],[Date]])</f>
        <v>3</v>
      </c>
      <c r="I562" s="10" t="str">
        <f>VLOOKUP(Tbl_Transactions[[#This Row],[Weekday Num]],Tbl_Lookup_Weekday[], 2)</f>
        <v>Tue</v>
      </c>
      <c r="J562" s="10" t="str">
        <f>VLOOKUP(Tbl_Transactions[[#This Row],[Time]],Tbl_Lookup_Time[],4,TRUE)</f>
        <v>Early Morning</v>
      </c>
      <c r="K562" s="10" t="s">
        <v>37</v>
      </c>
      <c r="L562" s="10" t="s">
        <v>36</v>
      </c>
      <c r="M562" s="10" t="s">
        <v>38</v>
      </c>
      <c r="N562" s="10" t="s">
        <v>35</v>
      </c>
      <c r="O562" s="14">
        <v>368</v>
      </c>
      <c r="P562" s="14">
        <f>IF(Tbl_Transactions[[#This Row],[Type]]="Income",Tbl_Transactions[[#This Row],[Amount]]*Rng_Lookup_IncomeTax,Tbl_Transactions[[#This Row],[Amount]]*Rng_Lookup_SalesTax)</f>
        <v>32.659999999999997</v>
      </c>
      <c r="Q562" s="14">
        <f>IF(Tbl_Transactions[[#This Row],[Type]]="Expense",Tbl_Transactions[[#This Row],[Amount]]+Tbl_Transactions[[#This Row],[Tax]],Tbl_Transactions[[#This Row],[Amount]]-Tbl_Transactions[[#This Row],[Tax]])</f>
        <v>400.65999999999997</v>
      </c>
      <c r="R562" s="10" t="str">
        <f>IF(Tbl_Transactions[[#This Row],[Category]]="Income","Income","Expense")</f>
        <v>Expense</v>
      </c>
    </row>
    <row r="563" spans="1:18" x14ac:dyDescent="0.25">
      <c r="A563" s="10">
        <v>562</v>
      </c>
      <c r="B563" s="15">
        <v>41472</v>
      </c>
      <c r="C563" s="16">
        <v>4.4273772946402778E-2</v>
      </c>
      <c r="D563" s="10">
        <f>IF(Tbl_Transactions[[#This Row],[Date]]="","",YEAR(Tbl_Transactions[[#This Row],[Date]]))</f>
        <v>2013</v>
      </c>
      <c r="E563" s="10">
        <f>MONTH(Tbl_Transactions[[#This Row],[Date]])</f>
        <v>7</v>
      </c>
      <c r="F563" s="10" t="str">
        <f>VLOOKUP(Tbl_Transactions[[#This Row],[Month Num]],Tbl_Lookup_Month[],2)</f>
        <v>Jul</v>
      </c>
      <c r="G563" s="10">
        <f>DAY(Tbl_Transactions[[#This Row],[Date]])</f>
        <v>17</v>
      </c>
      <c r="H563" s="10">
        <f>WEEKDAY(Tbl_Transactions[[#This Row],[Date]])</f>
        <v>4</v>
      </c>
      <c r="I563" s="10" t="str">
        <f>VLOOKUP(Tbl_Transactions[[#This Row],[Weekday Num]],Tbl_Lookup_Weekday[], 2)</f>
        <v>Wed</v>
      </c>
      <c r="J563" s="10" t="str">
        <f>VLOOKUP(Tbl_Transactions[[#This Row],[Time]],Tbl_Lookup_Time[],4,TRUE)</f>
        <v>Night</v>
      </c>
      <c r="K563" s="10" t="s">
        <v>17</v>
      </c>
      <c r="L563" s="10" t="s">
        <v>44</v>
      </c>
      <c r="M563" s="10" t="s">
        <v>45</v>
      </c>
      <c r="N563" s="10" t="s">
        <v>19</v>
      </c>
      <c r="O563" s="14">
        <v>366</v>
      </c>
      <c r="P563" s="14">
        <f>IF(Tbl_Transactions[[#This Row],[Type]]="Income",Tbl_Transactions[[#This Row],[Amount]]*Rng_Lookup_IncomeTax,Tbl_Transactions[[#This Row],[Amount]]*Rng_Lookup_SalesTax)</f>
        <v>139.08000000000001</v>
      </c>
      <c r="Q563" s="14">
        <f>IF(Tbl_Transactions[[#This Row],[Type]]="Expense",Tbl_Transactions[[#This Row],[Amount]]+Tbl_Transactions[[#This Row],[Tax]],Tbl_Transactions[[#This Row],[Amount]]-Tbl_Transactions[[#This Row],[Tax]])</f>
        <v>226.92</v>
      </c>
      <c r="R563" s="10" t="str">
        <f>IF(Tbl_Transactions[[#This Row],[Category]]="Income","Income","Expense")</f>
        <v>Income</v>
      </c>
    </row>
    <row r="564" spans="1:18" x14ac:dyDescent="0.25">
      <c r="A564" s="10">
        <v>563</v>
      </c>
      <c r="B564" s="15">
        <v>41472</v>
      </c>
      <c r="C564" s="16">
        <v>0.82534130810749307</v>
      </c>
      <c r="D564" s="10">
        <f>IF(Tbl_Transactions[[#This Row],[Date]]="","",YEAR(Tbl_Transactions[[#This Row],[Date]]))</f>
        <v>2013</v>
      </c>
      <c r="E564" s="10">
        <f>MONTH(Tbl_Transactions[[#This Row],[Date]])</f>
        <v>7</v>
      </c>
      <c r="F564" s="10" t="str">
        <f>VLOOKUP(Tbl_Transactions[[#This Row],[Month Num]],Tbl_Lookup_Month[],2)</f>
        <v>Jul</v>
      </c>
      <c r="G564" s="10">
        <f>DAY(Tbl_Transactions[[#This Row],[Date]])</f>
        <v>17</v>
      </c>
      <c r="H564" s="10">
        <f>WEEKDAY(Tbl_Transactions[[#This Row],[Date]])</f>
        <v>4</v>
      </c>
      <c r="I564" s="10" t="str">
        <f>VLOOKUP(Tbl_Transactions[[#This Row],[Weekday Num]],Tbl_Lookup_Weekday[], 2)</f>
        <v>Wed</v>
      </c>
      <c r="J564" s="10" t="str">
        <f>VLOOKUP(Tbl_Transactions[[#This Row],[Time]],Tbl_Lookup_Time[],4,TRUE)</f>
        <v>Evening</v>
      </c>
      <c r="K564" s="10" t="s">
        <v>17</v>
      </c>
      <c r="L564" s="10" t="s">
        <v>16</v>
      </c>
      <c r="M564" s="10" t="s">
        <v>18</v>
      </c>
      <c r="N564" s="10" t="s">
        <v>35</v>
      </c>
      <c r="O564" s="14">
        <v>307</v>
      </c>
      <c r="P564" s="14">
        <f>IF(Tbl_Transactions[[#This Row],[Type]]="Income",Tbl_Transactions[[#This Row],[Amount]]*Rng_Lookup_IncomeTax,Tbl_Transactions[[#This Row],[Amount]]*Rng_Lookup_SalesTax)</f>
        <v>116.66</v>
      </c>
      <c r="Q564" s="14">
        <f>IF(Tbl_Transactions[[#This Row],[Type]]="Expense",Tbl_Transactions[[#This Row],[Amount]]+Tbl_Transactions[[#This Row],[Tax]],Tbl_Transactions[[#This Row],[Amount]]-Tbl_Transactions[[#This Row],[Tax]])</f>
        <v>190.34</v>
      </c>
      <c r="R564" s="10" t="str">
        <f>IF(Tbl_Transactions[[#This Row],[Category]]="Income","Income","Expense")</f>
        <v>Income</v>
      </c>
    </row>
    <row r="565" spans="1:18" x14ac:dyDescent="0.25">
      <c r="A565" s="10">
        <v>564</v>
      </c>
      <c r="B565" s="15">
        <v>41474</v>
      </c>
      <c r="C565" s="16">
        <v>0.2105260649396814</v>
      </c>
      <c r="D565" s="10">
        <f>IF(Tbl_Transactions[[#This Row],[Date]]="","",YEAR(Tbl_Transactions[[#This Row],[Date]]))</f>
        <v>2013</v>
      </c>
      <c r="E565" s="10">
        <f>MONTH(Tbl_Transactions[[#This Row],[Date]])</f>
        <v>7</v>
      </c>
      <c r="F565" s="10" t="str">
        <f>VLOOKUP(Tbl_Transactions[[#This Row],[Month Num]],Tbl_Lookup_Month[],2)</f>
        <v>Jul</v>
      </c>
      <c r="G565" s="10">
        <f>DAY(Tbl_Transactions[[#This Row],[Date]])</f>
        <v>19</v>
      </c>
      <c r="H565" s="10">
        <f>WEEKDAY(Tbl_Transactions[[#This Row],[Date]])</f>
        <v>6</v>
      </c>
      <c r="I565" s="10" t="str">
        <f>VLOOKUP(Tbl_Transactions[[#This Row],[Weekday Num]],Tbl_Lookup_Weekday[], 2)</f>
        <v>Fri</v>
      </c>
      <c r="J565" s="10" t="str">
        <f>VLOOKUP(Tbl_Transactions[[#This Row],[Time]],Tbl_Lookup_Time[],4,TRUE)</f>
        <v>Early Morning</v>
      </c>
      <c r="K565" s="10" t="s">
        <v>37</v>
      </c>
      <c r="L565" s="10" t="s">
        <v>47</v>
      </c>
      <c r="M565" s="10" t="s">
        <v>48</v>
      </c>
      <c r="N565" s="10" t="s">
        <v>19</v>
      </c>
      <c r="O565" s="14">
        <v>174</v>
      </c>
      <c r="P565" s="14">
        <f>IF(Tbl_Transactions[[#This Row],[Type]]="Income",Tbl_Transactions[[#This Row],[Amount]]*Rng_Lookup_IncomeTax,Tbl_Transactions[[#This Row],[Amount]]*Rng_Lookup_SalesTax)</f>
        <v>15.442499999999999</v>
      </c>
      <c r="Q565" s="14">
        <f>IF(Tbl_Transactions[[#This Row],[Type]]="Expense",Tbl_Transactions[[#This Row],[Amount]]+Tbl_Transactions[[#This Row],[Tax]],Tbl_Transactions[[#This Row],[Amount]]-Tbl_Transactions[[#This Row],[Tax]])</f>
        <v>189.4425</v>
      </c>
      <c r="R565" s="10" t="str">
        <f>IF(Tbl_Transactions[[#This Row],[Category]]="Income","Income","Expense")</f>
        <v>Expense</v>
      </c>
    </row>
    <row r="566" spans="1:18" x14ac:dyDescent="0.25">
      <c r="A566" s="10">
        <v>565</v>
      </c>
      <c r="B566" s="15">
        <v>41474</v>
      </c>
      <c r="C566" s="16">
        <v>0.54505597512928117</v>
      </c>
      <c r="D566" s="10">
        <f>IF(Tbl_Transactions[[#This Row],[Date]]="","",YEAR(Tbl_Transactions[[#This Row],[Date]]))</f>
        <v>2013</v>
      </c>
      <c r="E566" s="10">
        <f>MONTH(Tbl_Transactions[[#This Row],[Date]])</f>
        <v>7</v>
      </c>
      <c r="F566" s="10" t="str">
        <f>VLOOKUP(Tbl_Transactions[[#This Row],[Month Num]],Tbl_Lookup_Month[],2)</f>
        <v>Jul</v>
      </c>
      <c r="G566" s="10">
        <f>DAY(Tbl_Transactions[[#This Row],[Date]])</f>
        <v>19</v>
      </c>
      <c r="H566" s="10">
        <f>WEEKDAY(Tbl_Transactions[[#This Row],[Date]])</f>
        <v>6</v>
      </c>
      <c r="I566" s="10" t="str">
        <f>VLOOKUP(Tbl_Transactions[[#This Row],[Weekday Num]],Tbl_Lookup_Weekday[], 2)</f>
        <v>Fri</v>
      </c>
      <c r="J566" s="10" t="str">
        <f>VLOOKUP(Tbl_Transactions[[#This Row],[Time]],Tbl_Lookup_Time[],4,TRUE)</f>
        <v>Afternoon</v>
      </c>
      <c r="K566" s="10" t="s">
        <v>24</v>
      </c>
      <c r="L566" s="10" t="s">
        <v>30</v>
      </c>
      <c r="M566" s="10" t="s">
        <v>31</v>
      </c>
      <c r="N566" s="10" t="s">
        <v>19</v>
      </c>
      <c r="O566" s="14">
        <v>224</v>
      </c>
      <c r="P566" s="14">
        <f>IF(Tbl_Transactions[[#This Row],[Type]]="Income",Tbl_Transactions[[#This Row],[Amount]]*Rng_Lookup_IncomeTax,Tbl_Transactions[[#This Row],[Amount]]*Rng_Lookup_SalesTax)</f>
        <v>19.88</v>
      </c>
      <c r="Q566" s="14">
        <f>IF(Tbl_Transactions[[#This Row],[Type]]="Expense",Tbl_Transactions[[#This Row],[Amount]]+Tbl_Transactions[[#This Row],[Tax]],Tbl_Transactions[[#This Row],[Amount]]-Tbl_Transactions[[#This Row],[Tax]])</f>
        <v>243.88</v>
      </c>
      <c r="R566" s="10" t="str">
        <f>IF(Tbl_Transactions[[#This Row],[Category]]="Income","Income","Expense")</f>
        <v>Expense</v>
      </c>
    </row>
    <row r="567" spans="1:18" x14ac:dyDescent="0.25">
      <c r="A567" s="10">
        <v>566</v>
      </c>
      <c r="B567" s="15">
        <v>41475</v>
      </c>
      <c r="C567" s="16">
        <v>0.21624866354819561</v>
      </c>
      <c r="D567" s="10">
        <f>IF(Tbl_Transactions[[#This Row],[Date]]="","",YEAR(Tbl_Transactions[[#This Row],[Date]]))</f>
        <v>2013</v>
      </c>
      <c r="E567" s="10">
        <f>MONTH(Tbl_Transactions[[#This Row],[Date]])</f>
        <v>7</v>
      </c>
      <c r="F567" s="10" t="str">
        <f>VLOOKUP(Tbl_Transactions[[#This Row],[Month Num]],Tbl_Lookup_Month[],2)</f>
        <v>Jul</v>
      </c>
      <c r="G567" s="10">
        <f>DAY(Tbl_Transactions[[#This Row],[Date]])</f>
        <v>20</v>
      </c>
      <c r="H567" s="10">
        <f>WEEKDAY(Tbl_Transactions[[#This Row],[Date]])</f>
        <v>7</v>
      </c>
      <c r="I567" s="10" t="str">
        <f>VLOOKUP(Tbl_Transactions[[#This Row],[Weekday Num]],Tbl_Lookup_Weekday[], 2)</f>
        <v>Sat</v>
      </c>
      <c r="J567" s="10" t="str">
        <f>VLOOKUP(Tbl_Transactions[[#This Row],[Time]],Tbl_Lookup_Time[],4,TRUE)</f>
        <v>Early Morning</v>
      </c>
      <c r="K567" s="10" t="s">
        <v>40</v>
      </c>
      <c r="L567" s="10" t="s">
        <v>39</v>
      </c>
      <c r="M567" s="10" t="s">
        <v>41</v>
      </c>
      <c r="N567" s="10" t="s">
        <v>35</v>
      </c>
      <c r="O567" s="14">
        <v>309</v>
      </c>
      <c r="P567" s="14">
        <f>IF(Tbl_Transactions[[#This Row],[Type]]="Income",Tbl_Transactions[[#This Row],[Amount]]*Rng_Lookup_IncomeTax,Tbl_Transactions[[#This Row],[Amount]]*Rng_Lookup_SalesTax)</f>
        <v>27.423749999999998</v>
      </c>
      <c r="Q567" s="14">
        <f>IF(Tbl_Transactions[[#This Row],[Type]]="Expense",Tbl_Transactions[[#This Row],[Amount]]+Tbl_Transactions[[#This Row],[Tax]],Tbl_Transactions[[#This Row],[Amount]]-Tbl_Transactions[[#This Row],[Tax]])</f>
        <v>336.42374999999998</v>
      </c>
      <c r="R567" s="10" t="str">
        <f>IF(Tbl_Transactions[[#This Row],[Category]]="Income","Income","Expense")</f>
        <v>Expense</v>
      </c>
    </row>
    <row r="568" spans="1:18" x14ac:dyDescent="0.25">
      <c r="A568" s="10">
        <v>567</v>
      </c>
      <c r="B568" s="15">
        <v>41476</v>
      </c>
      <c r="C568" s="16">
        <v>0.5432355124202638</v>
      </c>
      <c r="D568" s="10">
        <f>IF(Tbl_Transactions[[#This Row],[Date]]="","",YEAR(Tbl_Transactions[[#This Row],[Date]]))</f>
        <v>2013</v>
      </c>
      <c r="E568" s="10">
        <f>MONTH(Tbl_Transactions[[#This Row],[Date]])</f>
        <v>7</v>
      </c>
      <c r="F568" s="10" t="str">
        <f>VLOOKUP(Tbl_Transactions[[#This Row],[Month Num]],Tbl_Lookup_Month[],2)</f>
        <v>Jul</v>
      </c>
      <c r="G568" s="10">
        <f>DAY(Tbl_Transactions[[#This Row],[Date]])</f>
        <v>21</v>
      </c>
      <c r="H568" s="10">
        <f>WEEKDAY(Tbl_Transactions[[#This Row],[Date]])</f>
        <v>1</v>
      </c>
      <c r="I568" s="10" t="str">
        <f>VLOOKUP(Tbl_Transactions[[#This Row],[Weekday Num]],Tbl_Lookup_Weekday[], 2)</f>
        <v>Sun</v>
      </c>
      <c r="J568" s="10" t="str">
        <f>VLOOKUP(Tbl_Transactions[[#This Row],[Time]],Tbl_Lookup_Time[],4,TRUE)</f>
        <v>Afternoon</v>
      </c>
      <c r="K568" s="10" t="s">
        <v>51</v>
      </c>
      <c r="L568" s="10" t="s">
        <v>50</v>
      </c>
      <c r="M568" s="10" t="s">
        <v>52</v>
      </c>
      <c r="N568" s="10" t="s">
        <v>26</v>
      </c>
      <c r="O568" s="14">
        <v>234</v>
      </c>
      <c r="P568" s="14">
        <f>IF(Tbl_Transactions[[#This Row],[Type]]="Income",Tbl_Transactions[[#This Row],[Amount]]*Rng_Lookup_IncomeTax,Tbl_Transactions[[#This Row],[Amount]]*Rng_Lookup_SalesTax)</f>
        <v>20.767499999999998</v>
      </c>
      <c r="Q568" s="14">
        <f>IF(Tbl_Transactions[[#This Row],[Type]]="Expense",Tbl_Transactions[[#This Row],[Amount]]+Tbl_Transactions[[#This Row],[Tax]],Tbl_Transactions[[#This Row],[Amount]]-Tbl_Transactions[[#This Row],[Tax]])</f>
        <v>254.76749999999998</v>
      </c>
      <c r="R568" s="10" t="str">
        <f>IF(Tbl_Transactions[[#This Row],[Category]]="Income","Income","Expense")</f>
        <v>Expense</v>
      </c>
    </row>
    <row r="569" spans="1:18" x14ac:dyDescent="0.25">
      <c r="A569" s="10">
        <v>568</v>
      </c>
      <c r="B569" s="15">
        <v>41477</v>
      </c>
      <c r="C569" s="16">
        <v>0.31687416770524368</v>
      </c>
      <c r="D569" s="10">
        <f>IF(Tbl_Transactions[[#This Row],[Date]]="","",YEAR(Tbl_Transactions[[#This Row],[Date]]))</f>
        <v>2013</v>
      </c>
      <c r="E569" s="10">
        <f>MONTH(Tbl_Transactions[[#This Row],[Date]])</f>
        <v>7</v>
      </c>
      <c r="F569" s="10" t="str">
        <f>VLOOKUP(Tbl_Transactions[[#This Row],[Month Num]],Tbl_Lookup_Month[],2)</f>
        <v>Jul</v>
      </c>
      <c r="G569" s="10">
        <f>DAY(Tbl_Transactions[[#This Row],[Date]])</f>
        <v>22</v>
      </c>
      <c r="H569" s="10">
        <f>WEEKDAY(Tbl_Transactions[[#This Row],[Date]])</f>
        <v>2</v>
      </c>
      <c r="I569" s="10" t="str">
        <f>VLOOKUP(Tbl_Transactions[[#This Row],[Weekday Num]],Tbl_Lookup_Weekday[], 2)</f>
        <v>Mon</v>
      </c>
      <c r="J569" s="10" t="str">
        <f>VLOOKUP(Tbl_Transactions[[#This Row],[Time]],Tbl_Lookup_Time[],4,TRUE)</f>
        <v>Morning</v>
      </c>
      <c r="K569" s="10" t="s">
        <v>28</v>
      </c>
      <c r="L569" s="10" t="s">
        <v>27</v>
      </c>
      <c r="M569" s="10" t="s">
        <v>29</v>
      </c>
      <c r="N569" s="10" t="s">
        <v>19</v>
      </c>
      <c r="O569" s="14">
        <v>348</v>
      </c>
      <c r="P569" s="14">
        <f>IF(Tbl_Transactions[[#This Row],[Type]]="Income",Tbl_Transactions[[#This Row],[Amount]]*Rng_Lookup_IncomeTax,Tbl_Transactions[[#This Row],[Amount]]*Rng_Lookup_SalesTax)</f>
        <v>30.884999999999998</v>
      </c>
      <c r="Q569" s="14">
        <f>IF(Tbl_Transactions[[#This Row],[Type]]="Expense",Tbl_Transactions[[#This Row],[Amount]]+Tbl_Transactions[[#This Row],[Tax]],Tbl_Transactions[[#This Row],[Amount]]-Tbl_Transactions[[#This Row],[Tax]])</f>
        <v>378.88499999999999</v>
      </c>
      <c r="R569" s="10" t="str">
        <f>IF(Tbl_Transactions[[#This Row],[Category]]="Income","Income","Expense")</f>
        <v>Expense</v>
      </c>
    </row>
    <row r="570" spans="1:18" x14ac:dyDescent="0.25">
      <c r="A570" s="10">
        <v>569</v>
      </c>
      <c r="B570" s="15">
        <v>41484</v>
      </c>
      <c r="C570" s="16">
        <v>8.616840278789295E-2</v>
      </c>
      <c r="D570" s="10">
        <f>IF(Tbl_Transactions[[#This Row],[Date]]="","",YEAR(Tbl_Transactions[[#This Row],[Date]]))</f>
        <v>2013</v>
      </c>
      <c r="E570" s="10">
        <f>MONTH(Tbl_Transactions[[#This Row],[Date]])</f>
        <v>7</v>
      </c>
      <c r="F570" s="10" t="str">
        <f>VLOOKUP(Tbl_Transactions[[#This Row],[Month Num]],Tbl_Lookup_Month[],2)</f>
        <v>Jul</v>
      </c>
      <c r="G570" s="10">
        <f>DAY(Tbl_Transactions[[#This Row],[Date]])</f>
        <v>29</v>
      </c>
      <c r="H570" s="10">
        <f>WEEKDAY(Tbl_Transactions[[#This Row],[Date]])</f>
        <v>2</v>
      </c>
      <c r="I570" s="10" t="str">
        <f>VLOOKUP(Tbl_Transactions[[#This Row],[Weekday Num]],Tbl_Lookup_Weekday[], 2)</f>
        <v>Mon</v>
      </c>
      <c r="J570" s="10" t="str">
        <f>VLOOKUP(Tbl_Transactions[[#This Row],[Time]],Tbl_Lookup_Time[],4,TRUE)</f>
        <v>Night</v>
      </c>
      <c r="K570" s="10" t="s">
        <v>17</v>
      </c>
      <c r="L570" s="10" t="s">
        <v>16</v>
      </c>
      <c r="M570" s="10" t="s">
        <v>18</v>
      </c>
      <c r="N570" s="10" t="s">
        <v>26</v>
      </c>
      <c r="O570" s="14">
        <v>75</v>
      </c>
      <c r="P570" s="14">
        <f>IF(Tbl_Transactions[[#This Row],[Type]]="Income",Tbl_Transactions[[#This Row],[Amount]]*Rng_Lookup_IncomeTax,Tbl_Transactions[[#This Row],[Amount]]*Rng_Lookup_SalesTax)</f>
        <v>28.5</v>
      </c>
      <c r="Q570" s="14">
        <f>IF(Tbl_Transactions[[#This Row],[Type]]="Expense",Tbl_Transactions[[#This Row],[Amount]]+Tbl_Transactions[[#This Row],[Tax]],Tbl_Transactions[[#This Row],[Amount]]-Tbl_Transactions[[#This Row],[Tax]])</f>
        <v>46.5</v>
      </c>
      <c r="R570" s="10" t="str">
        <f>IF(Tbl_Transactions[[#This Row],[Category]]="Income","Income","Expense")</f>
        <v>Income</v>
      </c>
    </row>
    <row r="571" spans="1:18" x14ac:dyDescent="0.25">
      <c r="A571" s="10">
        <v>570</v>
      </c>
      <c r="B571" s="15">
        <v>41484</v>
      </c>
      <c r="C571" s="16">
        <v>0.8339546501800853</v>
      </c>
      <c r="D571" s="10">
        <f>IF(Tbl_Transactions[[#This Row],[Date]]="","",YEAR(Tbl_Transactions[[#This Row],[Date]]))</f>
        <v>2013</v>
      </c>
      <c r="E571" s="10">
        <f>MONTH(Tbl_Transactions[[#This Row],[Date]])</f>
        <v>7</v>
      </c>
      <c r="F571" s="10" t="str">
        <f>VLOOKUP(Tbl_Transactions[[#This Row],[Month Num]],Tbl_Lookup_Month[],2)</f>
        <v>Jul</v>
      </c>
      <c r="G571" s="10">
        <f>DAY(Tbl_Transactions[[#This Row],[Date]])</f>
        <v>29</v>
      </c>
      <c r="H571" s="10">
        <f>WEEKDAY(Tbl_Transactions[[#This Row],[Date]])</f>
        <v>2</v>
      </c>
      <c r="I571" s="10" t="str">
        <f>VLOOKUP(Tbl_Transactions[[#This Row],[Weekday Num]],Tbl_Lookup_Weekday[], 2)</f>
        <v>Mon</v>
      </c>
      <c r="J571" s="10" t="str">
        <f>VLOOKUP(Tbl_Transactions[[#This Row],[Time]],Tbl_Lookup_Time[],4,TRUE)</f>
        <v>Evening</v>
      </c>
      <c r="K571" s="10" t="s">
        <v>24</v>
      </c>
      <c r="L571" s="10" t="s">
        <v>30</v>
      </c>
      <c r="M571" s="10" t="s">
        <v>31</v>
      </c>
      <c r="N571" s="10" t="s">
        <v>26</v>
      </c>
      <c r="O571" s="14">
        <v>195</v>
      </c>
      <c r="P571" s="14">
        <f>IF(Tbl_Transactions[[#This Row],[Type]]="Income",Tbl_Transactions[[#This Row],[Amount]]*Rng_Lookup_IncomeTax,Tbl_Transactions[[#This Row],[Amount]]*Rng_Lookup_SalesTax)</f>
        <v>17.306249999999999</v>
      </c>
      <c r="Q571" s="14">
        <f>IF(Tbl_Transactions[[#This Row],[Type]]="Expense",Tbl_Transactions[[#This Row],[Amount]]+Tbl_Transactions[[#This Row],[Tax]],Tbl_Transactions[[#This Row],[Amount]]-Tbl_Transactions[[#This Row],[Tax]])</f>
        <v>212.30625000000001</v>
      </c>
      <c r="R571" s="10" t="str">
        <f>IF(Tbl_Transactions[[#This Row],[Category]]="Income","Income","Expense")</f>
        <v>Expense</v>
      </c>
    </row>
    <row r="572" spans="1:18" x14ac:dyDescent="0.25">
      <c r="A572" s="10">
        <v>571</v>
      </c>
      <c r="B572" s="15">
        <v>41485</v>
      </c>
      <c r="C572" s="16">
        <v>0.40162563050247579</v>
      </c>
      <c r="D572" s="10">
        <f>IF(Tbl_Transactions[[#This Row],[Date]]="","",YEAR(Tbl_Transactions[[#This Row],[Date]]))</f>
        <v>2013</v>
      </c>
      <c r="E572" s="10">
        <f>MONTH(Tbl_Transactions[[#This Row],[Date]])</f>
        <v>7</v>
      </c>
      <c r="F572" s="10" t="str">
        <f>VLOOKUP(Tbl_Transactions[[#This Row],[Month Num]],Tbl_Lookup_Month[],2)</f>
        <v>Jul</v>
      </c>
      <c r="G572" s="10">
        <f>DAY(Tbl_Transactions[[#This Row],[Date]])</f>
        <v>30</v>
      </c>
      <c r="H572" s="10">
        <f>WEEKDAY(Tbl_Transactions[[#This Row],[Date]])</f>
        <v>3</v>
      </c>
      <c r="I572" s="10" t="str">
        <f>VLOOKUP(Tbl_Transactions[[#This Row],[Weekday Num]],Tbl_Lookup_Weekday[], 2)</f>
        <v>Tue</v>
      </c>
      <c r="J572" s="10" t="str">
        <f>VLOOKUP(Tbl_Transactions[[#This Row],[Time]],Tbl_Lookup_Time[],4,TRUE)</f>
        <v>Morning</v>
      </c>
      <c r="K572" s="10" t="s">
        <v>28</v>
      </c>
      <c r="L572" s="10" t="s">
        <v>32</v>
      </c>
      <c r="M572" s="10" t="s">
        <v>33</v>
      </c>
      <c r="N572" s="10" t="s">
        <v>19</v>
      </c>
      <c r="O572" s="14">
        <v>107</v>
      </c>
      <c r="P572" s="14">
        <f>IF(Tbl_Transactions[[#This Row],[Type]]="Income",Tbl_Transactions[[#This Row],[Amount]]*Rng_Lookup_IncomeTax,Tbl_Transactions[[#This Row],[Amount]]*Rng_Lookup_SalesTax)</f>
        <v>9.4962499999999999</v>
      </c>
      <c r="Q572" s="14">
        <f>IF(Tbl_Transactions[[#This Row],[Type]]="Expense",Tbl_Transactions[[#This Row],[Amount]]+Tbl_Transactions[[#This Row],[Tax]],Tbl_Transactions[[#This Row],[Amount]]-Tbl_Transactions[[#This Row],[Tax]])</f>
        <v>116.49625</v>
      </c>
      <c r="R572" s="10" t="str">
        <f>IF(Tbl_Transactions[[#This Row],[Category]]="Income","Income","Expense")</f>
        <v>Expense</v>
      </c>
    </row>
    <row r="573" spans="1:18" x14ac:dyDescent="0.25">
      <c r="A573" s="10">
        <v>572</v>
      </c>
      <c r="B573" s="15">
        <v>41486</v>
      </c>
      <c r="C573" s="16">
        <v>0.95138621174384319</v>
      </c>
      <c r="D573" s="10">
        <f>IF(Tbl_Transactions[[#This Row],[Date]]="","",YEAR(Tbl_Transactions[[#This Row],[Date]]))</f>
        <v>2013</v>
      </c>
      <c r="E573" s="10">
        <f>MONTH(Tbl_Transactions[[#This Row],[Date]])</f>
        <v>7</v>
      </c>
      <c r="F573" s="10" t="str">
        <f>VLOOKUP(Tbl_Transactions[[#This Row],[Month Num]],Tbl_Lookup_Month[],2)</f>
        <v>Jul</v>
      </c>
      <c r="G573" s="10">
        <f>DAY(Tbl_Transactions[[#This Row],[Date]])</f>
        <v>31</v>
      </c>
      <c r="H573" s="10">
        <f>WEEKDAY(Tbl_Transactions[[#This Row],[Date]])</f>
        <v>4</v>
      </c>
      <c r="I573" s="10" t="str">
        <f>VLOOKUP(Tbl_Transactions[[#This Row],[Weekday Num]],Tbl_Lookup_Weekday[], 2)</f>
        <v>Wed</v>
      </c>
      <c r="J573" s="10" t="str">
        <f>VLOOKUP(Tbl_Transactions[[#This Row],[Time]],Tbl_Lookup_Time[],4,TRUE)</f>
        <v>Evening</v>
      </c>
      <c r="K573" s="10" t="s">
        <v>28</v>
      </c>
      <c r="L573" s="10" t="s">
        <v>32</v>
      </c>
      <c r="M573" s="10" t="s">
        <v>33</v>
      </c>
      <c r="N573" s="10" t="s">
        <v>35</v>
      </c>
      <c r="O573" s="14">
        <v>101</v>
      </c>
      <c r="P573" s="14">
        <f>IF(Tbl_Transactions[[#This Row],[Type]]="Income",Tbl_Transactions[[#This Row],[Amount]]*Rng_Lookup_IncomeTax,Tbl_Transactions[[#This Row],[Amount]]*Rng_Lookup_SalesTax)</f>
        <v>8.9637499999999992</v>
      </c>
      <c r="Q573" s="14">
        <f>IF(Tbl_Transactions[[#This Row],[Type]]="Expense",Tbl_Transactions[[#This Row],[Amount]]+Tbl_Transactions[[#This Row],[Tax]],Tbl_Transactions[[#This Row],[Amount]]-Tbl_Transactions[[#This Row],[Tax]])</f>
        <v>109.96375</v>
      </c>
      <c r="R573" s="10" t="str">
        <f>IF(Tbl_Transactions[[#This Row],[Category]]="Income","Income","Expense")</f>
        <v>Expense</v>
      </c>
    </row>
    <row r="574" spans="1:18" x14ac:dyDescent="0.25">
      <c r="A574" s="10">
        <v>573</v>
      </c>
      <c r="B574" s="15">
        <v>41489</v>
      </c>
      <c r="C574" s="16">
        <v>0.87189391054894583</v>
      </c>
      <c r="D574" s="10">
        <f>IF(Tbl_Transactions[[#This Row],[Date]]="","",YEAR(Tbl_Transactions[[#This Row],[Date]]))</f>
        <v>2013</v>
      </c>
      <c r="E574" s="10">
        <f>MONTH(Tbl_Transactions[[#This Row],[Date]])</f>
        <v>8</v>
      </c>
      <c r="F574" s="10" t="str">
        <f>VLOOKUP(Tbl_Transactions[[#This Row],[Month Num]],Tbl_Lookup_Month[],2)</f>
        <v>Aug</v>
      </c>
      <c r="G574" s="10">
        <f>DAY(Tbl_Transactions[[#This Row],[Date]])</f>
        <v>3</v>
      </c>
      <c r="H574" s="10">
        <f>WEEKDAY(Tbl_Transactions[[#This Row],[Date]])</f>
        <v>7</v>
      </c>
      <c r="I574" s="10" t="str">
        <f>VLOOKUP(Tbl_Transactions[[#This Row],[Weekday Num]],Tbl_Lookup_Weekday[], 2)</f>
        <v>Sat</v>
      </c>
      <c r="J574" s="10" t="str">
        <f>VLOOKUP(Tbl_Transactions[[#This Row],[Time]],Tbl_Lookup_Time[],4,TRUE)</f>
        <v>Evening</v>
      </c>
      <c r="K574" s="10" t="s">
        <v>17</v>
      </c>
      <c r="L574" s="10" t="s">
        <v>20</v>
      </c>
      <c r="M574" s="10" t="s">
        <v>21</v>
      </c>
      <c r="N574" s="10" t="s">
        <v>35</v>
      </c>
      <c r="O574" s="14">
        <v>237</v>
      </c>
      <c r="P574" s="14">
        <f>IF(Tbl_Transactions[[#This Row],[Type]]="Income",Tbl_Transactions[[#This Row],[Amount]]*Rng_Lookup_IncomeTax,Tbl_Transactions[[#This Row],[Amount]]*Rng_Lookup_SalesTax)</f>
        <v>90.06</v>
      </c>
      <c r="Q574" s="14">
        <f>IF(Tbl_Transactions[[#This Row],[Type]]="Expense",Tbl_Transactions[[#This Row],[Amount]]+Tbl_Transactions[[#This Row],[Tax]],Tbl_Transactions[[#This Row],[Amount]]-Tbl_Transactions[[#This Row],[Tax]])</f>
        <v>146.94</v>
      </c>
      <c r="R574" s="10" t="str">
        <f>IF(Tbl_Transactions[[#This Row],[Category]]="Income","Income","Expense")</f>
        <v>Income</v>
      </c>
    </row>
    <row r="575" spans="1:18" x14ac:dyDescent="0.25">
      <c r="A575" s="10">
        <v>574</v>
      </c>
      <c r="B575" s="15">
        <v>41495</v>
      </c>
      <c r="C575" s="16">
        <v>0.72339283074052485</v>
      </c>
      <c r="D575" s="10">
        <f>IF(Tbl_Transactions[[#This Row],[Date]]="","",YEAR(Tbl_Transactions[[#This Row],[Date]]))</f>
        <v>2013</v>
      </c>
      <c r="E575" s="10">
        <f>MONTH(Tbl_Transactions[[#This Row],[Date]])</f>
        <v>8</v>
      </c>
      <c r="F575" s="10" t="str">
        <f>VLOOKUP(Tbl_Transactions[[#This Row],[Month Num]],Tbl_Lookup_Month[],2)</f>
        <v>Aug</v>
      </c>
      <c r="G575" s="10">
        <f>DAY(Tbl_Transactions[[#This Row],[Date]])</f>
        <v>9</v>
      </c>
      <c r="H575" s="10">
        <f>WEEKDAY(Tbl_Transactions[[#This Row],[Date]])</f>
        <v>6</v>
      </c>
      <c r="I575" s="10" t="str">
        <f>VLOOKUP(Tbl_Transactions[[#This Row],[Weekday Num]],Tbl_Lookup_Weekday[], 2)</f>
        <v>Fri</v>
      </c>
      <c r="J575" s="10" t="str">
        <f>VLOOKUP(Tbl_Transactions[[#This Row],[Time]],Tbl_Lookup_Time[],4,TRUE)</f>
        <v>Evening</v>
      </c>
      <c r="K575" s="10" t="s">
        <v>60</v>
      </c>
      <c r="L575" s="10" t="s">
        <v>59</v>
      </c>
      <c r="M575" s="10" t="s">
        <v>61</v>
      </c>
      <c r="N575" s="10" t="s">
        <v>26</v>
      </c>
      <c r="O575" s="14">
        <v>248</v>
      </c>
      <c r="P575" s="14">
        <f>IF(Tbl_Transactions[[#This Row],[Type]]="Income",Tbl_Transactions[[#This Row],[Amount]]*Rng_Lookup_IncomeTax,Tbl_Transactions[[#This Row],[Amount]]*Rng_Lookup_SalesTax)</f>
        <v>22.009999999999998</v>
      </c>
      <c r="Q575" s="14">
        <f>IF(Tbl_Transactions[[#This Row],[Type]]="Expense",Tbl_Transactions[[#This Row],[Amount]]+Tbl_Transactions[[#This Row],[Tax]],Tbl_Transactions[[#This Row],[Amount]]-Tbl_Transactions[[#This Row],[Tax]])</f>
        <v>270.01</v>
      </c>
      <c r="R575" s="10" t="str">
        <f>IF(Tbl_Transactions[[#This Row],[Category]]="Income","Income","Expense")</f>
        <v>Expense</v>
      </c>
    </row>
    <row r="576" spans="1:18" x14ac:dyDescent="0.25">
      <c r="A576" s="10">
        <v>575</v>
      </c>
      <c r="B576" s="15">
        <v>41498</v>
      </c>
      <c r="C576" s="16">
        <v>0.78615607459933334</v>
      </c>
      <c r="D576" s="10">
        <f>IF(Tbl_Transactions[[#This Row],[Date]]="","",YEAR(Tbl_Transactions[[#This Row],[Date]]))</f>
        <v>2013</v>
      </c>
      <c r="E576" s="10">
        <f>MONTH(Tbl_Transactions[[#This Row],[Date]])</f>
        <v>8</v>
      </c>
      <c r="F576" s="10" t="str">
        <f>VLOOKUP(Tbl_Transactions[[#This Row],[Month Num]],Tbl_Lookup_Month[],2)</f>
        <v>Aug</v>
      </c>
      <c r="G576" s="10">
        <f>DAY(Tbl_Transactions[[#This Row],[Date]])</f>
        <v>12</v>
      </c>
      <c r="H576" s="10">
        <f>WEEKDAY(Tbl_Transactions[[#This Row],[Date]])</f>
        <v>2</v>
      </c>
      <c r="I576" s="10" t="str">
        <f>VLOOKUP(Tbl_Transactions[[#This Row],[Weekday Num]],Tbl_Lookup_Weekday[], 2)</f>
        <v>Mon</v>
      </c>
      <c r="J576" s="10" t="str">
        <f>VLOOKUP(Tbl_Transactions[[#This Row],[Time]],Tbl_Lookup_Time[],4,TRUE)</f>
        <v>Evening</v>
      </c>
      <c r="K576" s="10" t="s">
        <v>37</v>
      </c>
      <c r="L576" s="10" t="s">
        <v>36</v>
      </c>
      <c r="M576" s="10" t="s">
        <v>38</v>
      </c>
      <c r="N576" s="10" t="s">
        <v>26</v>
      </c>
      <c r="O576" s="14">
        <v>466</v>
      </c>
      <c r="P576" s="14">
        <f>IF(Tbl_Transactions[[#This Row],[Type]]="Income",Tbl_Transactions[[#This Row],[Amount]]*Rng_Lookup_IncomeTax,Tbl_Transactions[[#This Row],[Amount]]*Rng_Lookup_SalesTax)</f>
        <v>41.357499999999995</v>
      </c>
      <c r="Q576" s="14">
        <f>IF(Tbl_Transactions[[#This Row],[Type]]="Expense",Tbl_Transactions[[#This Row],[Amount]]+Tbl_Transactions[[#This Row],[Tax]],Tbl_Transactions[[#This Row],[Amount]]-Tbl_Transactions[[#This Row],[Tax]])</f>
        <v>507.35750000000002</v>
      </c>
      <c r="R576" s="10" t="str">
        <f>IF(Tbl_Transactions[[#This Row],[Category]]="Income","Income","Expense")</f>
        <v>Expense</v>
      </c>
    </row>
    <row r="577" spans="1:18" x14ac:dyDescent="0.25">
      <c r="A577" s="10">
        <v>576</v>
      </c>
      <c r="B577" s="15">
        <v>41498</v>
      </c>
      <c r="C577" s="16">
        <v>0.37275452879836635</v>
      </c>
      <c r="D577" s="10">
        <f>IF(Tbl_Transactions[[#This Row],[Date]]="","",YEAR(Tbl_Transactions[[#This Row],[Date]]))</f>
        <v>2013</v>
      </c>
      <c r="E577" s="10">
        <f>MONTH(Tbl_Transactions[[#This Row],[Date]])</f>
        <v>8</v>
      </c>
      <c r="F577" s="10" t="str">
        <f>VLOOKUP(Tbl_Transactions[[#This Row],[Month Num]],Tbl_Lookup_Month[],2)</f>
        <v>Aug</v>
      </c>
      <c r="G577" s="10">
        <f>DAY(Tbl_Transactions[[#This Row],[Date]])</f>
        <v>12</v>
      </c>
      <c r="H577" s="10">
        <f>WEEKDAY(Tbl_Transactions[[#This Row],[Date]])</f>
        <v>2</v>
      </c>
      <c r="I577" s="10" t="str">
        <f>VLOOKUP(Tbl_Transactions[[#This Row],[Weekday Num]],Tbl_Lookup_Weekday[], 2)</f>
        <v>Mon</v>
      </c>
      <c r="J577" s="10" t="str">
        <f>VLOOKUP(Tbl_Transactions[[#This Row],[Time]],Tbl_Lookup_Time[],4,TRUE)</f>
        <v>Morning</v>
      </c>
      <c r="K577" s="10" t="s">
        <v>28</v>
      </c>
      <c r="L577" s="10" t="s">
        <v>32</v>
      </c>
      <c r="M577" s="10" t="s">
        <v>33</v>
      </c>
      <c r="N577" s="10" t="s">
        <v>26</v>
      </c>
      <c r="O577" s="14">
        <v>199</v>
      </c>
      <c r="P577" s="14">
        <f>IF(Tbl_Transactions[[#This Row],[Type]]="Income",Tbl_Transactions[[#This Row],[Amount]]*Rng_Lookup_IncomeTax,Tbl_Transactions[[#This Row],[Amount]]*Rng_Lookup_SalesTax)</f>
        <v>17.661249999999999</v>
      </c>
      <c r="Q577" s="14">
        <f>IF(Tbl_Transactions[[#This Row],[Type]]="Expense",Tbl_Transactions[[#This Row],[Amount]]+Tbl_Transactions[[#This Row],[Tax]],Tbl_Transactions[[#This Row],[Amount]]-Tbl_Transactions[[#This Row],[Tax]])</f>
        <v>216.66125</v>
      </c>
      <c r="R577" s="10" t="str">
        <f>IF(Tbl_Transactions[[#This Row],[Category]]="Income","Income","Expense")</f>
        <v>Expense</v>
      </c>
    </row>
    <row r="578" spans="1:18" x14ac:dyDescent="0.25">
      <c r="A578" s="10">
        <v>577</v>
      </c>
      <c r="B578" s="15">
        <v>41500</v>
      </c>
      <c r="C578" s="16">
        <v>0.63683138882377521</v>
      </c>
      <c r="D578" s="10">
        <f>IF(Tbl_Transactions[[#This Row],[Date]]="","",YEAR(Tbl_Transactions[[#This Row],[Date]]))</f>
        <v>2013</v>
      </c>
      <c r="E578" s="10">
        <f>MONTH(Tbl_Transactions[[#This Row],[Date]])</f>
        <v>8</v>
      </c>
      <c r="F578" s="10" t="str">
        <f>VLOOKUP(Tbl_Transactions[[#This Row],[Month Num]],Tbl_Lookup_Month[],2)</f>
        <v>Aug</v>
      </c>
      <c r="G578" s="10">
        <f>DAY(Tbl_Transactions[[#This Row],[Date]])</f>
        <v>14</v>
      </c>
      <c r="H578" s="10">
        <f>WEEKDAY(Tbl_Transactions[[#This Row],[Date]])</f>
        <v>4</v>
      </c>
      <c r="I578" s="10" t="str">
        <f>VLOOKUP(Tbl_Transactions[[#This Row],[Weekday Num]],Tbl_Lookup_Weekday[], 2)</f>
        <v>Wed</v>
      </c>
      <c r="J578" s="10" t="str">
        <f>VLOOKUP(Tbl_Transactions[[#This Row],[Time]],Tbl_Lookup_Time[],4,TRUE)</f>
        <v>Afternoon</v>
      </c>
      <c r="K578" s="10" t="s">
        <v>28</v>
      </c>
      <c r="L578" s="10" t="s">
        <v>27</v>
      </c>
      <c r="M578" s="10" t="s">
        <v>29</v>
      </c>
      <c r="N578" s="10" t="s">
        <v>35</v>
      </c>
      <c r="O578" s="14">
        <v>477</v>
      </c>
      <c r="P578" s="14">
        <f>IF(Tbl_Transactions[[#This Row],[Type]]="Income",Tbl_Transactions[[#This Row],[Amount]]*Rng_Lookup_IncomeTax,Tbl_Transactions[[#This Row],[Amount]]*Rng_Lookup_SalesTax)</f>
        <v>42.333749999999995</v>
      </c>
      <c r="Q578" s="14">
        <f>IF(Tbl_Transactions[[#This Row],[Type]]="Expense",Tbl_Transactions[[#This Row],[Amount]]+Tbl_Transactions[[#This Row],[Tax]],Tbl_Transactions[[#This Row],[Amount]]-Tbl_Transactions[[#This Row],[Tax]])</f>
        <v>519.33375000000001</v>
      </c>
      <c r="R578" s="10" t="str">
        <f>IF(Tbl_Transactions[[#This Row],[Category]]="Income","Income","Expense")</f>
        <v>Expense</v>
      </c>
    </row>
    <row r="579" spans="1:18" x14ac:dyDescent="0.25">
      <c r="A579" s="10">
        <v>578</v>
      </c>
      <c r="B579" s="15">
        <v>41501</v>
      </c>
      <c r="C579" s="16">
        <v>0.10239947962574214</v>
      </c>
      <c r="D579" s="10">
        <f>IF(Tbl_Transactions[[#This Row],[Date]]="","",YEAR(Tbl_Transactions[[#This Row],[Date]]))</f>
        <v>2013</v>
      </c>
      <c r="E579" s="10">
        <f>MONTH(Tbl_Transactions[[#This Row],[Date]])</f>
        <v>8</v>
      </c>
      <c r="F579" s="10" t="str">
        <f>VLOOKUP(Tbl_Transactions[[#This Row],[Month Num]],Tbl_Lookup_Month[],2)</f>
        <v>Aug</v>
      </c>
      <c r="G579" s="10">
        <f>DAY(Tbl_Transactions[[#This Row],[Date]])</f>
        <v>15</v>
      </c>
      <c r="H579" s="10">
        <f>WEEKDAY(Tbl_Transactions[[#This Row],[Date]])</f>
        <v>5</v>
      </c>
      <c r="I579" s="10" t="str">
        <f>VLOOKUP(Tbl_Transactions[[#This Row],[Weekday Num]],Tbl_Lookup_Weekday[], 2)</f>
        <v>Thu</v>
      </c>
      <c r="J579" s="10" t="str">
        <f>VLOOKUP(Tbl_Transactions[[#This Row],[Time]],Tbl_Lookup_Time[],4,TRUE)</f>
        <v>Night</v>
      </c>
      <c r="K579" s="10" t="s">
        <v>17</v>
      </c>
      <c r="L579" s="10" t="s">
        <v>16</v>
      </c>
      <c r="M579" s="10" t="s">
        <v>18</v>
      </c>
      <c r="N579" s="10" t="s">
        <v>35</v>
      </c>
      <c r="O579" s="14">
        <v>6</v>
      </c>
      <c r="P579" s="14">
        <f>IF(Tbl_Transactions[[#This Row],[Type]]="Income",Tbl_Transactions[[#This Row],[Amount]]*Rng_Lookup_IncomeTax,Tbl_Transactions[[#This Row],[Amount]]*Rng_Lookup_SalesTax)</f>
        <v>2.2800000000000002</v>
      </c>
      <c r="Q579" s="14">
        <f>IF(Tbl_Transactions[[#This Row],[Type]]="Expense",Tbl_Transactions[[#This Row],[Amount]]+Tbl_Transactions[[#This Row],[Tax]],Tbl_Transactions[[#This Row],[Amount]]-Tbl_Transactions[[#This Row],[Tax]])</f>
        <v>3.7199999999999998</v>
      </c>
      <c r="R579" s="10" t="str">
        <f>IF(Tbl_Transactions[[#This Row],[Category]]="Income","Income","Expense")</f>
        <v>Income</v>
      </c>
    </row>
    <row r="580" spans="1:18" x14ac:dyDescent="0.25">
      <c r="A580" s="10">
        <v>579</v>
      </c>
      <c r="B580" s="15">
        <v>41501</v>
      </c>
      <c r="C580" s="16">
        <v>0.12734489536203109</v>
      </c>
      <c r="D580" s="10">
        <f>IF(Tbl_Transactions[[#This Row],[Date]]="","",YEAR(Tbl_Transactions[[#This Row],[Date]]))</f>
        <v>2013</v>
      </c>
      <c r="E580" s="10">
        <f>MONTH(Tbl_Transactions[[#This Row],[Date]])</f>
        <v>8</v>
      </c>
      <c r="F580" s="10" t="str">
        <f>VLOOKUP(Tbl_Transactions[[#This Row],[Month Num]],Tbl_Lookup_Month[],2)</f>
        <v>Aug</v>
      </c>
      <c r="G580" s="10">
        <f>DAY(Tbl_Transactions[[#This Row],[Date]])</f>
        <v>15</v>
      </c>
      <c r="H580" s="10">
        <f>WEEKDAY(Tbl_Transactions[[#This Row],[Date]])</f>
        <v>5</v>
      </c>
      <c r="I580" s="10" t="str">
        <f>VLOOKUP(Tbl_Transactions[[#This Row],[Weekday Num]],Tbl_Lookup_Weekday[], 2)</f>
        <v>Thu</v>
      </c>
      <c r="J580" s="10" t="str">
        <f>VLOOKUP(Tbl_Transactions[[#This Row],[Time]],Tbl_Lookup_Time[],4,TRUE)</f>
        <v>Night</v>
      </c>
      <c r="K580" s="10" t="s">
        <v>17</v>
      </c>
      <c r="L580" s="10" t="s">
        <v>16</v>
      </c>
      <c r="M580" s="10" t="s">
        <v>18</v>
      </c>
      <c r="N580" s="10" t="s">
        <v>35</v>
      </c>
      <c r="O580" s="14">
        <v>48</v>
      </c>
      <c r="P580" s="14">
        <f>IF(Tbl_Transactions[[#This Row],[Type]]="Income",Tbl_Transactions[[#This Row],[Amount]]*Rng_Lookup_IncomeTax,Tbl_Transactions[[#This Row],[Amount]]*Rng_Lookup_SalesTax)</f>
        <v>18.240000000000002</v>
      </c>
      <c r="Q580" s="14">
        <f>IF(Tbl_Transactions[[#This Row],[Type]]="Expense",Tbl_Transactions[[#This Row],[Amount]]+Tbl_Transactions[[#This Row],[Tax]],Tbl_Transactions[[#This Row],[Amount]]-Tbl_Transactions[[#This Row],[Tax]])</f>
        <v>29.759999999999998</v>
      </c>
      <c r="R580" s="10" t="str">
        <f>IF(Tbl_Transactions[[#This Row],[Category]]="Income","Income","Expense")</f>
        <v>Income</v>
      </c>
    </row>
    <row r="581" spans="1:18" x14ac:dyDescent="0.25">
      <c r="A581" s="10">
        <v>580</v>
      </c>
      <c r="B581" s="15">
        <v>41504</v>
      </c>
      <c r="C581" s="16">
        <v>0.71690834510518497</v>
      </c>
      <c r="D581" s="10">
        <f>IF(Tbl_Transactions[[#This Row],[Date]]="","",YEAR(Tbl_Transactions[[#This Row],[Date]]))</f>
        <v>2013</v>
      </c>
      <c r="E581" s="10">
        <f>MONTH(Tbl_Transactions[[#This Row],[Date]])</f>
        <v>8</v>
      </c>
      <c r="F581" s="10" t="str">
        <f>VLOOKUP(Tbl_Transactions[[#This Row],[Month Num]],Tbl_Lookup_Month[],2)</f>
        <v>Aug</v>
      </c>
      <c r="G581" s="10">
        <f>DAY(Tbl_Transactions[[#This Row],[Date]])</f>
        <v>18</v>
      </c>
      <c r="H581" s="10">
        <f>WEEKDAY(Tbl_Transactions[[#This Row],[Date]])</f>
        <v>1</v>
      </c>
      <c r="I581" s="10" t="str">
        <f>VLOOKUP(Tbl_Transactions[[#This Row],[Weekday Num]],Tbl_Lookup_Weekday[], 2)</f>
        <v>Sun</v>
      </c>
      <c r="J581" s="10" t="str">
        <f>VLOOKUP(Tbl_Transactions[[#This Row],[Time]],Tbl_Lookup_Time[],4,TRUE)</f>
        <v>Evening</v>
      </c>
      <c r="K581" s="10" t="s">
        <v>28</v>
      </c>
      <c r="L581" s="10" t="s">
        <v>27</v>
      </c>
      <c r="M581" s="10" t="s">
        <v>29</v>
      </c>
      <c r="N581" s="10" t="s">
        <v>35</v>
      </c>
      <c r="O581" s="14">
        <v>395</v>
      </c>
      <c r="P581" s="14">
        <f>IF(Tbl_Transactions[[#This Row],[Type]]="Income",Tbl_Transactions[[#This Row],[Amount]]*Rng_Lookup_IncomeTax,Tbl_Transactions[[#This Row],[Amount]]*Rng_Lookup_SalesTax)</f>
        <v>35.056249999999999</v>
      </c>
      <c r="Q581" s="14">
        <f>IF(Tbl_Transactions[[#This Row],[Type]]="Expense",Tbl_Transactions[[#This Row],[Amount]]+Tbl_Transactions[[#This Row],[Tax]],Tbl_Transactions[[#This Row],[Amount]]-Tbl_Transactions[[#This Row],[Tax]])</f>
        <v>430.05624999999998</v>
      </c>
      <c r="R581" s="10" t="str">
        <f>IF(Tbl_Transactions[[#This Row],[Category]]="Income","Income","Expense")</f>
        <v>Expense</v>
      </c>
    </row>
    <row r="582" spans="1:18" x14ac:dyDescent="0.25">
      <c r="A582" s="10">
        <v>581</v>
      </c>
      <c r="B582" s="15">
        <v>41505</v>
      </c>
      <c r="C582" s="16">
        <v>0.83277267951760048</v>
      </c>
      <c r="D582" s="10">
        <f>IF(Tbl_Transactions[[#This Row],[Date]]="","",YEAR(Tbl_Transactions[[#This Row],[Date]]))</f>
        <v>2013</v>
      </c>
      <c r="E582" s="10">
        <f>MONTH(Tbl_Transactions[[#This Row],[Date]])</f>
        <v>8</v>
      </c>
      <c r="F582" s="10" t="str">
        <f>VLOOKUP(Tbl_Transactions[[#This Row],[Month Num]],Tbl_Lookup_Month[],2)</f>
        <v>Aug</v>
      </c>
      <c r="G582" s="10">
        <f>DAY(Tbl_Transactions[[#This Row],[Date]])</f>
        <v>19</v>
      </c>
      <c r="H582" s="10">
        <f>WEEKDAY(Tbl_Transactions[[#This Row],[Date]])</f>
        <v>2</v>
      </c>
      <c r="I582" s="10" t="str">
        <f>VLOOKUP(Tbl_Transactions[[#This Row],[Weekday Num]],Tbl_Lookup_Weekday[], 2)</f>
        <v>Mon</v>
      </c>
      <c r="J582" s="10" t="str">
        <f>VLOOKUP(Tbl_Transactions[[#This Row],[Time]],Tbl_Lookup_Time[],4,TRUE)</f>
        <v>Evening</v>
      </c>
      <c r="K582" s="10" t="s">
        <v>55</v>
      </c>
      <c r="L582" s="10" t="s">
        <v>57</v>
      </c>
      <c r="M582" s="10" t="s">
        <v>58</v>
      </c>
      <c r="N582" s="10" t="s">
        <v>35</v>
      </c>
      <c r="O582" s="14">
        <v>175</v>
      </c>
      <c r="P582" s="14">
        <f>IF(Tbl_Transactions[[#This Row],[Type]]="Income",Tbl_Transactions[[#This Row],[Amount]]*Rng_Lookup_IncomeTax,Tbl_Transactions[[#This Row],[Amount]]*Rng_Lookup_SalesTax)</f>
        <v>15.53125</v>
      </c>
      <c r="Q582" s="14">
        <f>IF(Tbl_Transactions[[#This Row],[Type]]="Expense",Tbl_Transactions[[#This Row],[Amount]]+Tbl_Transactions[[#This Row],[Tax]],Tbl_Transactions[[#This Row],[Amount]]-Tbl_Transactions[[#This Row],[Tax]])</f>
        <v>190.53125</v>
      </c>
      <c r="R582" s="10" t="str">
        <f>IF(Tbl_Transactions[[#This Row],[Category]]="Income","Income","Expense")</f>
        <v>Expense</v>
      </c>
    </row>
    <row r="583" spans="1:18" x14ac:dyDescent="0.25">
      <c r="A583" s="10">
        <v>582</v>
      </c>
      <c r="B583" s="15">
        <v>41507</v>
      </c>
      <c r="C583" s="16">
        <v>2.6189882753541949E-2</v>
      </c>
      <c r="D583" s="10">
        <f>IF(Tbl_Transactions[[#This Row],[Date]]="","",YEAR(Tbl_Transactions[[#This Row],[Date]]))</f>
        <v>2013</v>
      </c>
      <c r="E583" s="10">
        <f>MONTH(Tbl_Transactions[[#This Row],[Date]])</f>
        <v>8</v>
      </c>
      <c r="F583" s="10" t="str">
        <f>VLOOKUP(Tbl_Transactions[[#This Row],[Month Num]],Tbl_Lookup_Month[],2)</f>
        <v>Aug</v>
      </c>
      <c r="G583" s="10">
        <f>DAY(Tbl_Transactions[[#This Row],[Date]])</f>
        <v>21</v>
      </c>
      <c r="H583" s="10">
        <f>WEEKDAY(Tbl_Transactions[[#This Row],[Date]])</f>
        <v>4</v>
      </c>
      <c r="I583" s="10" t="str">
        <f>VLOOKUP(Tbl_Transactions[[#This Row],[Weekday Num]],Tbl_Lookup_Weekday[], 2)</f>
        <v>Wed</v>
      </c>
      <c r="J583" s="10" t="str">
        <f>VLOOKUP(Tbl_Transactions[[#This Row],[Time]],Tbl_Lookup_Time[],4,TRUE)</f>
        <v>Night</v>
      </c>
      <c r="K583" s="10" t="s">
        <v>17</v>
      </c>
      <c r="L583" s="10" t="s">
        <v>44</v>
      </c>
      <c r="M583" s="10" t="s">
        <v>45</v>
      </c>
      <c r="N583" s="10" t="s">
        <v>26</v>
      </c>
      <c r="O583" s="14">
        <v>106</v>
      </c>
      <c r="P583" s="14">
        <f>IF(Tbl_Transactions[[#This Row],[Type]]="Income",Tbl_Transactions[[#This Row],[Amount]]*Rng_Lookup_IncomeTax,Tbl_Transactions[[#This Row],[Amount]]*Rng_Lookup_SalesTax)</f>
        <v>40.28</v>
      </c>
      <c r="Q583" s="14">
        <f>IF(Tbl_Transactions[[#This Row],[Type]]="Expense",Tbl_Transactions[[#This Row],[Amount]]+Tbl_Transactions[[#This Row],[Tax]],Tbl_Transactions[[#This Row],[Amount]]-Tbl_Transactions[[#This Row],[Tax]])</f>
        <v>65.72</v>
      </c>
      <c r="R583" s="10" t="str">
        <f>IF(Tbl_Transactions[[#This Row],[Category]]="Income","Income","Expense")</f>
        <v>Income</v>
      </c>
    </row>
    <row r="584" spans="1:18" x14ac:dyDescent="0.25">
      <c r="A584" s="10">
        <v>583</v>
      </c>
      <c r="B584" s="15">
        <v>41508</v>
      </c>
      <c r="C584" s="16">
        <v>0.81053516996993524</v>
      </c>
      <c r="D584" s="10">
        <f>IF(Tbl_Transactions[[#This Row],[Date]]="","",YEAR(Tbl_Transactions[[#This Row],[Date]]))</f>
        <v>2013</v>
      </c>
      <c r="E584" s="10">
        <f>MONTH(Tbl_Transactions[[#This Row],[Date]])</f>
        <v>8</v>
      </c>
      <c r="F584" s="10" t="str">
        <f>VLOOKUP(Tbl_Transactions[[#This Row],[Month Num]],Tbl_Lookup_Month[],2)</f>
        <v>Aug</v>
      </c>
      <c r="G584" s="10">
        <f>DAY(Tbl_Transactions[[#This Row],[Date]])</f>
        <v>22</v>
      </c>
      <c r="H584" s="10">
        <f>WEEKDAY(Tbl_Transactions[[#This Row],[Date]])</f>
        <v>5</v>
      </c>
      <c r="I584" s="10" t="str">
        <f>VLOOKUP(Tbl_Transactions[[#This Row],[Weekday Num]],Tbl_Lookup_Weekday[], 2)</f>
        <v>Thu</v>
      </c>
      <c r="J584" s="10" t="str">
        <f>VLOOKUP(Tbl_Transactions[[#This Row],[Time]],Tbl_Lookup_Time[],4,TRUE)</f>
        <v>Evening</v>
      </c>
      <c r="K584" s="10" t="s">
        <v>17</v>
      </c>
      <c r="L584" s="10" t="s">
        <v>16</v>
      </c>
      <c r="M584" s="10" t="s">
        <v>18</v>
      </c>
      <c r="N584" s="10" t="s">
        <v>19</v>
      </c>
      <c r="O584" s="14">
        <v>8</v>
      </c>
      <c r="P584" s="14">
        <f>IF(Tbl_Transactions[[#This Row],[Type]]="Income",Tbl_Transactions[[#This Row],[Amount]]*Rng_Lookup_IncomeTax,Tbl_Transactions[[#This Row],[Amount]]*Rng_Lookup_SalesTax)</f>
        <v>3.04</v>
      </c>
      <c r="Q584" s="14">
        <f>IF(Tbl_Transactions[[#This Row],[Type]]="Expense",Tbl_Transactions[[#This Row],[Amount]]+Tbl_Transactions[[#This Row],[Tax]],Tbl_Transactions[[#This Row],[Amount]]-Tbl_Transactions[[#This Row],[Tax]])</f>
        <v>4.96</v>
      </c>
      <c r="R584" s="10" t="str">
        <f>IF(Tbl_Transactions[[#This Row],[Category]]="Income","Income","Expense")</f>
        <v>Income</v>
      </c>
    </row>
    <row r="585" spans="1:18" x14ac:dyDescent="0.25">
      <c r="A585" s="10">
        <v>584</v>
      </c>
      <c r="B585" s="15">
        <v>41513</v>
      </c>
      <c r="C585" s="16">
        <v>0.87079245328448085</v>
      </c>
      <c r="D585" s="10">
        <f>IF(Tbl_Transactions[[#This Row],[Date]]="","",YEAR(Tbl_Transactions[[#This Row],[Date]]))</f>
        <v>2013</v>
      </c>
      <c r="E585" s="10">
        <f>MONTH(Tbl_Transactions[[#This Row],[Date]])</f>
        <v>8</v>
      </c>
      <c r="F585" s="10" t="str">
        <f>VLOOKUP(Tbl_Transactions[[#This Row],[Month Num]],Tbl_Lookup_Month[],2)</f>
        <v>Aug</v>
      </c>
      <c r="G585" s="10">
        <f>DAY(Tbl_Transactions[[#This Row],[Date]])</f>
        <v>27</v>
      </c>
      <c r="H585" s="10">
        <f>WEEKDAY(Tbl_Transactions[[#This Row],[Date]])</f>
        <v>3</v>
      </c>
      <c r="I585" s="10" t="str">
        <f>VLOOKUP(Tbl_Transactions[[#This Row],[Weekday Num]],Tbl_Lookup_Weekday[], 2)</f>
        <v>Tue</v>
      </c>
      <c r="J585" s="10" t="str">
        <f>VLOOKUP(Tbl_Transactions[[#This Row],[Time]],Tbl_Lookup_Time[],4,TRUE)</f>
        <v>Evening</v>
      </c>
      <c r="K585" s="10" t="s">
        <v>28</v>
      </c>
      <c r="L585" s="10" t="s">
        <v>32</v>
      </c>
      <c r="M585" s="10" t="s">
        <v>33</v>
      </c>
      <c r="N585" s="10" t="s">
        <v>26</v>
      </c>
      <c r="O585" s="14">
        <v>333</v>
      </c>
      <c r="P585" s="14">
        <f>IF(Tbl_Transactions[[#This Row],[Type]]="Income",Tbl_Transactions[[#This Row],[Amount]]*Rng_Lookup_IncomeTax,Tbl_Transactions[[#This Row],[Amount]]*Rng_Lookup_SalesTax)</f>
        <v>29.553749999999997</v>
      </c>
      <c r="Q585" s="14">
        <f>IF(Tbl_Transactions[[#This Row],[Type]]="Expense",Tbl_Transactions[[#This Row],[Amount]]+Tbl_Transactions[[#This Row],[Tax]],Tbl_Transactions[[#This Row],[Amount]]-Tbl_Transactions[[#This Row],[Tax]])</f>
        <v>362.55374999999998</v>
      </c>
      <c r="R585" s="10" t="str">
        <f>IF(Tbl_Transactions[[#This Row],[Category]]="Income","Income","Expense")</f>
        <v>Expense</v>
      </c>
    </row>
    <row r="586" spans="1:18" x14ac:dyDescent="0.25">
      <c r="A586" s="10">
        <v>585</v>
      </c>
      <c r="B586" s="15">
        <v>41515</v>
      </c>
      <c r="C586" s="16">
        <v>0.50730773431118148</v>
      </c>
      <c r="D586" s="10">
        <f>IF(Tbl_Transactions[[#This Row],[Date]]="","",YEAR(Tbl_Transactions[[#This Row],[Date]]))</f>
        <v>2013</v>
      </c>
      <c r="E586" s="10">
        <f>MONTH(Tbl_Transactions[[#This Row],[Date]])</f>
        <v>8</v>
      </c>
      <c r="F586" s="10" t="str">
        <f>VLOOKUP(Tbl_Transactions[[#This Row],[Month Num]],Tbl_Lookup_Month[],2)</f>
        <v>Aug</v>
      </c>
      <c r="G586" s="10">
        <f>DAY(Tbl_Transactions[[#This Row],[Date]])</f>
        <v>29</v>
      </c>
      <c r="H586" s="10">
        <f>WEEKDAY(Tbl_Transactions[[#This Row],[Date]])</f>
        <v>5</v>
      </c>
      <c r="I586" s="10" t="str">
        <f>VLOOKUP(Tbl_Transactions[[#This Row],[Weekday Num]],Tbl_Lookup_Weekday[], 2)</f>
        <v>Thu</v>
      </c>
      <c r="J586" s="10" t="str">
        <f>VLOOKUP(Tbl_Transactions[[#This Row],[Time]],Tbl_Lookup_Time[],4,TRUE)</f>
        <v>Afternoon</v>
      </c>
      <c r="K586" s="10" t="s">
        <v>51</v>
      </c>
      <c r="L586" s="10" t="s">
        <v>50</v>
      </c>
      <c r="M586" s="10" t="s">
        <v>52</v>
      </c>
      <c r="N586" s="10" t="s">
        <v>19</v>
      </c>
      <c r="O586" s="14">
        <v>429</v>
      </c>
      <c r="P586" s="14">
        <f>IF(Tbl_Transactions[[#This Row],[Type]]="Income",Tbl_Transactions[[#This Row],[Amount]]*Rng_Lookup_IncomeTax,Tbl_Transactions[[#This Row],[Amount]]*Rng_Lookup_SalesTax)</f>
        <v>38.073749999999997</v>
      </c>
      <c r="Q586" s="14">
        <f>IF(Tbl_Transactions[[#This Row],[Type]]="Expense",Tbl_Transactions[[#This Row],[Amount]]+Tbl_Transactions[[#This Row],[Tax]],Tbl_Transactions[[#This Row],[Amount]]-Tbl_Transactions[[#This Row],[Tax]])</f>
        <v>467.07375000000002</v>
      </c>
      <c r="R586" s="10" t="str">
        <f>IF(Tbl_Transactions[[#This Row],[Category]]="Income","Income","Expense")</f>
        <v>Expense</v>
      </c>
    </row>
    <row r="587" spans="1:18" x14ac:dyDescent="0.25">
      <c r="A587" s="10">
        <v>586</v>
      </c>
      <c r="B587" s="15">
        <v>41516</v>
      </c>
      <c r="C587" s="16">
        <v>0.11933449785896133</v>
      </c>
      <c r="D587" s="10">
        <f>IF(Tbl_Transactions[[#This Row],[Date]]="","",YEAR(Tbl_Transactions[[#This Row],[Date]]))</f>
        <v>2013</v>
      </c>
      <c r="E587" s="10">
        <f>MONTH(Tbl_Transactions[[#This Row],[Date]])</f>
        <v>8</v>
      </c>
      <c r="F587" s="10" t="str">
        <f>VLOOKUP(Tbl_Transactions[[#This Row],[Month Num]],Tbl_Lookup_Month[],2)</f>
        <v>Aug</v>
      </c>
      <c r="G587" s="10">
        <f>DAY(Tbl_Transactions[[#This Row],[Date]])</f>
        <v>30</v>
      </c>
      <c r="H587" s="10">
        <f>WEEKDAY(Tbl_Transactions[[#This Row],[Date]])</f>
        <v>6</v>
      </c>
      <c r="I587" s="10" t="str">
        <f>VLOOKUP(Tbl_Transactions[[#This Row],[Weekday Num]],Tbl_Lookup_Weekday[], 2)</f>
        <v>Fri</v>
      </c>
      <c r="J587" s="10" t="str">
        <f>VLOOKUP(Tbl_Transactions[[#This Row],[Time]],Tbl_Lookup_Time[],4,TRUE)</f>
        <v>Night</v>
      </c>
      <c r="K587" s="10" t="s">
        <v>37</v>
      </c>
      <c r="L587" s="10" t="s">
        <v>47</v>
      </c>
      <c r="M587" s="10" t="s">
        <v>48</v>
      </c>
      <c r="N587" s="10" t="s">
        <v>26</v>
      </c>
      <c r="O587" s="14">
        <v>79</v>
      </c>
      <c r="P587" s="14">
        <f>IF(Tbl_Transactions[[#This Row],[Type]]="Income",Tbl_Transactions[[#This Row],[Amount]]*Rng_Lookup_IncomeTax,Tbl_Transactions[[#This Row],[Amount]]*Rng_Lookup_SalesTax)</f>
        <v>7.0112499999999995</v>
      </c>
      <c r="Q587" s="14">
        <f>IF(Tbl_Transactions[[#This Row],[Type]]="Expense",Tbl_Transactions[[#This Row],[Amount]]+Tbl_Transactions[[#This Row],[Tax]],Tbl_Transactions[[#This Row],[Amount]]-Tbl_Transactions[[#This Row],[Tax]])</f>
        <v>86.011250000000004</v>
      </c>
      <c r="R587" s="10" t="str">
        <f>IF(Tbl_Transactions[[#This Row],[Category]]="Income","Income","Expense")</f>
        <v>Expense</v>
      </c>
    </row>
    <row r="588" spans="1:18" x14ac:dyDescent="0.25">
      <c r="A588" s="10">
        <v>587</v>
      </c>
      <c r="B588" s="15">
        <v>41517</v>
      </c>
      <c r="C588" s="16">
        <v>0.60437018465310266</v>
      </c>
      <c r="D588" s="10">
        <f>IF(Tbl_Transactions[[#This Row],[Date]]="","",YEAR(Tbl_Transactions[[#This Row],[Date]]))</f>
        <v>2013</v>
      </c>
      <c r="E588" s="10">
        <f>MONTH(Tbl_Transactions[[#This Row],[Date]])</f>
        <v>8</v>
      </c>
      <c r="F588" s="10" t="str">
        <f>VLOOKUP(Tbl_Transactions[[#This Row],[Month Num]],Tbl_Lookup_Month[],2)</f>
        <v>Aug</v>
      </c>
      <c r="G588" s="10">
        <f>DAY(Tbl_Transactions[[#This Row],[Date]])</f>
        <v>31</v>
      </c>
      <c r="H588" s="10">
        <f>WEEKDAY(Tbl_Transactions[[#This Row],[Date]])</f>
        <v>7</v>
      </c>
      <c r="I588" s="10" t="str">
        <f>VLOOKUP(Tbl_Transactions[[#This Row],[Weekday Num]],Tbl_Lookup_Weekday[], 2)</f>
        <v>Sat</v>
      </c>
      <c r="J588" s="10" t="str">
        <f>VLOOKUP(Tbl_Transactions[[#This Row],[Time]],Tbl_Lookup_Time[],4,TRUE)</f>
        <v>Afternoon</v>
      </c>
      <c r="K588" s="10" t="s">
        <v>51</v>
      </c>
      <c r="L588" s="10" t="s">
        <v>50</v>
      </c>
      <c r="M588" s="10" t="s">
        <v>52</v>
      </c>
      <c r="N588" s="10" t="s">
        <v>19</v>
      </c>
      <c r="O588" s="14">
        <v>86</v>
      </c>
      <c r="P588" s="14">
        <f>IF(Tbl_Transactions[[#This Row],[Type]]="Income",Tbl_Transactions[[#This Row],[Amount]]*Rng_Lookup_IncomeTax,Tbl_Transactions[[#This Row],[Amount]]*Rng_Lookup_SalesTax)</f>
        <v>7.6324999999999994</v>
      </c>
      <c r="Q588" s="14">
        <f>IF(Tbl_Transactions[[#This Row],[Type]]="Expense",Tbl_Transactions[[#This Row],[Amount]]+Tbl_Transactions[[#This Row],[Tax]],Tbl_Transactions[[#This Row],[Amount]]-Tbl_Transactions[[#This Row],[Tax]])</f>
        <v>93.632499999999993</v>
      </c>
      <c r="R588" s="10" t="str">
        <f>IF(Tbl_Transactions[[#This Row],[Category]]="Income","Income","Expense")</f>
        <v>Expense</v>
      </c>
    </row>
    <row r="589" spans="1:18" x14ac:dyDescent="0.25">
      <c r="A589" s="10">
        <v>588</v>
      </c>
      <c r="B589" s="15">
        <v>41519</v>
      </c>
      <c r="C589" s="16">
        <v>0.13185663639542899</v>
      </c>
      <c r="D589" s="10">
        <f>IF(Tbl_Transactions[[#This Row],[Date]]="","",YEAR(Tbl_Transactions[[#This Row],[Date]]))</f>
        <v>2013</v>
      </c>
      <c r="E589" s="10">
        <f>MONTH(Tbl_Transactions[[#This Row],[Date]])</f>
        <v>9</v>
      </c>
      <c r="F589" s="10" t="str">
        <f>VLOOKUP(Tbl_Transactions[[#This Row],[Month Num]],Tbl_Lookup_Month[],2)</f>
        <v>Sep</v>
      </c>
      <c r="G589" s="10">
        <f>DAY(Tbl_Transactions[[#This Row],[Date]])</f>
        <v>2</v>
      </c>
      <c r="H589" s="10">
        <f>WEEKDAY(Tbl_Transactions[[#This Row],[Date]])</f>
        <v>2</v>
      </c>
      <c r="I589" s="10" t="str">
        <f>VLOOKUP(Tbl_Transactions[[#This Row],[Weekday Num]],Tbl_Lookup_Weekday[], 2)</f>
        <v>Mon</v>
      </c>
      <c r="J589" s="10" t="str">
        <f>VLOOKUP(Tbl_Transactions[[#This Row],[Time]],Tbl_Lookup_Time[],4,TRUE)</f>
        <v>Night</v>
      </c>
      <c r="K589" s="10" t="s">
        <v>28</v>
      </c>
      <c r="L589" s="10" t="s">
        <v>32</v>
      </c>
      <c r="M589" s="10" t="s">
        <v>33</v>
      </c>
      <c r="N589" s="10" t="s">
        <v>26</v>
      </c>
      <c r="O589" s="14">
        <v>75</v>
      </c>
      <c r="P589" s="14">
        <f>IF(Tbl_Transactions[[#This Row],[Type]]="Income",Tbl_Transactions[[#This Row],[Amount]]*Rng_Lookup_IncomeTax,Tbl_Transactions[[#This Row],[Amount]]*Rng_Lookup_SalesTax)</f>
        <v>6.65625</v>
      </c>
      <c r="Q589" s="14">
        <f>IF(Tbl_Transactions[[#This Row],[Type]]="Expense",Tbl_Transactions[[#This Row],[Amount]]+Tbl_Transactions[[#This Row],[Tax]],Tbl_Transactions[[#This Row],[Amount]]-Tbl_Transactions[[#This Row],[Tax]])</f>
        <v>81.65625</v>
      </c>
      <c r="R589" s="10" t="str">
        <f>IF(Tbl_Transactions[[#This Row],[Category]]="Income","Income","Expense")</f>
        <v>Expense</v>
      </c>
    </row>
    <row r="590" spans="1:18" x14ac:dyDescent="0.25">
      <c r="A590" s="10">
        <v>589</v>
      </c>
      <c r="B590" s="15">
        <v>41521</v>
      </c>
      <c r="C590" s="16">
        <v>0.44345936401896857</v>
      </c>
      <c r="D590" s="10">
        <f>IF(Tbl_Transactions[[#This Row],[Date]]="","",YEAR(Tbl_Transactions[[#This Row],[Date]]))</f>
        <v>2013</v>
      </c>
      <c r="E590" s="10">
        <f>MONTH(Tbl_Transactions[[#This Row],[Date]])</f>
        <v>9</v>
      </c>
      <c r="F590" s="10" t="str">
        <f>VLOOKUP(Tbl_Transactions[[#This Row],[Month Num]],Tbl_Lookup_Month[],2)</f>
        <v>Sep</v>
      </c>
      <c r="G590" s="10">
        <f>DAY(Tbl_Transactions[[#This Row],[Date]])</f>
        <v>4</v>
      </c>
      <c r="H590" s="10">
        <f>WEEKDAY(Tbl_Transactions[[#This Row],[Date]])</f>
        <v>4</v>
      </c>
      <c r="I590" s="10" t="str">
        <f>VLOOKUP(Tbl_Transactions[[#This Row],[Weekday Num]],Tbl_Lookup_Weekday[], 2)</f>
        <v>Wed</v>
      </c>
      <c r="J590" s="10" t="str">
        <f>VLOOKUP(Tbl_Transactions[[#This Row],[Time]],Tbl_Lookup_Time[],4,TRUE)</f>
        <v>Late Morning</v>
      </c>
      <c r="K590" s="10" t="s">
        <v>28</v>
      </c>
      <c r="L590" s="10" t="s">
        <v>42</v>
      </c>
      <c r="M590" s="10" t="s">
        <v>43</v>
      </c>
      <c r="N590" s="10" t="s">
        <v>26</v>
      </c>
      <c r="O590" s="14">
        <v>230</v>
      </c>
      <c r="P590" s="14">
        <f>IF(Tbl_Transactions[[#This Row],[Type]]="Income",Tbl_Transactions[[#This Row],[Amount]]*Rng_Lookup_IncomeTax,Tbl_Transactions[[#This Row],[Amount]]*Rng_Lookup_SalesTax)</f>
        <v>20.412499999999998</v>
      </c>
      <c r="Q590" s="14">
        <f>IF(Tbl_Transactions[[#This Row],[Type]]="Expense",Tbl_Transactions[[#This Row],[Amount]]+Tbl_Transactions[[#This Row],[Tax]],Tbl_Transactions[[#This Row],[Amount]]-Tbl_Transactions[[#This Row],[Tax]])</f>
        <v>250.41249999999999</v>
      </c>
      <c r="R590" s="10" t="str">
        <f>IF(Tbl_Transactions[[#This Row],[Category]]="Income","Income","Expense")</f>
        <v>Expense</v>
      </c>
    </row>
    <row r="591" spans="1:18" x14ac:dyDescent="0.25">
      <c r="A591" s="10">
        <v>590</v>
      </c>
      <c r="B591" s="15">
        <v>41522</v>
      </c>
      <c r="C591" s="16">
        <v>0.25100214653244246</v>
      </c>
      <c r="D591" s="10">
        <f>IF(Tbl_Transactions[[#This Row],[Date]]="","",YEAR(Tbl_Transactions[[#This Row],[Date]]))</f>
        <v>2013</v>
      </c>
      <c r="E591" s="10">
        <f>MONTH(Tbl_Transactions[[#This Row],[Date]])</f>
        <v>9</v>
      </c>
      <c r="F591" s="10" t="str">
        <f>VLOOKUP(Tbl_Transactions[[#This Row],[Month Num]],Tbl_Lookup_Month[],2)</f>
        <v>Sep</v>
      </c>
      <c r="G591" s="10">
        <f>DAY(Tbl_Transactions[[#This Row],[Date]])</f>
        <v>5</v>
      </c>
      <c r="H591" s="10">
        <f>WEEKDAY(Tbl_Transactions[[#This Row],[Date]])</f>
        <v>5</v>
      </c>
      <c r="I591" s="10" t="str">
        <f>VLOOKUP(Tbl_Transactions[[#This Row],[Weekday Num]],Tbl_Lookup_Weekday[], 2)</f>
        <v>Thu</v>
      </c>
      <c r="J591" s="10" t="str">
        <f>VLOOKUP(Tbl_Transactions[[#This Row],[Time]],Tbl_Lookup_Time[],4,TRUE)</f>
        <v>Early Morning</v>
      </c>
      <c r="K591" s="10" t="s">
        <v>17</v>
      </c>
      <c r="L591" s="10" t="s">
        <v>44</v>
      </c>
      <c r="M591" s="10" t="s">
        <v>45</v>
      </c>
      <c r="N591" s="10" t="s">
        <v>19</v>
      </c>
      <c r="O591" s="14">
        <v>27</v>
      </c>
      <c r="P591" s="14">
        <f>IF(Tbl_Transactions[[#This Row],[Type]]="Income",Tbl_Transactions[[#This Row],[Amount]]*Rng_Lookup_IncomeTax,Tbl_Transactions[[#This Row],[Amount]]*Rng_Lookup_SalesTax)</f>
        <v>10.26</v>
      </c>
      <c r="Q591" s="14">
        <f>IF(Tbl_Transactions[[#This Row],[Type]]="Expense",Tbl_Transactions[[#This Row],[Amount]]+Tbl_Transactions[[#This Row],[Tax]],Tbl_Transactions[[#This Row],[Amount]]-Tbl_Transactions[[#This Row],[Tax]])</f>
        <v>16.740000000000002</v>
      </c>
      <c r="R591" s="10" t="str">
        <f>IF(Tbl_Transactions[[#This Row],[Category]]="Income","Income","Expense")</f>
        <v>Income</v>
      </c>
    </row>
    <row r="592" spans="1:18" x14ac:dyDescent="0.25">
      <c r="A592" s="10">
        <v>591</v>
      </c>
      <c r="B592" s="15">
        <v>41524</v>
      </c>
      <c r="C592" s="16">
        <v>0.80577144532928024</v>
      </c>
      <c r="D592" s="10">
        <f>IF(Tbl_Transactions[[#This Row],[Date]]="","",YEAR(Tbl_Transactions[[#This Row],[Date]]))</f>
        <v>2013</v>
      </c>
      <c r="E592" s="10">
        <f>MONTH(Tbl_Transactions[[#This Row],[Date]])</f>
        <v>9</v>
      </c>
      <c r="F592" s="10" t="str">
        <f>VLOOKUP(Tbl_Transactions[[#This Row],[Month Num]],Tbl_Lookup_Month[],2)</f>
        <v>Sep</v>
      </c>
      <c r="G592" s="10">
        <f>DAY(Tbl_Transactions[[#This Row],[Date]])</f>
        <v>7</v>
      </c>
      <c r="H592" s="10">
        <f>WEEKDAY(Tbl_Transactions[[#This Row],[Date]])</f>
        <v>7</v>
      </c>
      <c r="I592" s="10" t="str">
        <f>VLOOKUP(Tbl_Transactions[[#This Row],[Weekday Num]],Tbl_Lookup_Weekday[], 2)</f>
        <v>Sat</v>
      </c>
      <c r="J592" s="10" t="str">
        <f>VLOOKUP(Tbl_Transactions[[#This Row],[Time]],Tbl_Lookup_Time[],4,TRUE)</f>
        <v>Evening</v>
      </c>
      <c r="K592" s="10" t="s">
        <v>63</v>
      </c>
      <c r="L592" s="10" t="s">
        <v>62</v>
      </c>
      <c r="M592" s="10" t="s">
        <v>64</v>
      </c>
      <c r="N592" s="10" t="s">
        <v>19</v>
      </c>
      <c r="O592" s="14">
        <v>341</v>
      </c>
      <c r="P592" s="14">
        <f>IF(Tbl_Transactions[[#This Row],[Type]]="Income",Tbl_Transactions[[#This Row],[Amount]]*Rng_Lookup_IncomeTax,Tbl_Transactions[[#This Row],[Amount]]*Rng_Lookup_SalesTax)</f>
        <v>30.263749999999998</v>
      </c>
      <c r="Q592" s="14">
        <f>IF(Tbl_Transactions[[#This Row],[Type]]="Expense",Tbl_Transactions[[#This Row],[Amount]]+Tbl_Transactions[[#This Row],[Tax]],Tbl_Transactions[[#This Row],[Amount]]-Tbl_Transactions[[#This Row],[Tax]])</f>
        <v>371.26375000000002</v>
      </c>
      <c r="R592" s="10" t="str">
        <f>IF(Tbl_Transactions[[#This Row],[Category]]="Income","Income","Expense")</f>
        <v>Expense</v>
      </c>
    </row>
    <row r="593" spans="1:18" x14ac:dyDescent="0.25">
      <c r="A593" s="10">
        <v>592</v>
      </c>
      <c r="B593" s="15">
        <v>41524</v>
      </c>
      <c r="C593" s="16">
        <v>0.61566506133938759</v>
      </c>
      <c r="D593" s="10">
        <f>IF(Tbl_Transactions[[#This Row],[Date]]="","",YEAR(Tbl_Transactions[[#This Row],[Date]]))</f>
        <v>2013</v>
      </c>
      <c r="E593" s="10">
        <f>MONTH(Tbl_Transactions[[#This Row],[Date]])</f>
        <v>9</v>
      </c>
      <c r="F593" s="10" t="str">
        <f>VLOOKUP(Tbl_Transactions[[#This Row],[Month Num]],Tbl_Lookup_Month[],2)</f>
        <v>Sep</v>
      </c>
      <c r="G593" s="10">
        <f>DAY(Tbl_Transactions[[#This Row],[Date]])</f>
        <v>7</v>
      </c>
      <c r="H593" s="10">
        <f>WEEKDAY(Tbl_Transactions[[#This Row],[Date]])</f>
        <v>7</v>
      </c>
      <c r="I593" s="10" t="str">
        <f>VLOOKUP(Tbl_Transactions[[#This Row],[Weekday Num]],Tbl_Lookup_Weekday[], 2)</f>
        <v>Sat</v>
      </c>
      <c r="J593" s="10" t="str">
        <f>VLOOKUP(Tbl_Transactions[[#This Row],[Time]],Tbl_Lookup_Time[],4,TRUE)</f>
        <v>Afternoon</v>
      </c>
      <c r="K593" s="10" t="s">
        <v>40</v>
      </c>
      <c r="L593" s="10" t="s">
        <v>39</v>
      </c>
      <c r="M593" s="10" t="s">
        <v>41</v>
      </c>
      <c r="N593" s="10" t="s">
        <v>26</v>
      </c>
      <c r="O593" s="14">
        <v>467</v>
      </c>
      <c r="P593" s="14">
        <f>IF(Tbl_Transactions[[#This Row],[Type]]="Income",Tbl_Transactions[[#This Row],[Amount]]*Rng_Lookup_IncomeTax,Tbl_Transactions[[#This Row],[Amount]]*Rng_Lookup_SalesTax)</f>
        <v>41.446249999999999</v>
      </c>
      <c r="Q593" s="14">
        <f>IF(Tbl_Transactions[[#This Row],[Type]]="Expense",Tbl_Transactions[[#This Row],[Amount]]+Tbl_Transactions[[#This Row],[Tax]],Tbl_Transactions[[#This Row],[Amount]]-Tbl_Transactions[[#This Row],[Tax]])</f>
        <v>508.44625000000002</v>
      </c>
      <c r="R593" s="10" t="str">
        <f>IF(Tbl_Transactions[[#This Row],[Category]]="Income","Income","Expense")</f>
        <v>Expense</v>
      </c>
    </row>
    <row r="594" spans="1:18" x14ac:dyDescent="0.25">
      <c r="A594" s="10">
        <v>593</v>
      </c>
      <c r="B594" s="15">
        <v>41527</v>
      </c>
      <c r="C594" s="16">
        <v>7.3753084024090643E-2</v>
      </c>
      <c r="D594" s="10">
        <f>IF(Tbl_Transactions[[#This Row],[Date]]="","",YEAR(Tbl_Transactions[[#This Row],[Date]]))</f>
        <v>2013</v>
      </c>
      <c r="E594" s="10">
        <f>MONTH(Tbl_Transactions[[#This Row],[Date]])</f>
        <v>9</v>
      </c>
      <c r="F594" s="10" t="str">
        <f>VLOOKUP(Tbl_Transactions[[#This Row],[Month Num]],Tbl_Lookup_Month[],2)</f>
        <v>Sep</v>
      </c>
      <c r="G594" s="10">
        <f>DAY(Tbl_Transactions[[#This Row],[Date]])</f>
        <v>10</v>
      </c>
      <c r="H594" s="10">
        <f>WEEKDAY(Tbl_Transactions[[#This Row],[Date]])</f>
        <v>3</v>
      </c>
      <c r="I594" s="10" t="str">
        <f>VLOOKUP(Tbl_Transactions[[#This Row],[Weekday Num]],Tbl_Lookup_Weekday[], 2)</f>
        <v>Tue</v>
      </c>
      <c r="J594" s="10" t="str">
        <f>VLOOKUP(Tbl_Transactions[[#This Row],[Time]],Tbl_Lookup_Time[],4,TRUE)</f>
        <v>Night</v>
      </c>
      <c r="K594" s="10" t="s">
        <v>17</v>
      </c>
      <c r="L594" s="10" t="s">
        <v>16</v>
      </c>
      <c r="M594" s="10" t="s">
        <v>18</v>
      </c>
      <c r="N594" s="10" t="s">
        <v>19</v>
      </c>
      <c r="O594" s="14">
        <v>386</v>
      </c>
      <c r="P594" s="14">
        <f>IF(Tbl_Transactions[[#This Row],[Type]]="Income",Tbl_Transactions[[#This Row],[Amount]]*Rng_Lookup_IncomeTax,Tbl_Transactions[[#This Row],[Amount]]*Rng_Lookup_SalesTax)</f>
        <v>146.68</v>
      </c>
      <c r="Q594" s="14">
        <f>IF(Tbl_Transactions[[#This Row],[Type]]="Expense",Tbl_Transactions[[#This Row],[Amount]]+Tbl_Transactions[[#This Row],[Tax]],Tbl_Transactions[[#This Row],[Amount]]-Tbl_Transactions[[#This Row],[Tax]])</f>
        <v>239.32</v>
      </c>
      <c r="R594" s="10" t="str">
        <f>IF(Tbl_Transactions[[#This Row],[Category]]="Income","Income","Expense")</f>
        <v>Income</v>
      </c>
    </row>
    <row r="595" spans="1:18" x14ac:dyDescent="0.25">
      <c r="A595" s="10">
        <v>594</v>
      </c>
      <c r="B595" s="15">
        <v>41529</v>
      </c>
      <c r="C595" s="16">
        <v>0.32400070503938772</v>
      </c>
      <c r="D595" s="10">
        <f>IF(Tbl_Transactions[[#This Row],[Date]]="","",YEAR(Tbl_Transactions[[#This Row],[Date]]))</f>
        <v>2013</v>
      </c>
      <c r="E595" s="10">
        <f>MONTH(Tbl_Transactions[[#This Row],[Date]])</f>
        <v>9</v>
      </c>
      <c r="F595" s="10" t="str">
        <f>VLOOKUP(Tbl_Transactions[[#This Row],[Month Num]],Tbl_Lookup_Month[],2)</f>
        <v>Sep</v>
      </c>
      <c r="G595" s="10">
        <f>DAY(Tbl_Transactions[[#This Row],[Date]])</f>
        <v>12</v>
      </c>
      <c r="H595" s="10">
        <f>WEEKDAY(Tbl_Transactions[[#This Row],[Date]])</f>
        <v>5</v>
      </c>
      <c r="I595" s="10" t="str">
        <f>VLOOKUP(Tbl_Transactions[[#This Row],[Weekday Num]],Tbl_Lookup_Weekday[], 2)</f>
        <v>Thu</v>
      </c>
      <c r="J595" s="10" t="str">
        <f>VLOOKUP(Tbl_Transactions[[#This Row],[Time]],Tbl_Lookup_Time[],4,TRUE)</f>
        <v>Morning</v>
      </c>
      <c r="K595" s="10" t="s">
        <v>37</v>
      </c>
      <c r="L595" s="10" t="s">
        <v>47</v>
      </c>
      <c r="M595" s="10" t="s">
        <v>48</v>
      </c>
      <c r="N595" s="10" t="s">
        <v>35</v>
      </c>
      <c r="O595" s="14">
        <v>50</v>
      </c>
      <c r="P595" s="14">
        <f>IF(Tbl_Transactions[[#This Row],[Type]]="Income",Tbl_Transactions[[#This Row],[Amount]]*Rng_Lookup_IncomeTax,Tbl_Transactions[[#This Row],[Amount]]*Rng_Lookup_SalesTax)</f>
        <v>4.4375</v>
      </c>
      <c r="Q595" s="14">
        <f>IF(Tbl_Transactions[[#This Row],[Type]]="Expense",Tbl_Transactions[[#This Row],[Amount]]+Tbl_Transactions[[#This Row],[Tax]],Tbl_Transactions[[#This Row],[Amount]]-Tbl_Transactions[[#This Row],[Tax]])</f>
        <v>54.4375</v>
      </c>
      <c r="R595" s="10" t="str">
        <f>IF(Tbl_Transactions[[#This Row],[Category]]="Income","Income","Expense")</f>
        <v>Expense</v>
      </c>
    </row>
    <row r="596" spans="1:18" x14ac:dyDescent="0.25">
      <c r="A596" s="10">
        <v>595</v>
      </c>
      <c r="B596" s="15">
        <v>41530</v>
      </c>
      <c r="C596" s="16">
        <v>0.15512502327554067</v>
      </c>
      <c r="D596" s="10">
        <f>IF(Tbl_Transactions[[#This Row],[Date]]="","",YEAR(Tbl_Transactions[[#This Row],[Date]]))</f>
        <v>2013</v>
      </c>
      <c r="E596" s="10">
        <f>MONTH(Tbl_Transactions[[#This Row],[Date]])</f>
        <v>9</v>
      </c>
      <c r="F596" s="10" t="str">
        <f>VLOOKUP(Tbl_Transactions[[#This Row],[Month Num]],Tbl_Lookup_Month[],2)</f>
        <v>Sep</v>
      </c>
      <c r="G596" s="10">
        <f>DAY(Tbl_Transactions[[#This Row],[Date]])</f>
        <v>13</v>
      </c>
      <c r="H596" s="10">
        <f>WEEKDAY(Tbl_Transactions[[#This Row],[Date]])</f>
        <v>6</v>
      </c>
      <c r="I596" s="10" t="str">
        <f>VLOOKUP(Tbl_Transactions[[#This Row],[Weekday Num]],Tbl_Lookup_Weekday[], 2)</f>
        <v>Fri</v>
      </c>
      <c r="J596" s="10" t="str">
        <f>VLOOKUP(Tbl_Transactions[[#This Row],[Time]],Tbl_Lookup_Time[],4,TRUE)</f>
        <v>Night</v>
      </c>
      <c r="K596" s="10" t="s">
        <v>55</v>
      </c>
      <c r="L596" s="10" t="s">
        <v>57</v>
      </c>
      <c r="M596" s="10" t="s">
        <v>58</v>
      </c>
      <c r="N596" s="10" t="s">
        <v>35</v>
      </c>
      <c r="O596" s="14">
        <v>258</v>
      </c>
      <c r="P596" s="14">
        <f>IF(Tbl_Transactions[[#This Row],[Type]]="Income",Tbl_Transactions[[#This Row],[Amount]]*Rng_Lookup_IncomeTax,Tbl_Transactions[[#This Row],[Amount]]*Rng_Lookup_SalesTax)</f>
        <v>22.897499999999997</v>
      </c>
      <c r="Q596" s="14">
        <f>IF(Tbl_Transactions[[#This Row],[Type]]="Expense",Tbl_Transactions[[#This Row],[Amount]]+Tbl_Transactions[[#This Row],[Tax]],Tbl_Transactions[[#This Row],[Amount]]-Tbl_Transactions[[#This Row],[Tax]])</f>
        <v>280.89749999999998</v>
      </c>
      <c r="R596" s="10" t="str">
        <f>IF(Tbl_Transactions[[#This Row],[Category]]="Income","Income","Expense")</f>
        <v>Expense</v>
      </c>
    </row>
    <row r="597" spans="1:18" x14ac:dyDescent="0.25">
      <c r="A597" s="10">
        <v>596</v>
      </c>
      <c r="B597" s="15">
        <v>41533</v>
      </c>
      <c r="C597" s="16">
        <v>0.49518108069953204</v>
      </c>
      <c r="D597" s="10">
        <f>IF(Tbl_Transactions[[#This Row],[Date]]="","",YEAR(Tbl_Transactions[[#This Row],[Date]]))</f>
        <v>2013</v>
      </c>
      <c r="E597" s="10">
        <f>MONTH(Tbl_Transactions[[#This Row],[Date]])</f>
        <v>9</v>
      </c>
      <c r="F597" s="10" t="str">
        <f>VLOOKUP(Tbl_Transactions[[#This Row],[Month Num]],Tbl_Lookup_Month[],2)</f>
        <v>Sep</v>
      </c>
      <c r="G597" s="10">
        <f>DAY(Tbl_Transactions[[#This Row],[Date]])</f>
        <v>16</v>
      </c>
      <c r="H597" s="10">
        <f>WEEKDAY(Tbl_Transactions[[#This Row],[Date]])</f>
        <v>2</v>
      </c>
      <c r="I597" s="10" t="str">
        <f>VLOOKUP(Tbl_Transactions[[#This Row],[Weekday Num]],Tbl_Lookup_Weekday[], 2)</f>
        <v>Mon</v>
      </c>
      <c r="J597" s="10" t="str">
        <f>VLOOKUP(Tbl_Transactions[[#This Row],[Time]],Tbl_Lookup_Time[],4,TRUE)</f>
        <v>Late Morning</v>
      </c>
      <c r="K597" s="10" t="s">
        <v>28</v>
      </c>
      <c r="L597" s="10" t="s">
        <v>27</v>
      </c>
      <c r="M597" s="10" t="s">
        <v>29</v>
      </c>
      <c r="N597" s="10" t="s">
        <v>19</v>
      </c>
      <c r="O597" s="14">
        <v>280</v>
      </c>
      <c r="P597" s="14">
        <f>IF(Tbl_Transactions[[#This Row],[Type]]="Income",Tbl_Transactions[[#This Row],[Amount]]*Rng_Lookup_IncomeTax,Tbl_Transactions[[#This Row],[Amount]]*Rng_Lookup_SalesTax)</f>
        <v>24.849999999999998</v>
      </c>
      <c r="Q597" s="14">
        <f>IF(Tbl_Transactions[[#This Row],[Type]]="Expense",Tbl_Transactions[[#This Row],[Amount]]+Tbl_Transactions[[#This Row],[Tax]],Tbl_Transactions[[#This Row],[Amount]]-Tbl_Transactions[[#This Row],[Tax]])</f>
        <v>304.85000000000002</v>
      </c>
      <c r="R597" s="10" t="str">
        <f>IF(Tbl_Transactions[[#This Row],[Category]]="Income","Income","Expense")</f>
        <v>Expense</v>
      </c>
    </row>
    <row r="598" spans="1:18" x14ac:dyDescent="0.25">
      <c r="A598" s="10">
        <v>597</v>
      </c>
      <c r="B598" s="15">
        <v>41541</v>
      </c>
      <c r="C598" s="16">
        <v>0.33979860262736783</v>
      </c>
      <c r="D598" s="10">
        <f>IF(Tbl_Transactions[[#This Row],[Date]]="","",YEAR(Tbl_Transactions[[#This Row],[Date]]))</f>
        <v>2013</v>
      </c>
      <c r="E598" s="10">
        <f>MONTH(Tbl_Transactions[[#This Row],[Date]])</f>
        <v>9</v>
      </c>
      <c r="F598" s="10" t="str">
        <f>VLOOKUP(Tbl_Transactions[[#This Row],[Month Num]],Tbl_Lookup_Month[],2)</f>
        <v>Sep</v>
      </c>
      <c r="G598" s="10">
        <f>DAY(Tbl_Transactions[[#This Row],[Date]])</f>
        <v>24</v>
      </c>
      <c r="H598" s="10">
        <f>WEEKDAY(Tbl_Transactions[[#This Row],[Date]])</f>
        <v>3</v>
      </c>
      <c r="I598" s="10" t="str">
        <f>VLOOKUP(Tbl_Transactions[[#This Row],[Weekday Num]],Tbl_Lookup_Weekday[], 2)</f>
        <v>Tue</v>
      </c>
      <c r="J598" s="10" t="str">
        <f>VLOOKUP(Tbl_Transactions[[#This Row],[Time]],Tbl_Lookup_Time[],4,TRUE)</f>
        <v>Morning</v>
      </c>
      <c r="K598" s="10" t="s">
        <v>55</v>
      </c>
      <c r="L598" s="10" t="s">
        <v>54</v>
      </c>
      <c r="M598" s="10" t="s">
        <v>56</v>
      </c>
      <c r="N598" s="10" t="s">
        <v>19</v>
      </c>
      <c r="O598" s="14">
        <v>193</v>
      </c>
      <c r="P598" s="14">
        <f>IF(Tbl_Transactions[[#This Row],[Type]]="Income",Tbl_Transactions[[#This Row],[Amount]]*Rng_Lookup_IncomeTax,Tbl_Transactions[[#This Row],[Amount]]*Rng_Lookup_SalesTax)</f>
        <v>17.12875</v>
      </c>
      <c r="Q598" s="14">
        <f>IF(Tbl_Transactions[[#This Row],[Type]]="Expense",Tbl_Transactions[[#This Row],[Amount]]+Tbl_Transactions[[#This Row],[Tax]],Tbl_Transactions[[#This Row],[Amount]]-Tbl_Transactions[[#This Row],[Tax]])</f>
        <v>210.12875</v>
      </c>
      <c r="R598" s="10" t="str">
        <f>IF(Tbl_Transactions[[#This Row],[Category]]="Income","Income","Expense")</f>
        <v>Expense</v>
      </c>
    </row>
    <row r="599" spans="1:18" x14ac:dyDescent="0.25">
      <c r="A599" s="10">
        <v>598</v>
      </c>
      <c r="B599" s="15">
        <v>41542</v>
      </c>
      <c r="C599" s="16">
        <v>0.63874324820472628</v>
      </c>
      <c r="D599" s="10">
        <f>IF(Tbl_Transactions[[#This Row],[Date]]="","",YEAR(Tbl_Transactions[[#This Row],[Date]]))</f>
        <v>2013</v>
      </c>
      <c r="E599" s="10">
        <f>MONTH(Tbl_Transactions[[#This Row],[Date]])</f>
        <v>9</v>
      </c>
      <c r="F599" s="10" t="str">
        <f>VLOOKUP(Tbl_Transactions[[#This Row],[Month Num]],Tbl_Lookup_Month[],2)</f>
        <v>Sep</v>
      </c>
      <c r="G599" s="10">
        <f>DAY(Tbl_Transactions[[#This Row],[Date]])</f>
        <v>25</v>
      </c>
      <c r="H599" s="10">
        <f>WEEKDAY(Tbl_Transactions[[#This Row],[Date]])</f>
        <v>4</v>
      </c>
      <c r="I599" s="10" t="str">
        <f>VLOOKUP(Tbl_Transactions[[#This Row],[Weekday Num]],Tbl_Lookup_Weekday[], 2)</f>
        <v>Wed</v>
      </c>
      <c r="J599" s="10" t="str">
        <f>VLOOKUP(Tbl_Transactions[[#This Row],[Time]],Tbl_Lookup_Time[],4,TRUE)</f>
        <v>Afternoon</v>
      </c>
      <c r="K599" s="10" t="s">
        <v>55</v>
      </c>
      <c r="L599" s="10" t="s">
        <v>57</v>
      </c>
      <c r="M599" s="10" t="s">
        <v>58</v>
      </c>
      <c r="N599" s="10" t="s">
        <v>19</v>
      </c>
      <c r="O599" s="14">
        <v>184</v>
      </c>
      <c r="P599" s="14">
        <f>IF(Tbl_Transactions[[#This Row],[Type]]="Income",Tbl_Transactions[[#This Row],[Amount]]*Rng_Lookup_IncomeTax,Tbl_Transactions[[#This Row],[Amount]]*Rng_Lookup_SalesTax)</f>
        <v>16.329999999999998</v>
      </c>
      <c r="Q599" s="14">
        <f>IF(Tbl_Transactions[[#This Row],[Type]]="Expense",Tbl_Transactions[[#This Row],[Amount]]+Tbl_Transactions[[#This Row],[Tax]],Tbl_Transactions[[#This Row],[Amount]]-Tbl_Transactions[[#This Row],[Tax]])</f>
        <v>200.32999999999998</v>
      </c>
      <c r="R599" s="10" t="str">
        <f>IF(Tbl_Transactions[[#This Row],[Category]]="Income","Income","Expense")</f>
        <v>Expense</v>
      </c>
    </row>
    <row r="600" spans="1:18" x14ac:dyDescent="0.25">
      <c r="A600" s="10">
        <v>599</v>
      </c>
      <c r="B600" s="15">
        <v>41543</v>
      </c>
      <c r="C600" s="16">
        <v>0.9112758465096592</v>
      </c>
      <c r="D600" s="10">
        <f>IF(Tbl_Transactions[[#This Row],[Date]]="","",YEAR(Tbl_Transactions[[#This Row],[Date]]))</f>
        <v>2013</v>
      </c>
      <c r="E600" s="10">
        <f>MONTH(Tbl_Transactions[[#This Row],[Date]])</f>
        <v>9</v>
      </c>
      <c r="F600" s="10" t="str">
        <f>VLOOKUP(Tbl_Transactions[[#This Row],[Month Num]],Tbl_Lookup_Month[],2)</f>
        <v>Sep</v>
      </c>
      <c r="G600" s="10">
        <f>DAY(Tbl_Transactions[[#This Row],[Date]])</f>
        <v>26</v>
      </c>
      <c r="H600" s="10">
        <f>WEEKDAY(Tbl_Transactions[[#This Row],[Date]])</f>
        <v>5</v>
      </c>
      <c r="I600" s="10" t="str">
        <f>VLOOKUP(Tbl_Transactions[[#This Row],[Weekday Num]],Tbl_Lookup_Weekday[], 2)</f>
        <v>Thu</v>
      </c>
      <c r="J600" s="10" t="str">
        <f>VLOOKUP(Tbl_Transactions[[#This Row],[Time]],Tbl_Lookup_Time[],4,TRUE)</f>
        <v>Evening</v>
      </c>
      <c r="K600" s="10" t="s">
        <v>28</v>
      </c>
      <c r="L600" s="10" t="s">
        <v>27</v>
      </c>
      <c r="M600" s="10" t="s">
        <v>29</v>
      </c>
      <c r="N600" s="10" t="s">
        <v>19</v>
      </c>
      <c r="O600" s="14">
        <v>122</v>
      </c>
      <c r="P600" s="14">
        <f>IF(Tbl_Transactions[[#This Row],[Type]]="Income",Tbl_Transactions[[#This Row],[Amount]]*Rng_Lookup_IncomeTax,Tbl_Transactions[[#This Row],[Amount]]*Rng_Lookup_SalesTax)</f>
        <v>10.827499999999999</v>
      </c>
      <c r="Q600" s="14">
        <f>IF(Tbl_Transactions[[#This Row],[Type]]="Expense",Tbl_Transactions[[#This Row],[Amount]]+Tbl_Transactions[[#This Row],[Tax]],Tbl_Transactions[[#This Row],[Amount]]-Tbl_Transactions[[#This Row],[Tax]])</f>
        <v>132.82749999999999</v>
      </c>
      <c r="R600" s="10" t="str">
        <f>IF(Tbl_Transactions[[#This Row],[Category]]="Income","Income","Expense")</f>
        <v>Expense</v>
      </c>
    </row>
    <row r="601" spans="1:18" x14ac:dyDescent="0.25">
      <c r="A601" s="10">
        <v>600</v>
      </c>
      <c r="B601" s="15">
        <v>41547</v>
      </c>
      <c r="C601" s="16">
        <v>0.60327256818487507</v>
      </c>
      <c r="D601" s="10">
        <f>IF(Tbl_Transactions[[#This Row],[Date]]="","",YEAR(Tbl_Transactions[[#This Row],[Date]]))</f>
        <v>2013</v>
      </c>
      <c r="E601" s="10">
        <f>MONTH(Tbl_Transactions[[#This Row],[Date]])</f>
        <v>9</v>
      </c>
      <c r="F601" s="10" t="str">
        <f>VLOOKUP(Tbl_Transactions[[#This Row],[Month Num]],Tbl_Lookup_Month[],2)</f>
        <v>Sep</v>
      </c>
      <c r="G601" s="10">
        <f>DAY(Tbl_Transactions[[#This Row],[Date]])</f>
        <v>30</v>
      </c>
      <c r="H601" s="10">
        <f>WEEKDAY(Tbl_Transactions[[#This Row],[Date]])</f>
        <v>2</v>
      </c>
      <c r="I601" s="10" t="str">
        <f>VLOOKUP(Tbl_Transactions[[#This Row],[Weekday Num]],Tbl_Lookup_Weekday[], 2)</f>
        <v>Mon</v>
      </c>
      <c r="J601" s="10" t="str">
        <f>VLOOKUP(Tbl_Transactions[[#This Row],[Time]],Tbl_Lookup_Time[],4,TRUE)</f>
        <v>Afternoon</v>
      </c>
      <c r="K601" s="10" t="s">
        <v>51</v>
      </c>
      <c r="L601" s="10" t="s">
        <v>50</v>
      </c>
      <c r="M601" s="10" t="s">
        <v>52</v>
      </c>
      <c r="N601" s="10" t="s">
        <v>26</v>
      </c>
      <c r="O601" s="14">
        <v>23</v>
      </c>
      <c r="P601" s="14">
        <f>IF(Tbl_Transactions[[#This Row],[Type]]="Income",Tbl_Transactions[[#This Row],[Amount]]*Rng_Lookup_IncomeTax,Tbl_Transactions[[#This Row],[Amount]]*Rng_Lookup_SalesTax)</f>
        <v>2.0412499999999998</v>
      </c>
      <c r="Q601" s="14">
        <f>IF(Tbl_Transactions[[#This Row],[Type]]="Expense",Tbl_Transactions[[#This Row],[Amount]]+Tbl_Transactions[[#This Row],[Tax]],Tbl_Transactions[[#This Row],[Amount]]-Tbl_Transactions[[#This Row],[Tax]])</f>
        <v>25.041249999999998</v>
      </c>
      <c r="R601" s="10" t="str">
        <f>IF(Tbl_Transactions[[#This Row],[Category]]="Income","Income","Expense")</f>
        <v>Expense</v>
      </c>
    </row>
    <row r="602" spans="1:18" x14ac:dyDescent="0.25">
      <c r="A602" s="10">
        <v>601</v>
      </c>
      <c r="B602" s="15">
        <v>41547</v>
      </c>
      <c r="C602" s="16">
        <v>0.93160953371002253</v>
      </c>
      <c r="D602" s="10">
        <f>IF(Tbl_Transactions[[#This Row],[Date]]="","",YEAR(Tbl_Transactions[[#This Row],[Date]]))</f>
        <v>2013</v>
      </c>
      <c r="E602" s="10">
        <f>MONTH(Tbl_Transactions[[#This Row],[Date]])</f>
        <v>9</v>
      </c>
      <c r="F602" s="10" t="str">
        <f>VLOOKUP(Tbl_Transactions[[#This Row],[Month Num]],Tbl_Lookup_Month[],2)</f>
        <v>Sep</v>
      </c>
      <c r="G602" s="10">
        <f>DAY(Tbl_Transactions[[#This Row],[Date]])</f>
        <v>30</v>
      </c>
      <c r="H602" s="10">
        <f>WEEKDAY(Tbl_Transactions[[#This Row],[Date]])</f>
        <v>2</v>
      </c>
      <c r="I602" s="10" t="str">
        <f>VLOOKUP(Tbl_Transactions[[#This Row],[Weekday Num]],Tbl_Lookup_Weekday[], 2)</f>
        <v>Mon</v>
      </c>
      <c r="J602" s="10" t="str">
        <f>VLOOKUP(Tbl_Transactions[[#This Row],[Time]],Tbl_Lookup_Time[],4,TRUE)</f>
        <v>Evening</v>
      </c>
      <c r="K602" s="10" t="s">
        <v>37</v>
      </c>
      <c r="L602" s="10" t="s">
        <v>36</v>
      </c>
      <c r="M602" s="10" t="s">
        <v>38</v>
      </c>
      <c r="N602" s="10" t="s">
        <v>35</v>
      </c>
      <c r="O602" s="14">
        <v>262</v>
      </c>
      <c r="P602" s="14">
        <f>IF(Tbl_Transactions[[#This Row],[Type]]="Income",Tbl_Transactions[[#This Row],[Amount]]*Rng_Lookup_IncomeTax,Tbl_Transactions[[#This Row],[Amount]]*Rng_Lookup_SalesTax)</f>
        <v>23.252499999999998</v>
      </c>
      <c r="Q602" s="14">
        <f>IF(Tbl_Transactions[[#This Row],[Type]]="Expense",Tbl_Transactions[[#This Row],[Amount]]+Tbl_Transactions[[#This Row],[Tax]],Tbl_Transactions[[#This Row],[Amount]]-Tbl_Transactions[[#This Row],[Tax]])</f>
        <v>285.2525</v>
      </c>
      <c r="R602" s="10" t="str">
        <f>IF(Tbl_Transactions[[#This Row],[Category]]="Income","Income","Expense")</f>
        <v>Expense</v>
      </c>
    </row>
    <row r="603" spans="1:18" x14ac:dyDescent="0.25">
      <c r="A603" s="10">
        <v>602</v>
      </c>
      <c r="B603" s="15">
        <v>41550</v>
      </c>
      <c r="C603" s="16">
        <v>0.54853220917621404</v>
      </c>
      <c r="D603" s="10">
        <f>IF(Tbl_Transactions[[#This Row],[Date]]="","",YEAR(Tbl_Transactions[[#This Row],[Date]]))</f>
        <v>2013</v>
      </c>
      <c r="E603" s="10">
        <f>MONTH(Tbl_Transactions[[#This Row],[Date]])</f>
        <v>10</v>
      </c>
      <c r="F603" s="10" t="str">
        <f>VLOOKUP(Tbl_Transactions[[#This Row],[Month Num]],Tbl_Lookup_Month[],2)</f>
        <v>Oct</v>
      </c>
      <c r="G603" s="10">
        <f>DAY(Tbl_Transactions[[#This Row],[Date]])</f>
        <v>3</v>
      </c>
      <c r="H603" s="10">
        <f>WEEKDAY(Tbl_Transactions[[#This Row],[Date]])</f>
        <v>5</v>
      </c>
      <c r="I603" s="10" t="str">
        <f>VLOOKUP(Tbl_Transactions[[#This Row],[Weekday Num]],Tbl_Lookup_Weekday[], 2)</f>
        <v>Thu</v>
      </c>
      <c r="J603" s="10" t="str">
        <f>VLOOKUP(Tbl_Transactions[[#This Row],[Time]],Tbl_Lookup_Time[],4,TRUE)</f>
        <v>Afternoon</v>
      </c>
      <c r="K603" s="10" t="s">
        <v>28</v>
      </c>
      <c r="L603" s="10" t="s">
        <v>32</v>
      </c>
      <c r="M603" s="10" t="s">
        <v>33</v>
      </c>
      <c r="N603" s="10" t="s">
        <v>19</v>
      </c>
      <c r="O603" s="14">
        <v>329</v>
      </c>
      <c r="P603" s="14">
        <f>IF(Tbl_Transactions[[#This Row],[Type]]="Income",Tbl_Transactions[[#This Row],[Amount]]*Rng_Lookup_IncomeTax,Tbl_Transactions[[#This Row],[Amount]]*Rng_Lookup_SalesTax)</f>
        <v>29.198749999999997</v>
      </c>
      <c r="Q603" s="14">
        <f>IF(Tbl_Transactions[[#This Row],[Type]]="Expense",Tbl_Transactions[[#This Row],[Amount]]+Tbl_Transactions[[#This Row],[Tax]],Tbl_Transactions[[#This Row],[Amount]]-Tbl_Transactions[[#This Row],[Tax]])</f>
        <v>358.19875000000002</v>
      </c>
      <c r="R603" s="10" t="str">
        <f>IF(Tbl_Transactions[[#This Row],[Category]]="Income","Income","Expense")</f>
        <v>Expense</v>
      </c>
    </row>
    <row r="604" spans="1:18" x14ac:dyDescent="0.25">
      <c r="A604" s="10">
        <v>603</v>
      </c>
      <c r="B604" s="15">
        <v>41550</v>
      </c>
      <c r="C604" s="16">
        <v>0.3060070309465156</v>
      </c>
      <c r="D604" s="10">
        <f>IF(Tbl_Transactions[[#This Row],[Date]]="","",YEAR(Tbl_Transactions[[#This Row],[Date]]))</f>
        <v>2013</v>
      </c>
      <c r="E604" s="10">
        <f>MONTH(Tbl_Transactions[[#This Row],[Date]])</f>
        <v>10</v>
      </c>
      <c r="F604" s="10" t="str">
        <f>VLOOKUP(Tbl_Transactions[[#This Row],[Month Num]],Tbl_Lookup_Month[],2)</f>
        <v>Oct</v>
      </c>
      <c r="G604" s="10">
        <f>DAY(Tbl_Transactions[[#This Row],[Date]])</f>
        <v>3</v>
      </c>
      <c r="H604" s="10">
        <f>WEEKDAY(Tbl_Transactions[[#This Row],[Date]])</f>
        <v>5</v>
      </c>
      <c r="I604" s="10" t="str">
        <f>VLOOKUP(Tbl_Transactions[[#This Row],[Weekday Num]],Tbl_Lookup_Weekday[], 2)</f>
        <v>Thu</v>
      </c>
      <c r="J604" s="10" t="str">
        <f>VLOOKUP(Tbl_Transactions[[#This Row],[Time]],Tbl_Lookup_Time[],4,TRUE)</f>
        <v>Morning</v>
      </c>
      <c r="K604" s="10" t="s">
        <v>24</v>
      </c>
      <c r="L604" s="10" t="s">
        <v>30</v>
      </c>
      <c r="M604" s="10" t="s">
        <v>31</v>
      </c>
      <c r="N604" s="10" t="s">
        <v>19</v>
      </c>
      <c r="O604" s="14">
        <v>419</v>
      </c>
      <c r="P604" s="14">
        <f>IF(Tbl_Transactions[[#This Row],[Type]]="Income",Tbl_Transactions[[#This Row],[Amount]]*Rng_Lookup_IncomeTax,Tbl_Transactions[[#This Row],[Amount]]*Rng_Lookup_SalesTax)</f>
        <v>37.186250000000001</v>
      </c>
      <c r="Q604" s="14">
        <f>IF(Tbl_Transactions[[#This Row],[Type]]="Expense",Tbl_Transactions[[#This Row],[Amount]]+Tbl_Transactions[[#This Row],[Tax]],Tbl_Transactions[[#This Row],[Amount]]-Tbl_Transactions[[#This Row],[Tax]])</f>
        <v>456.18624999999997</v>
      </c>
      <c r="R604" s="10" t="str">
        <f>IF(Tbl_Transactions[[#This Row],[Category]]="Income","Income","Expense")</f>
        <v>Expense</v>
      </c>
    </row>
    <row r="605" spans="1:18" x14ac:dyDescent="0.25">
      <c r="A605" s="10">
        <v>604</v>
      </c>
      <c r="B605" s="15">
        <v>41553</v>
      </c>
      <c r="C605" s="16">
        <v>0.41112171363321615</v>
      </c>
      <c r="D605" s="10">
        <f>IF(Tbl_Transactions[[#This Row],[Date]]="","",YEAR(Tbl_Transactions[[#This Row],[Date]]))</f>
        <v>2013</v>
      </c>
      <c r="E605" s="10">
        <f>MONTH(Tbl_Transactions[[#This Row],[Date]])</f>
        <v>10</v>
      </c>
      <c r="F605" s="10" t="str">
        <f>VLOOKUP(Tbl_Transactions[[#This Row],[Month Num]],Tbl_Lookup_Month[],2)</f>
        <v>Oct</v>
      </c>
      <c r="G605" s="10">
        <f>DAY(Tbl_Transactions[[#This Row],[Date]])</f>
        <v>6</v>
      </c>
      <c r="H605" s="10">
        <f>WEEKDAY(Tbl_Transactions[[#This Row],[Date]])</f>
        <v>1</v>
      </c>
      <c r="I605" s="10" t="str">
        <f>VLOOKUP(Tbl_Transactions[[#This Row],[Weekday Num]],Tbl_Lookup_Weekday[], 2)</f>
        <v>Sun</v>
      </c>
      <c r="J605" s="10" t="str">
        <f>VLOOKUP(Tbl_Transactions[[#This Row],[Time]],Tbl_Lookup_Time[],4,TRUE)</f>
        <v>Morning</v>
      </c>
      <c r="K605" s="10" t="s">
        <v>55</v>
      </c>
      <c r="L605" s="10" t="s">
        <v>54</v>
      </c>
      <c r="M605" s="10" t="s">
        <v>56</v>
      </c>
      <c r="N605" s="10" t="s">
        <v>35</v>
      </c>
      <c r="O605" s="14">
        <v>74</v>
      </c>
      <c r="P605" s="14">
        <f>IF(Tbl_Transactions[[#This Row],[Type]]="Income",Tbl_Transactions[[#This Row],[Amount]]*Rng_Lookup_IncomeTax,Tbl_Transactions[[#This Row],[Amount]]*Rng_Lookup_SalesTax)</f>
        <v>6.5674999999999999</v>
      </c>
      <c r="Q605" s="14">
        <f>IF(Tbl_Transactions[[#This Row],[Type]]="Expense",Tbl_Transactions[[#This Row],[Amount]]+Tbl_Transactions[[#This Row],[Tax]],Tbl_Transactions[[#This Row],[Amount]]-Tbl_Transactions[[#This Row],[Tax]])</f>
        <v>80.567499999999995</v>
      </c>
      <c r="R605" s="10" t="str">
        <f>IF(Tbl_Transactions[[#This Row],[Category]]="Income","Income","Expense")</f>
        <v>Expense</v>
      </c>
    </row>
    <row r="606" spans="1:18" x14ac:dyDescent="0.25">
      <c r="A606" s="10">
        <v>605</v>
      </c>
      <c r="B606" s="15">
        <v>41555</v>
      </c>
      <c r="C606" s="16">
        <v>0.39792445665611775</v>
      </c>
      <c r="D606" s="10">
        <f>IF(Tbl_Transactions[[#This Row],[Date]]="","",YEAR(Tbl_Transactions[[#This Row],[Date]]))</f>
        <v>2013</v>
      </c>
      <c r="E606" s="10">
        <f>MONTH(Tbl_Transactions[[#This Row],[Date]])</f>
        <v>10</v>
      </c>
      <c r="F606" s="10" t="str">
        <f>VLOOKUP(Tbl_Transactions[[#This Row],[Month Num]],Tbl_Lookup_Month[],2)</f>
        <v>Oct</v>
      </c>
      <c r="G606" s="10">
        <f>DAY(Tbl_Transactions[[#This Row],[Date]])</f>
        <v>8</v>
      </c>
      <c r="H606" s="10">
        <f>WEEKDAY(Tbl_Transactions[[#This Row],[Date]])</f>
        <v>3</v>
      </c>
      <c r="I606" s="10" t="str">
        <f>VLOOKUP(Tbl_Transactions[[#This Row],[Weekday Num]],Tbl_Lookup_Weekday[], 2)</f>
        <v>Tue</v>
      </c>
      <c r="J606" s="10" t="str">
        <f>VLOOKUP(Tbl_Transactions[[#This Row],[Time]],Tbl_Lookup_Time[],4,TRUE)</f>
        <v>Morning</v>
      </c>
      <c r="K606" s="10" t="s">
        <v>63</v>
      </c>
      <c r="L606" s="10" t="s">
        <v>62</v>
      </c>
      <c r="M606" s="10" t="s">
        <v>64</v>
      </c>
      <c r="N606" s="10" t="s">
        <v>35</v>
      </c>
      <c r="O606" s="14">
        <v>90</v>
      </c>
      <c r="P606" s="14">
        <f>IF(Tbl_Transactions[[#This Row],[Type]]="Income",Tbl_Transactions[[#This Row],[Amount]]*Rng_Lookup_IncomeTax,Tbl_Transactions[[#This Row],[Amount]]*Rng_Lookup_SalesTax)</f>
        <v>7.9874999999999998</v>
      </c>
      <c r="Q606" s="14">
        <f>IF(Tbl_Transactions[[#This Row],[Type]]="Expense",Tbl_Transactions[[#This Row],[Amount]]+Tbl_Transactions[[#This Row],[Tax]],Tbl_Transactions[[#This Row],[Amount]]-Tbl_Transactions[[#This Row],[Tax]])</f>
        <v>97.987499999999997</v>
      </c>
      <c r="R606" s="10" t="str">
        <f>IF(Tbl_Transactions[[#This Row],[Category]]="Income","Income","Expense")</f>
        <v>Expense</v>
      </c>
    </row>
    <row r="607" spans="1:18" x14ac:dyDescent="0.25">
      <c r="A607" s="10">
        <v>606</v>
      </c>
      <c r="B607" s="15">
        <v>41559</v>
      </c>
      <c r="C607" s="16">
        <v>0.10064156913879951</v>
      </c>
      <c r="D607" s="10">
        <f>IF(Tbl_Transactions[[#This Row],[Date]]="","",YEAR(Tbl_Transactions[[#This Row],[Date]]))</f>
        <v>2013</v>
      </c>
      <c r="E607" s="10">
        <f>MONTH(Tbl_Transactions[[#This Row],[Date]])</f>
        <v>10</v>
      </c>
      <c r="F607" s="10" t="str">
        <f>VLOOKUP(Tbl_Transactions[[#This Row],[Month Num]],Tbl_Lookup_Month[],2)</f>
        <v>Oct</v>
      </c>
      <c r="G607" s="10">
        <f>DAY(Tbl_Transactions[[#This Row],[Date]])</f>
        <v>12</v>
      </c>
      <c r="H607" s="10">
        <f>WEEKDAY(Tbl_Transactions[[#This Row],[Date]])</f>
        <v>7</v>
      </c>
      <c r="I607" s="10" t="str">
        <f>VLOOKUP(Tbl_Transactions[[#This Row],[Weekday Num]],Tbl_Lookup_Weekday[], 2)</f>
        <v>Sat</v>
      </c>
      <c r="J607" s="10" t="str">
        <f>VLOOKUP(Tbl_Transactions[[#This Row],[Time]],Tbl_Lookup_Time[],4,TRUE)</f>
        <v>Night</v>
      </c>
      <c r="K607" s="10" t="s">
        <v>37</v>
      </c>
      <c r="L607" s="10" t="s">
        <v>36</v>
      </c>
      <c r="M607" s="10" t="s">
        <v>38</v>
      </c>
      <c r="N607" s="10" t="s">
        <v>19</v>
      </c>
      <c r="O607" s="14">
        <v>435</v>
      </c>
      <c r="P607" s="14">
        <f>IF(Tbl_Transactions[[#This Row],[Type]]="Income",Tbl_Transactions[[#This Row],[Amount]]*Rng_Lookup_IncomeTax,Tbl_Transactions[[#This Row],[Amount]]*Rng_Lookup_SalesTax)</f>
        <v>38.606249999999996</v>
      </c>
      <c r="Q607" s="14">
        <f>IF(Tbl_Transactions[[#This Row],[Type]]="Expense",Tbl_Transactions[[#This Row],[Amount]]+Tbl_Transactions[[#This Row],[Tax]],Tbl_Transactions[[#This Row],[Amount]]-Tbl_Transactions[[#This Row],[Tax]])</f>
        <v>473.60624999999999</v>
      </c>
      <c r="R607" s="10" t="str">
        <f>IF(Tbl_Transactions[[#This Row],[Category]]="Income","Income","Expense")</f>
        <v>Expense</v>
      </c>
    </row>
    <row r="608" spans="1:18" x14ac:dyDescent="0.25">
      <c r="A608" s="10">
        <v>607</v>
      </c>
      <c r="B608" s="15">
        <v>41560</v>
      </c>
      <c r="C608" s="16">
        <v>0.29327906768685341</v>
      </c>
      <c r="D608" s="10">
        <f>IF(Tbl_Transactions[[#This Row],[Date]]="","",YEAR(Tbl_Transactions[[#This Row],[Date]]))</f>
        <v>2013</v>
      </c>
      <c r="E608" s="10">
        <f>MONTH(Tbl_Transactions[[#This Row],[Date]])</f>
        <v>10</v>
      </c>
      <c r="F608" s="10" t="str">
        <f>VLOOKUP(Tbl_Transactions[[#This Row],[Month Num]],Tbl_Lookup_Month[],2)</f>
        <v>Oct</v>
      </c>
      <c r="G608" s="10">
        <f>DAY(Tbl_Transactions[[#This Row],[Date]])</f>
        <v>13</v>
      </c>
      <c r="H608" s="10">
        <f>WEEKDAY(Tbl_Transactions[[#This Row],[Date]])</f>
        <v>1</v>
      </c>
      <c r="I608" s="10" t="str">
        <f>VLOOKUP(Tbl_Transactions[[#This Row],[Weekday Num]],Tbl_Lookup_Weekday[], 2)</f>
        <v>Sun</v>
      </c>
      <c r="J608" s="10" t="str">
        <f>VLOOKUP(Tbl_Transactions[[#This Row],[Time]],Tbl_Lookup_Time[],4,TRUE)</f>
        <v>Morning</v>
      </c>
      <c r="K608" s="10" t="s">
        <v>55</v>
      </c>
      <c r="L608" s="10" t="s">
        <v>54</v>
      </c>
      <c r="M608" s="10" t="s">
        <v>56</v>
      </c>
      <c r="N608" s="10" t="s">
        <v>19</v>
      </c>
      <c r="O608" s="14">
        <v>322</v>
      </c>
      <c r="P608" s="14">
        <f>IF(Tbl_Transactions[[#This Row],[Type]]="Income",Tbl_Transactions[[#This Row],[Amount]]*Rng_Lookup_IncomeTax,Tbl_Transactions[[#This Row],[Amount]]*Rng_Lookup_SalesTax)</f>
        <v>28.577499999999997</v>
      </c>
      <c r="Q608" s="14">
        <f>IF(Tbl_Transactions[[#This Row],[Type]]="Expense",Tbl_Transactions[[#This Row],[Amount]]+Tbl_Transactions[[#This Row],[Tax]],Tbl_Transactions[[#This Row],[Amount]]-Tbl_Transactions[[#This Row],[Tax]])</f>
        <v>350.57749999999999</v>
      </c>
      <c r="R608" s="10" t="str">
        <f>IF(Tbl_Transactions[[#This Row],[Category]]="Income","Income","Expense")</f>
        <v>Expense</v>
      </c>
    </row>
    <row r="609" spans="1:18" x14ac:dyDescent="0.25">
      <c r="A609" s="10">
        <v>608</v>
      </c>
      <c r="B609" s="15">
        <v>41568</v>
      </c>
      <c r="C609" s="16">
        <v>0.45956419160985928</v>
      </c>
      <c r="D609" s="10">
        <f>IF(Tbl_Transactions[[#This Row],[Date]]="","",YEAR(Tbl_Transactions[[#This Row],[Date]]))</f>
        <v>2013</v>
      </c>
      <c r="E609" s="10">
        <f>MONTH(Tbl_Transactions[[#This Row],[Date]])</f>
        <v>10</v>
      </c>
      <c r="F609" s="10" t="str">
        <f>VLOOKUP(Tbl_Transactions[[#This Row],[Month Num]],Tbl_Lookup_Month[],2)</f>
        <v>Oct</v>
      </c>
      <c r="G609" s="10">
        <f>DAY(Tbl_Transactions[[#This Row],[Date]])</f>
        <v>21</v>
      </c>
      <c r="H609" s="10">
        <f>WEEKDAY(Tbl_Transactions[[#This Row],[Date]])</f>
        <v>2</v>
      </c>
      <c r="I609" s="10" t="str">
        <f>VLOOKUP(Tbl_Transactions[[#This Row],[Weekday Num]],Tbl_Lookup_Weekday[], 2)</f>
        <v>Mon</v>
      </c>
      <c r="J609" s="10" t="str">
        <f>VLOOKUP(Tbl_Transactions[[#This Row],[Time]],Tbl_Lookup_Time[],4,TRUE)</f>
        <v>Late Morning</v>
      </c>
      <c r="K609" s="10" t="s">
        <v>28</v>
      </c>
      <c r="L609" s="10" t="s">
        <v>42</v>
      </c>
      <c r="M609" s="10" t="s">
        <v>43</v>
      </c>
      <c r="N609" s="10" t="s">
        <v>35</v>
      </c>
      <c r="O609" s="14">
        <v>400</v>
      </c>
      <c r="P609" s="14">
        <f>IF(Tbl_Transactions[[#This Row],[Type]]="Income",Tbl_Transactions[[#This Row],[Amount]]*Rng_Lookup_IncomeTax,Tbl_Transactions[[#This Row],[Amount]]*Rng_Lookup_SalesTax)</f>
        <v>35.5</v>
      </c>
      <c r="Q609" s="14">
        <f>IF(Tbl_Transactions[[#This Row],[Type]]="Expense",Tbl_Transactions[[#This Row],[Amount]]+Tbl_Transactions[[#This Row],[Tax]],Tbl_Transactions[[#This Row],[Amount]]-Tbl_Transactions[[#This Row],[Tax]])</f>
        <v>435.5</v>
      </c>
      <c r="R609" s="10" t="str">
        <f>IF(Tbl_Transactions[[#This Row],[Category]]="Income","Income","Expense")</f>
        <v>Expense</v>
      </c>
    </row>
    <row r="610" spans="1:18" x14ac:dyDescent="0.25">
      <c r="A610" s="10">
        <v>609</v>
      </c>
      <c r="B610" s="15">
        <v>41569</v>
      </c>
      <c r="C610" s="16">
        <v>0.9811848448797994</v>
      </c>
      <c r="D610" s="10">
        <f>IF(Tbl_Transactions[[#This Row],[Date]]="","",YEAR(Tbl_Transactions[[#This Row],[Date]]))</f>
        <v>2013</v>
      </c>
      <c r="E610" s="10">
        <f>MONTH(Tbl_Transactions[[#This Row],[Date]])</f>
        <v>10</v>
      </c>
      <c r="F610" s="10" t="str">
        <f>VLOOKUP(Tbl_Transactions[[#This Row],[Month Num]],Tbl_Lookup_Month[],2)</f>
        <v>Oct</v>
      </c>
      <c r="G610" s="10">
        <f>DAY(Tbl_Transactions[[#This Row],[Date]])</f>
        <v>22</v>
      </c>
      <c r="H610" s="10">
        <f>WEEKDAY(Tbl_Transactions[[#This Row],[Date]])</f>
        <v>3</v>
      </c>
      <c r="I610" s="10" t="str">
        <f>VLOOKUP(Tbl_Transactions[[#This Row],[Weekday Num]],Tbl_Lookup_Weekday[], 2)</f>
        <v>Tue</v>
      </c>
      <c r="J610" s="10" t="str">
        <f>VLOOKUP(Tbl_Transactions[[#This Row],[Time]],Tbl_Lookup_Time[],4,TRUE)</f>
        <v>Evening</v>
      </c>
      <c r="K610" s="10" t="s">
        <v>28</v>
      </c>
      <c r="L610" s="10" t="s">
        <v>27</v>
      </c>
      <c r="M610" s="10" t="s">
        <v>29</v>
      </c>
      <c r="N610" s="10" t="s">
        <v>19</v>
      </c>
      <c r="O610" s="14">
        <v>282</v>
      </c>
      <c r="P610" s="14">
        <f>IF(Tbl_Transactions[[#This Row],[Type]]="Income",Tbl_Transactions[[#This Row],[Amount]]*Rng_Lookup_IncomeTax,Tbl_Transactions[[#This Row],[Amount]]*Rng_Lookup_SalesTax)</f>
        <v>25.0275</v>
      </c>
      <c r="Q610" s="14">
        <f>IF(Tbl_Transactions[[#This Row],[Type]]="Expense",Tbl_Transactions[[#This Row],[Amount]]+Tbl_Transactions[[#This Row],[Tax]],Tbl_Transactions[[#This Row],[Amount]]-Tbl_Transactions[[#This Row],[Tax]])</f>
        <v>307.02749999999997</v>
      </c>
      <c r="R610" s="10" t="str">
        <f>IF(Tbl_Transactions[[#This Row],[Category]]="Income","Income","Expense")</f>
        <v>Expense</v>
      </c>
    </row>
    <row r="611" spans="1:18" x14ac:dyDescent="0.25">
      <c r="A611" s="10">
        <v>610</v>
      </c>
      <c r="B611" s="15">
        <v>41571</v>
      </c>
      <c r="C611" s="16">
        <v>0.61478799187400424</v>
      </c>
      <c r="D611" s="10">
        <f>IF(Tbl_Transactions[[#This Row],[Date]]="","",YEAR(Tbl_Transactions[[#This Row],[Date]]))</f>
        <v>2013</v>
      </c>
      <c r="E611" s="10">
        <f>MONTH(Tbl_Transactions[[#This Row],[Date]])</f>
        <v>10</v>
      </c>
      <c r="F611" s="10" t="str">
        <f>VLOOKUP(Tbl_Transactions[[#This Row],[Month Num]],Tbl_Lookup_Month[],2)</f>
        <v>Oct</v>
      </c>
      <c r="G611" s="10">
        <f>DAY(Tbl_Transactions[[#This Row],[Date]])</f>
        <v>24</v>
      </c>
      <c r="H611" s="10">
        <f>WEEKDAY(Tbl_Transactions[[#This Row],[Date]])</f>
        <v>5</v>
      </c>
      <c r="I611" s="10" t="str">
        <f>VLOOKUP(Tbl_Transactions[[#This Row],[Weekday Num]],Tbl_Lookup_Weekday[], 2)</f>
        <v>Thu</v>
      </c>
      <c r="J611" s="10" t="str">
        <f>VLOOKUP(Tbl_Transactions[[#This Row],[Time]],Tbl_Lookup_Time[],4,TRUE)</f>
        <v>Afternoon</v>
      </c>
      <c r="K611" s="10" t="s">
        <v>63</v>
      </c>
      <c r="L611" s="10" t="s">
        <v>62</v>
      </c>
      <c r="M611" s="10" t="s">
        <v>64</v>
      </c>
      <c r="N611" s="10" t="s">
        <v>19</v>
      </c>
      <c r="O611" s="14">
        <v>208</v>
      </c>
      <c r="P611" s="14">
        <f>IF(Tbl_Transactions[[#This Row],[Type]]="Income",Tbl_Transactions[[#This Row],[Amount]]*Rng_Lookup_IncomeTax,Tbl_Transactions[[#This Row],[Amount]]*Rng_Lookup_SalesTax)</f>
        <v>18.46</v>
      </c>
      <c r="Q611" s="14">
        <f>IF(Tbl_Transactions[[#This Row],[Type]]="Expense",Tbl_Transactions[[#This Row],[Amount]]+Tbl_Transactions[[#This Row],[Tax]],Tbl_Transactions[[#This Row],[Amount]]-Tbl_Transactions[[#This Row],[Tax]])</f>
        <v>226.46</v>
      </c>
      <c r="R611" s="10" t="str">
        <f>IF(Tbl_Transactions[[#This Row],[Category]]="Income","Income","Expense")</f>
        <v>Expense</v>
      </c>
    </row>
    <row r="612" spans="1:18" x14ac:dyDescent="0.25">
      <c r="A612" s="10">
        <v>611</v>
      </c>
      <c r="B612" s="15">
        <v>41572</v>
      </c>
      <c r="C612" s="16">
        <v>0.58751241204559546</v>
      </c>
      <c r="D612" s="10">
        <f>IF(Tbl_Transactions[[#This Row],[Date]]="","",YEAR(Tbl_Transactions[[#This Row],[Date]]))</f>
        <v>2013</v>
      </c>
      <c r="E612" s="10">
        <f>MONTH(Tbl_Transactions[[#This Row],[Date]])</f>
        <v>10</v>
      </c>
      <c r="F612" s="10" t="str">
        <f>VLOOKUP(Tbl_Transactions[[#This Row],[Month Num]],Tbl_Lookup_Month[],2)</f>
        <v>Oct</v>
      </c>
      <c r="G612" s="10">
        <f>DAY(Tbl_Transactions[[#This Row],[Date]])</f>
        <v>25</v>
      </c>
      <c r="H612" s="10">
        <f>WEEKDAY(Tbl_Transactions[[#This Row],[Date]])</f>
        <v>6</v>
      </c>
      <c r="I612" s="10" t="str">
        <f>VLOOKUP(Tbl_Transactions[[#This Row],[Weekday Num]],Tbl_Lookup_Weekday[], 2)</f>
        <v>Fri</v>
      </c>
      <c r="J612" s="10" t="str">
        <f>VLOOKUP(Tbl_Transactions[[#This Row],[Time]],Tbl_Lookup_Time[],4,TRUE)</f>
        <v>Afternoon</v>
      </c>
      <c r="K612" s="10" t="s">
        <v>60</v>
      </c>
      <c r="L612" s="10" t="s">
        <v>59</v>
      </c>
      <c r="M612" s="10" t="s">
        <v>61</v>
      </c>
      <c r="N612" s="10" t="s">
        <v>19</v>
      </c>
      <c r="O612" s="14">
        <v>401</v>
      </c>
      <c r="P612" s="14">
        <f>IF(Tbl_Transactions[[#This Row],[Type]]="Income",Tbl_Transactions[[#This Row],[Amount]]*Rng_Lookup_IncomeTax,Tbl_Transactions[[#This Row],[Amount]]*Rng_Lookup_SalesTax)</f>
        <v>35.588749999999997</v>
      </c>
      <c r="Q612" s="14">
        <f>IF(Tbl_Transactions[[#This Row],[Type]]="Expense",Tbl_Transactions[[#This Row],[Amount]]+Tbl_Transactions[[#This Row],[Tax]],Tbl_Transactions[[#This Row],[Amount]]-Tbl_Transactions[[#This Row],[Tax]])</f>
        <v>436.58875</v>
      </c>
      <c r="R612" s="10" t="str">
        <f>IF(Tbl_Transactions[[#This Row],[Category]]="Income","Income","Expense")</f>
        <v>Expense</v>
      </c>
    </row>
    <row r="613" spans="1:18" x14ac:dyDescent="0.25">
      <c r="A613" s="10">
        <v>612</v>
      </c>
      <c r="B613" s="15">
        <v>41579</v>
      </c>
      <c r="C613" s="16">
        <v>0.32789411978678873</v>
      </c>
      <c r="D613" s="10">
        <f>IF(Tbl_Transactions[[#This Row],[Date]]="","",YEAR(Tbl_Transactions[[#This Row],[Date]]))</f>
        <v>2013</v>
      </c>
      <c r="E613" s="10">
        <f>MONTH(Tbl_Transactions[[#This Row],[Date]])</f>
        <v>11</v>
      </c>
      <c r="F613" s="10" t="str">
        <f>VLOOKUP(Tbl_Transactions[[#This Row],[Month Num]],Tbl_Lookup_Month[],2)</f>
        <v>Nov</v>
      </c>
      <c r="G613" s="10">
        <f>DAY(Tbl_Transactions[[#This Row],[Date]])</f>
        <v>1</v>
      </c>
      <c r="H613" s="10">
        <f>WEEKDAY(Tbl_Transactions[[#This Row],[Date]])</f>
        <v>6</v>
      </c>
      <c r="I613" s="10" t="str">
        <f>VLOOKUP(Tbl_Transactions[[#This Row],[Weekday Num]],Tbl_Lookup_Weekday[], 2)</f>
        <v>Fri</v>
      </c>
      <c r="J613" s="10" t="str">
        <f>VLOOKUP(Tbl_Transactions[[#This Row],[Time]],Tbl_Lookup_Time[],4,TRUE)</f>
        <v>Morning</v>
      </c>
      <c r="K613" s="10" t="s">
        <v>55</v>
      </c>
      <c r="L613" s="10" t="s">
        <v>57</v>
      </c>
      <c r="M613" s="10" t="s">
        <v>58</v>
      </c>
      <c r="N613" s="10" t="s">
        <v>19</v>
      </c>
      <c r="O613" s="14">
        <v>73</v>
      </c>
      <c r="P613" s="14">
        <f>IF(Tbl_Transactions[[#This Row],[Type]]="Income",Tbl_Transactions[[#This Row],[Amount]]*Rng_Lookup_IncomeTax,Tbl_Transactions[[#This Row],[Amount]]*Rng_Lookup_SalesTax)</f>
        <v>6.4787499999999998</v>
      </c>
      <c r="Q613" s="14">
        <f>IF(Tbl_Transactions[[#This Row],[Type]]="Expense",Tbl_Transactions[[#This Row],[Amount]]+Tbl_Transactions[[#This Row],[Tax]],Tbl_Transactions[[#This Row],[Amount]]-Tbl_Transactions[[#This Row],[Tax]])</f>
        <v>79.478750000000005</v>
      </c>
      <c r="R613" s="10" t="str">
        <f>IF(Tbl_Transactions[[#This Row],[Category]]="Income","Income","Expense")</f>
        <v>Expense</v>
      </c>
    </row>
    <row r="614" spans="1:18" x14ac:dyDescent="0.25">
      <c r="A614" s="10">
        <v>613</v>
      </c>
      <c r="B614" s="15">
        <v>41580</v>
      </c>
      <c r="C614" s="16">
        <v>0.46802897068722571</v>
      </c>
      <c r="D614" s="10">
        <f>IF(Tbl_Transactions[[#This Row],[Date]]="","",YEAR(Tbl_Transactions[[#This Row],[Date]]))</f>
        <v>2013</v>
      </c>
      <c r="E614" s="10">
        <f>MONTH(Tbl_Transactions[[#This Row],[Date]])</f>
        <v>11</v>
      </c>
      <c r="F614" s="10" t="str">
        <f>VLOOKUP(Tbl_Transactions[[#This Row],[Month Num]],Tbl_Lookup_Month[],2)</f>
        <v>Nov</v>
      </c>
      <c r="G614" s="10">
        <f>DAY(Tbl_Transactions[[#This Row],[Date]])</f>
        <v>2</v>
      </c>
      <c r="H614" s="10">
        <f>WEEKDAY(Tbl_Transactions[[#This Row],[Date]])</f>
        <v>7</v>
      </c>
      <c r="I614" s="10" t="str">
        <f>VLOOKUP(Tbl_Transactions[[#This Row],[Weekday Num]],Tbl_Lookup_Weekday[], 2)</f>
        <v>Sat</v>
      </c>
      <c r="J614" s="10" t="str">
        <f>VLOOKUP(Tbl_Transactions[[#This Row],[Time]],Tbl_Lookup_Time[],4,TRUE)</f>
        <v>Late Morning</v>
      </c>
      <c r="K614" s="10" t="s">
        <v>40</v>
      </c>
      <c r="L614" s="10" t="s">
        <v>39</v>
      </c>
      <c r="M614" s="10" t="s">
        <v>41</v>
      </c>
      <c r="N614" s="10" t="s">
        <v>19</v>
      </c>
      <c r="O614" s="14">
        <v>149</v>
      </c>
      <c r="P614" s="14">
        <f>IF(Tbl_Transactions[[#This Row],[Type]]="Income",Tbl_Transactions[[#This Row],[Amount]]*Rng_Lookup_IncomeTax,Tbl_Transactions[[#This Row],[Amount]]*Rng_Lookup_SalesTax)</f>
        <v>13.223749999999999</v>
      </c>
      <c r="Q614" s="14">
        <f>IF(Tbl_Transactions[[#This Row],[Type]]="Expense",Tbl_Transactions[[#This Row],[Amount]]+Tbl_Transactions[[#This Row],[Tax]],Tbl_Transactions[[#This Row],[Amount]]-Tbl_Transactions[[#This Row],[Tax]])</f>
        <v>162.22375</v>
      </c>
      <c r="R614" s="10" t="str">
        <f>IF(Tbl_Transactions[[#This Row],[Category]]="Income","Income","Expense")</f>
        <v>Expense</v>
      </c>
    </row>
    <row r="615" spans="1:18" x14ac:dyDescent="0.25">
      <c r="A615" s="10">
        <v>614</v>
      </c>
      <c r="B615" s="15">
        <v>41582</v>
      </c>
      <c r="C615" s="16">
        <v>0.62410785298618976</v>
      </c>
      <c r="D615" s="10">
        <f>IF(Tbl_Transactions[[#This Row],[Date]]="","",YEAR(Tbl_Transactions[[#This Row],[Date]]))</f>
        <v>2013</v>
      </c>
      <c r="E615" s="10">
        <f>MONTH(Tbl_Transactions[[#This Row],[Date]])</f>
        <v>11</v>
      </c>
      <c r="F615" s="10" t="str">
        <f>VLOOKUP(Tbl_Transactions[[#This Row],[Month Num]],Tbl_Lookup_Month[],2)</f>
        <v>Nov</v>
      </c>
      <c r="G615" s="10">
        <f>DAY(Tbl_Transactions[[#This Row],[Date]])</f>
        <v>4</v>
      </c>
      <c r="H615" s="10">
        <f>WEEKDAY(Tbl_Transactions[[#This Row],[Date]])</f>
        <v>2</v>
      </c>
      <c r="I615" s="10" t="str">
        <f>VLOOKUP(Tbl_Transactions[[#This Row],[Weekday Num]],Tbl_Lookup_Weekday[], 2)</f>
        <v>Mon</v>
      </c>
      <c r="J615" s="10" t="str">
        <f>VLOOKUP(Tbl_Transactions[[#This Row],[Time]],Tbl_Lookup_Time[],4,TRUE)</f>
        <v>Afternoon</v>
      </c>
      <c r="K615" s="10" t="s">
        <v>37</v>
      </c>
      <c r="L615" s="10" t="s">
        <v>36</v>
      </c>
      <c r="M615" s="10" t="s">
        <v>38</v>
      </c>
      <c r="N615" s="10" t="s">
        <v>19</v>
      </c>
      <c r="O615" s="14">
        <v>126</v>
      </c>
      <c r="P615" s="14">
        <f>IF(Tbl_Transactions[[#This Row],[Type]]="Income",Tbl_Transactions[[#This Row],[Amount]]*Rng_Lookup_IncomeTax,Tbl_Transactions[[#This Row],[Amount]]*Rng_Lookup_SalesTax)</f>
        <v>11.182499999999999</v>
      </c>
      <c r="Q615" s="14">
        <f>IF(Tbl_Transactions[[#This Row],[Type]]="Expense",Tbl_Transactions[[#This Row],[Amount]]+Tbl_Transactions[[#This Row],[Tax]],Tbl_Transactions[[#This Row],[Amount]]-Tbl_Transactions[[#This Row],[Tax]])</f>
        <v>137.1825</v>
      </c>
      <c r="R615" s="10" t="str">
        <f>IF(Tbl_Transactions[[#This Row],[Category]]="Income","Income","Expense")</f>
        <v>Expense</v>
      </c>
    </row>
    <row r="616" spans="1:18" x14ac:dyDescent="0.25">
      <c r="A616" s="10">
        <v>615</v>
      </c>
      <c r="B616" s="15">
        <v>41583</v>
      </c>
      <c r="C616" s="16">
        <v>0.17020825657152483</v>
      </c>
      <c r="D616" s="10">
        <f>IF(Tbl_Transactions[[#This Row],[Date]]="","",YEAR(Tbl_Transactions[[#This Row],[Date]]))</f>
        <v>2013</v>
      </c>
      <c r="E616" s="10">
        <f>MONTH(Tbl_Transactions[[#This Row],[Date]])</f>
        <v>11</v>
      </c>
      <c r="F616" s="10" t="str">
        <f>VLOOKUP(Tbl_Transactions[[#This Row],[Month Num]],Tbl_Lookup_Month[],2)</f>
        <v>Nov</v>
      </c>
      <c r="G616" s="10">
        <f>DAY(Tbl_Transactions[[#This Row],[Date]])</f>
        <v>5</v>
      </c>
      <c r="H616" s="10">
        <f>WEEKDAY(Tbl_Transactions[[#This Row],[Date]])</f>
        <v>3</v>
      </c>
      <c r="I616" s="10" t="str">
        <f>VLOOKUP(Tbl_Transactions[[#This Row],[Weekday Num]],Tbl_Lookup_Weekday[], 2)</f>
        <v>Tue</v>
      </c>
      <c r="J616" s="10" t="str">
        <f>VLOOKUP(Tbl_Transactions[[#This Row],[Time]],Tbl_Lookup_Time[],4,TRUE)</f>
        <v>Early Morning</v>
      </c>
      <c r="K616" s="10" t="s">
        <v>55</v>
      </c>
      <c r="L616" s="10" t="s">
        <v>57</v>
      </c>
      <c r="M616" s="10" t="s">
        <v>58</v>
      </c>
      <c r="N616" s="10" t="s">
        <v>19</v>
      </c>
      <c r="O616" s="14">
        <v>331</v>
      </c>
      <c r="P616" s="14">
        <f>IF(Tbl_Transactions[[#This Row],[Type]]="Income",Tbl_Transactions[[#This Row],[Amount]]*Rng_Lookup_IncomeTax,Tbl_Transactions[[#This Row],[Amount]]*Rng_Lookup_SalesTax)</f>
        <v>29.376249999999999</v>
      </c>
      <c r="Q616" s="14">
        <f>IF(Tbl_Transactions[[#This Row],[Type]]="Expense",Tbl_Transactions[[#This Row],[Amount]]+Tbl_Transactions[[#This Row],[Tax]],Tbl_Transactions[[#This Row],[Amount]]-Tbl_Transactions[[#This Row],[Tax]])</f>
        <v>360.37625000000003</v>
      </c>
      <c r="R616" s="10" t="str">
        <f>IF(Tbl_Transactions[[#This Row],[Category]]="Income","Income","Expense")</f>
        <v>Expense</v>
      </c>
    </row>
    <row r="617" spans="1:18" x14ac:dyDescent="0.25">
      <c r="A617" s="10">
        <v>616</v>
      </c>
      <c r="B617" s="15">
        <v>41587</v>
      </c>
      <c r="C617" s="16">
        <v>0.21369238683507785</v>
      </c>
      <c r="D617" s="10">
        <f>IF(Tbl_Transactions[[#This Row],[Date]]="","",YEAR(Tbl_Transactions[[#This Row],[Date]]))</f>
        <v>2013</v>
      </c>
      <c r="E617" s="10">
        <f>MONTH(Tbl_Transactions[[#This Row],[Date]])</f>
        <v>11</v>
      </c>
      <c r="F617" s="10" t="str">
        <f>VLOOKUP(Tbl_Transactions[[#This Row],[Month Num]],Tbl_Lookup_Month[],2)</f>
        <v>Nov</v>
      </c>
      <c r="G617" s="10">
        <f>DAY(Tbl_Transactions[[#This Row],[Date]])</f>
        <v>9</v>
      </c>
      <c r="H617" s="10">
        <f>WEEKDAY(Tbl_Transactions[[#This Row],[Date]])</f>
        <v>7</v>
      </c>
      <c r="I617" s="10" t="str">
        <f>VLOOKUP(Tbl_Transactions[[#This Row],[Weekday Num]],Tbl_Lookup_Weekday[], 2)</f>
        <v>Sat</v>
      </c>
      <c r="J617" s="10" t="str">
        <f>VLOOKUP(Tbl_Transactions[[#This Row],[Time]],Tbl_Lookup_Time[],4,TRUE)</f>
        <v>Early Morning</v>
      </c>
      <c r="K617" s="10" t="s">
        <v>28</v>
      </c>
      <c r="L617" s="10" t="s">
        <v>32</v>
      </c>
      <c r="M617" s="10" t="s">
        <v>33</v>
      </c>
      <c r="N617" s="10" t="s">
        <v>19</v>
      </c>
      <c r="O617" s="14">
        <v>49</v>
      </c>
      <c r="P617" s="14">
        <f>IF(Tbl_Transactions[[#This Row],[Type]]="Income",Tbl_Transactions[[#This Row],[Amount]]*Rng_Lookup_IncomeTax,Tbl_Transactions[[#This Row],[Amount]]*Rng_Lookup_SalesTax)</f>
        <v>4.3487499999999999</v>
      </c>
      <c r="Q617" s="14">
        <f>IF(Tbl_Transactions[[#This Row],[Type]]="Expense",Tbl_Transactions[[#This Row],[Amount]]+Tbl_Transactions[[#This Row],[Tax]],Tbl_Transactions[[#This Row],[Amount]]-Tbl_Transactions[[#This Row],[Tax]])</f>
        <v>53.348750000000003</v>
      </c>
      <c r="R617" s="10" t="str">
        <f>IF(Tbl_Transactions[[#This Row],[Category]]="Income","Income","Expense")</f>
        <v>Expense</v>
      </c>
    </row>
    <row r="618" spans="1:18" x14ac:dyDescent="0.25">
      <c r="A618" s="10">
        <v>617</v>
      </c>
      <c r="B618" s="15">
        <v>41589</v>
      </c>
      <c r="C618" s="16">
        <v>0.31146141548828288</v>
      </c>
      <c r="D618" s="10">
        <f>IF(Tbl_Transactions[[#This Row],[Date]]="","",YEAR(Tbl_Transactions[[#This Row],[Date]]))</f>
        <v>2013</v>
      </c>
      <c r="E618" s="10">
        <f>MONTH(Tbl_Transactions[[#This Row],[Date]])</f>
        <v>11</v>
      </c>
      <c r="F618" s="10" t="str">
        <f>VLOOKUP(Tbl_Transactions[[#This Row],[Month Num]],Tbl_Lookup_Month[],2)</f>
        <v>Nov</v>
      </c>
      <c r="G618" s="10">
        <f>DAY(Tbl_Transactions[[#This Row],[Date]])</f>
        <v>11</v>
      </c>
      <c r="H618" s="10">
        <f>WEEKDAY(Tbl_Transactions[[#This Row],[Date]])</f>
        <v>2</v>
      </c>
      <c r="I618" s="10" t="str">
        <f>VLOOKUP(Tbl_Transactions[[#This Row],[Weekday Num]],Tbl_Lookup_Weekday[], 2)</f>
        <v>Mon</v>
      </c>
      <c r="J618" s="10" t="str">
        <f>VLOOKUP(Tbl_Transactions[[#This Row],[Time]],Tbl_Lookup_Time[],4,TRUE)</f>
        <v>Morning</v>
      </c>
      <c r="K618" s="10" t="s">
        <v>17</v>
      </c>
      <c r="L618" s="10" t="s">
        <v>44</v>
      </c>
      <c r="M618" s="10" t="s">
        <v>45</v>
      </c>
      <c r="N618" s="10" t="s">
        <v>35</v>
      </c>
      <c r="O618" s="14">
        <v>325</v>
      </c>
      <c r="P618" s="14">
        <f>IF(Tbl_Transactions[[#This Row],[Type]]="Income",Tbl_Transactions[[#This Row],[Amount]]*Rng_Lookup_IncomeTax,Tbl_Transactions[[#This Row],[Amount]]*Rng_Lookup_SalesTax)</f>
        <v>123.5</v>
      </c>
      <c r="Q618" s="14">
        <f>IF(Tbl_Transactions[[#This Row],[Type]]="Expense",Tbl_Transactions[[#This Row],[Amount]]+Tbl_Transactions[[#This Row],[Tax]],Tbl_Transactions[[#This Row],[Amount]]-Tbl_Transactions[[#This Row],[Tax]])</f>
        <v>201.5</v>
      </c>
      <c r="R618" s="10" t="str">
        <f>IF(Tbl_Transactions[[#This Row],[Category]]="Income","Income","Expense")</f>
        <v>Income</v>
      </c>
    </row>
    <row r="619" spans="1:18" x14ac:dyDescent="0.25">
      <c r="A619" s="10">
        <v>618</v>
      </c>
      <c r="B619" s="15">
        <v>41595</v>
      </c>
      <c r="C619" s="16">
        <v>0.91345870931171447</v>
      </c>
      <c r="D619" s="10">
        <f>IF(Tbl_Transactions[[#This Row],[Date]]="","",YEAR(Tbl_Transactions[[#This Row],[Date]]))</f>
        <v>2013</v>
      </c>
      <c r="E619" s="10">
        <f>MONTH(Tbl_Transactions[[#This Row],[Date]])</f>
        <v>11</v>
      </c>
      <c r="F619" s="10" t="str">
        <f>VLOOKUP(Tbl_Transactions[[#This Row],[Month Num]],Tbl_Lookup_Month[],2)</f>
        <v>Nov</v>
      </c>
      <c r="G619" s="10">
        <f>DAY(Tbl_Transactions[[#This Row],[Date]])</f>
        <v>17</v>
      </c>
      <c r="H619" s="10">
        <f>WEEKDAY(Tbl_Transactions[[#This Row],[Date]])</f>
        <v>1</v>
      </c>
      <c r="I619" s="10" t="str">
        <f>VLOOKUP(Tbl_Transactions[[#This Row],[Weekday Num]],Tbl_Lookup_Weekday[], 2)</f>
        <v>Sun</v>
      </c>
      <c r="J619" s="10" t="str">
        <f>VLOOKUP(Tbl_Transactions[[#This Row],[Time]],Tbl_Lookup_Time[],4,TRUE)</f>
        <v>Evening</v>
      </c>
      <c r="K619" s="10" t="s">
        <v>17</v>
      </c>
      <c r="L619" s="10" t="s">
        <v>44</v>
      </c>
      <c r="M619" s="10" t="s">
        <v>45</v>
      </c>
      <c r="N619" s="10" t="s">
        <v>19</v>
      </c>
      <c r="O619" s="14">
        <v>75</v>
      </c>
      <c r="P619" s="14">
        <f>IF(Tbl_Transactions[[#This Row],[Type]]="Income",Tbl_Transactions[[#This Row],[Amount]]*Rng_Lookup_IncomeTax,Tbl_Transactions[[#This Row],[Amount]]*Rng_Lookup_SalesTax)</f>
        <v>28.5</v>
      </c>
      <c r="Q619" s="14">
        <f>IF(Tbl_Transactions[[#This Row],[Type]]="Expense",Tbl_Transactions[[#This Row],[Amount]]+Tbl_Transactions[[#This Row],[Tax]],Tbl_Transactions[[#This Row],[Amount]]-Tbl_Transactions[[#This Row],[Tax]])</f>
        <v>46.5</v>
      </c>
      <c r="R619" s="10" t="str">
        <f>IF(Tbl_Transactions[[#This Row],[Category]]="Income","Income","Expense")</f>
        <v>Income</v>
      </c>
    </row>
    <row r="620" spans="1:18" x14ac:dyDescent="0.25">
      <c r="A620" s="10">
        <v>619</v>
      </c>
      <c r="B620" s="15">
        <v>41596</v>
      </c>
      <c r="C620" s="16">
        <v>0.89443770544615786</v>
      </c>
      <c r="D620" s="10">
        <f>IF(Tbl_Transactions[[#This Row],[Date]]="","",YEAR(Tbl_Transactions[[#This Row],[Date]]))</f>
        <v>2013</v>
      </c>
      <c r="E620" s="10">
        <f>MONTH(Tbl_Transactions[[#This Row],[Date]])</f>
        <v>11</v>
      </c>
      <c r="F620" s="10" t="str">
        <f>VLOOKUP(Tbl_Transactions[[#This Row],[Month Num]],Tbl_Lookup_Month[],2)</f>
        <v>Nov</v>
      </c>
      <c r="G620" s="10">
        <f>DAY(Tbl_Transactions[[#This Row],[Date]])</f>
        <v>18</v>
      </c>
      <c r="H620" s="10">
        <f>WEEKDAY(Tbl_Transactions[[#This Row],[Date]])</f>
        <v>2</v>
      </c>
      <c r="I620" s="10" t="str">
        <f>VLOOKUP(Tbl_Transactions[[#This Row],[Weekday Num]],Tbl_Lookup_Weekday[], 2)</f>
        <v>Mon</v>
      </c>
      <c r="J620" s="10" t="str">
        <f>VLOOKUP(Tbl_Transactions[[#This Row],[Time]],Tbl_Lookup_Time[],4,TRUE)</f>
        <v>Evening</v>
      </c>
      <c r="K620" s="10" t="s">
        <v>17</v>
      </c>
      <c r="L620" s="10" t="s">
        <v>16</v>
      </c>
      <c r="M620" s="10" t="s">
        <v>18</v>
      </c>
      <c r="N620" s="10" t="s">
        <v>35</v>
      </c>
      <c r="O620" s="14">
        <v>200</v>
      </c>
      <c r="P620" s="14">
        <f>IF(Tbl_Transactions[[#This Row],[Type]]="Income",Tbl_Transactions[[#This Row],[Amount]]*Rng_Lookup_IncomeTax,Tbl_Transactions[[#This Row],[Amount]]*Rng_Lookup_SalesTax)</f>
        <v>76</v>
      </c>
      <c r="Q620" s="14">
        <f>IF(Tbl_Transactions[[#This Row],[Type]]="Expense",Tbl_Transactions[[#This Row],[Amount]]+Tbl_Transactions[[#This Row],[Tax]],Tbl_Transactions[[#This Row],[Amount]]-Tbl_Transactions[[#This Row],[Tax]])</f>
        <v>124</v>
      </c>
      <c r="R620" s="10" t="str">
        <f>IF(Tbl_Transactions[[#This Row],[Category]]="Income","Income","Expense")</f>
        <v>Income</v>
      </c>
    </row>
    <row r="621" spans="1:18" x14ac:dyDescent="0.25">
      <c r="A621" s="10">
        <v>620</v>
      </c>
      <c r="B621" s="15">
        <v>41597</v>
      </c>
      <c r="C621" s="16">
        <v>3.6711781696874723E-2</v>
      </c>
      <c r="D621" s="10">
        <f>IF(Tbl_Transactions[[#This Row],[Date]]="","",YEAR(Tbl_Transactions[[#This Row],[Date]]))</f>
        <v>2013</v>
      </c>
      <c r="E621" s="10">
        <f>MONTH(Tbl_Transactions[[#This Row],[Date]])</f>
        <v>11</v>
      </c>
      <c r="F621" s="10" t="str">
        <f>VLOOKUP(Tbl_Transactions[[#This Row],[Month Num]],Tbl_Lookup_Month[],2)</f>
        <v>Nov</v>
      </c>
      <c r="G621" s="10">
        <f>DAY(Tbl_Transactions[[#This Row],[Date]])</f>
        <v>19</v>
      </c>
      <c r="H621" s="10">
        <f>WEEKDAY(Tbl_Transactions[[#This Row],[Date]])</f>
        <v>3</v>
      </c>
      <c r="I621" s="10" t="str">
        <f>VLOOKUP(Tbl_Transactions[[#This Row],[Weekday Num]],Tbl_Lookup_Weekday[], 2)</f>
        <v>Tue</v>
      </c>
      <c r="J621" s="10" t="str">
        <f>VLOOKUP(Tbl_Transactions[[#This Row],[Time]],Tbl_Lookup_Time[],4,TRUE)</f>
        <v>Night</v>
      </c>
      <c r="K621" s="10" t="s">
        <v>28</v>
      </c>
      <c r="L621" s="10" t="s">
        <v>27</v>
      </c>
      <c r="M621" s="10" t="s">
        <v>29</v>
      </c>
      <c r="N621" s="10" t="s">
        <v>19</v>
      </c>
      <c r="O621" s="14">
        <v>426</v>
      </c>
      <c r="P621" s="14">
        <f>IF(Tbl_Transactions[[#This Row],[Type]]="Income",Tbl_Transactions[[#This Row],[Amount]]*Rng_Lookup_IncomeTax,Tbl_Transactions[[#This Row],[Amount]]*Rng_Lookup_SalesTax)</f>
        <v>37.807499999999997</v>
      </c>
      <c r="Q621" s="14">
        <f>IF(Tbl_Transactions[[#This Row],[Type]]="Expense",Tbl_Transactions[[#This Row],[Amount]]+Tbl_Transactions[[#This Row],[Tax]],Tbl_Transactions[[#This Row],[Amount]]-Tbl_Transactions[[#This Row],[Tax]])</f>
        <v>463.8075</v>
      </c>
      <c r="R621" s="10" t="str">
        <f>IF(Tbl_Transactions[[#This Row],[Category]]="Income","Income","Expense")</f>
        <v>Expense</v>
      </c>
    </row>
    <row r="622" spans="1:18" x14ac:dyDescent="0.25">
      <c r="A622" s="10">
        <v>621</v>
      </c>
      <c r="B622" s="15">
        <v>41597</v>
      </c>
      <c r="C622" s="16">
        <v>0.48725527455771156</v>
      </c>
      <c r="D622" s="10">
        <f>IF(Tbl_Transactions[[#This Row],[Date]]="","",YEAR(Tbl_Transactions[[#This Row],[Date]]))</f>
        <v>2013</v>
      </c>
      <c r="E622" s="10">
        <f>MONTH(Tbl_Transactions[[#This Row],[Date]])</f>
        <v>11</v>
      </c>
      <c r="F622" s="10" t="str">
        <f>VLOOKUP(Tbl_Transactions[[#This Row],[Month Num]],Tbl_Lookup_Month[],2)</f>
        <v>Nov</v>
      </c>
      <c r="G622" s="10">
        <f>DAY(Tbl_Transactions[[#This Row],[Date]])</f>
        <v>19</v>
      </c>
      <c r="H622" s="10">
        <f>WEEKDAY(Tbl_Transactions[[#This Row],[Date]])</f>
        <v>3</v>
      </c>
      <c r="I622" s="10" t="str">
        <f>VLOOKUP(Tbl_Transactions[[#This Row],[Weekday Num]],Tbl_Lookup_Weekday[], 2)</f>
        <v>Tue</v>
      </c>
      <c r="J622" s="10" t="str">
        <f>VLOOKUP(Tbl_Transactions[[#This Row],[Time]],Tbl_Lookup_Time[],4,TRUE)</f>
        <v>Late Morning</v>
      </c>
      <c r="K622" s="10" t="s">
        <v>24</v>
      </c>
      <c r="L622" s="10" t="s">
        <v>30</v>
      </c>
      <c r="M622" s="10" t="s">
        <v>31</v>
      </c>
      <c r="N622" s="10" t="s">
        <v>35</v>
      </c>
      <c r="O622" s="14">
        <v>448</v>
      </c>
      <c r="P622" s="14">
        <f>IF(Tbl_Transactions[[#This Row],[Type]]="Income",Tbl_Transactions[[#This Row],[Amount]]*Rng_Lookup_IncomeTax,Tbl_Transactions[[#This Row],[Amount]]*Rng_Lookup_SalesTax)</f>
        <v>39.76</v>
      </c>
      <c r="Q622" s="14">
        <f>IF(Tbl_Transactions[[#This Row],[Type]]="Expense",Tbl_Transactions[[#This Row],[Amount]]+Tbl_Transactions[[#This Row],[Tax]],Tbl_Transactions[[#This Row],[Amount]]-Tbl_Transactions[[#This Row],[Tax]])</f>
        <v>487.76</v>
      </c>
      <c r="R622" s="10" t="str">
        <f>IF(Tbl_Transactions[[#This Row],[Category]]="Income","Income","Expense")</f>
        <v>Expense</v>
      </c>
    </row>
    <row r="623" spans="1:18" x14ac:dyDescent="0.25">
      <c r="A623" s="10">
        <v>622</v>
      </c>
      <c r="B623" s="15">
        <v>41602</v>
      </c>
      <c r="C623" s="16">
        <v>3.6603348573770567E-2</v>
      </c>
      <c r="D623" s="10">
        <f>IF(Tbl_Transactions[[#This Row],[Date]]="","",YEAR(Tbl_Transactions[[#This Row],[Date]]))</f>
        <v>2013</v>
      </c>
      <c r="E623" s="10">
        <f>MONTH(Tbl_Transactions[[#This Row],[Date]])</f>
        <v>11</v>
      </c>
      <c r="F623" s="10" t="str">
        <f>VLOOKUP(Tbl_Transactions[[#This Row],[Month Num]],Tbl_Lookup_Month[],2)</f>
        <v>Nov</v>
      </c>
      <c r="G623" s="10">
        <f>DAY(Tbl_Transactions[[#This Row],[Date]])</f>
        <v>24</v>
      </c>
      <c r="H623" s="10">
        <f>WEEKDAY(Tbl_Transactions[[#This Row],[Date]])</f>
        <v>1</v>
      </c>
      <c r="I623" s="10" t="str">
        <f>VLOOKUP(Tbl_Transactions[[#This Row],[Weekday Num]],Tbl_Lookup_Weekday[], 2)</f>
        <v>Sun</v>
      </c>
      <c r="J623" s="10" t="str">
        <f>VLOOKUP(Tbl_Transactions[[#This Row],[Time]],Tbl_Lookup_Time[],4,TRUE)</f>
        <v>Night</v>
      </c>
      <c r="K623" s="10" t="s">
        <v>60</v>
      </c>
      <c r="L623" s="10" t="s">
        <v>59</v>
      </c>
      <c r="M623" s="10" t="s">
        <v>61</v>
      </c>
      <c r="N623" s="10" t="s">
        <v>19</v>
      </c>
      <c r="O623" s="14">
        <v>69</v>
      </c>
      <c r="P623" s="14">
        <f>IF(Tbl_Transactions[[#This Row],[Type]]="Income",Tbl_Transactions[[#This Row],[Amount]]*Rng_Lookup_IncomeTax,Tbl_Transactions[[#This Row],[Amount]]*Rng_Lookup_SalesTax)</f>
        <v>6.1237499999999994</v>
      </c>
      <c r="Q623" s="14">
        <f>IF(Tbl_Transactions[[#This Row],[Type]]="Expense",Tbl_Transactions[[#This Row],[Amount]]+Tbl_Transactions[[#This Row],[Tax]],Tbl_Transactions[[#This Row],[Amount]]-Tbl_Transactions[[#This Row],[Tax]])</f>
        <v>75.123750000000001</v>
      </c>
      <c r="R623" s="10" t="str">
        <f>IF(Tbl_Transactions[[#This Row],[Category]]="Income","Income","Expense")</f>
        <v>Expense</v>
      </c>
    </row>
    <row r="624" spans="1:18" x14ac:dyDescent="0.25">
      <c r="A624" s="10">
        <v>623</v>
      </c>
      <c r="B624" s="15">
        <v>41602</v>
      </c>
      <c r="C624" s="16">
        <v>0.60625749655227479</v>
      </c>
      <c r="D624" s="10">
        <f>IF(Tbl_Transactions[[#This Row],[Date]]="","",YEAR(Tbl_Transactions[[#This Row],[Date]]))</f>
        <v>2013</v>
      </c>
      <c r="E624" s="10">
        <f>MONTH(Tbl_Transactions[[#This Row],[Date]])</f>
        <v>11</v>
      </c>
      <c r="F624" s="10" t="str">
        <f>VLOOKUP(Tbl_Transactions[[#This Row],[Month Num]],Tbl_Lookup_Month[],2)</f>
        <v>Nov</v>
      </c>
      <c r="G624" s="10">
        <f>DAY(Tbl_Transactions[[#This Row],[Date]])</f>
        <v>24</v>
      </c>
      <c r="H624" s="10">
        <f>WEEKDAY(Tbl_Transactions[[#This Row],[Date]])</f>
        <v>1</v>
      </c>
      <c r="I624" s="10" t="str">
        <f>VLOOKUP(Tbl_Transactions[[#This Row],[Weekday Num]],Tbl_Lookup_Weekday[], 2)</f>
        <v>Sun</v>
      </c>
      <c r="J624" s="10" t="str">
        <f>VLOOKUP(Tbl_Transactions[[#This Row],[Time]],Tbl_Lookup_Time[],4,TRUE)</f>
        <v>Afternoon</v>
      </c>
      <c r="K624" s="10" t="s">
        <v>28</v>
      </c>
      <c r="L624" s="10" t="s">
        <v>27</v>
      </c>
      <c r="M624" s="10" t="s">
        <v>29</v>
      </c>
      <c r="N624" s="10" t="s">
        <v>26</v>
      </c>
      <c r="O624" s="14">
        <v>445</v>
      </c>
      <c r="P624" s="14">
        <f>IF(Tbl_Transactions[[#This Row],[Type]]="Income",Tbl_Transactions[[#This Row],[Amount]]*Rng_Lookup_IncomeTax,Tbl_Transactions[[#This Row],[Amount]]*Rng_Lookup_SalesTax)</f>
        <v>39.493749999999999</v>
      </c>
      <c r="Q624" s="14">
        <f>IF(Tbl_Transactions[[#This Row],[Type]]="Expense",Tbl_Transactions[[#This Row],[Amount]]+Tbl_Transactions[[#This Row],[Tax]],Tbl_Transactions[[#This Row],[Amount]]-Tbl_Transactions[[#This Row],[Tax]])</f>
        <v>484.49374999999998</v>
      </c>
      <c r="R624" s="10" t="str">
        <f>IF(Tbl_Transactions[[#This Row],[Category]]="Income","Income","Expense")</f>
        <v>Expense</v>
      </c>
    </row>
    <row r="625" spans="1:18" x14ac:dyDescent="0.25">
      <c r="A625" s="10">
        <v>624</v>
      </c>
      <c r="B625" s="15">
        <v>41604</v>
      </c>
      <c r="C625" s="16">
        <v>0.17497062014865228</v>
      </c>
      <c r="D625" s="10">
        <f>IF(Tbl_Transactions[[#This Row],[Date]]="","",YEAR(Tbl_Transactions[[#This Row],[Date]]))</f>
        <v>2013</v>
      </c>
      <c r="E625" s="10">
        <f>MONTH(Tbl_Transactions[[#This Row],[Date]])</f>
        <v>11</v>
      </c>
      <c r="F625" s="10" t="str">
        <f>VLOOKUP(Tbl_Transactions[[#This Row],[Month Num]],Tbl_Lookup_Month[],2)</f>
        <v>Nov</v>
      </c>
      <c r="G625" s="10">
        <f>DAY(Tbl_Transactions[[#This Row],[Date]])</f>
        <v>26</v>
      </c>
      <c r="H625" s="10">
        <f>WEEKDAY(Tbl_Transactions[[#This Row],[Date]])</f>
        <v>3</v>
      </c>
      <c r="I625" s="10" t="str">
        <f>VLOOKUP(Tbl_Transactions[[#This Row],[Weekday Num]],Tbl_Lookup_Weekday[], 2)</f>
        <v>Tue</v>
      </c>
      <c r="J625" s="10" t="str">
        <f>VLOOKUP(Tbl_Transactions[[#This Row],[Time]],Tbl_Lookup_Time[],4,TRUE)</f>
        <v>Early Morning</v>
      </c>
      <c r="K625" s="10" t="s">
        <v>17</v>
      </c>
      <c r="L625" s="10" t="s">
        <v>16</v>
      </c>
      <c r="M625" s="10" t="s">
        <v>18</v>
      </c>
      <c r="N625" s="10" t="s">
        <v>26</v>
      </c>
      <c r="O625" s="14">
        <v>92</v>
      </c>
      <c r="P625" s="14">
        <f>IF(Tbl_Transactions[[#This Row],[Type]]="Income",Tbl_Transactions[[#This Row],[Amount]]*Rng_Lookup_IncomeTax,Tbl_Transactions[[#This Row],[Amount]]*Rng_Lookup_SalesTax)</f>
        <v>34.96</v>
      </c>
      <c r="Q625" s="14">
        <f>IF(Tbl_Transactions[[#This Row],[Type]]="Expense",Tbl_Transactions[[#This Row],[Amount]]+Tbl_Transactions[[#This Row],[Tax]],Tbl_Transactions[[#This Row],[Amount]]-Tbl_Transactions[[#This Row],[Tax]])</f>
        <v>57.04</v>
      </c>
      <c r="R625" s="10" t="str">
        <f>IF(Tbl_Transactions[[#This Row],[Category]]="Income","Income","Expense")</f>
        <v>Income</v>
      </c>
    </row>
    <row r="626" spans="1:18" x14ac:dyDescent="0.25">
      <c r="A626" s="10">
        <v>625</v>
      </c>
      <c r="B626" s="15">
        <v>41604</v>
      </c>
      <c r="C626" s="16">
        <v>0.7863638141401339</v>
      </c>
      <c r="D626" s="10">
        <f>IF(Tbl_Transactions[[#This Row],[Date]]="","",YEAR(Tbl_Transactions[[#This Row],[Date]]))</f>
        <v>2013</v>
      </c>
      <c r="E626" s="10">
        <f>MONTH(Tbl_Transactions[[#This Row],[Date]])</f>
        <v>11</v>
      </c>
      <c r="F626" s="10" t="str">
        <f>VLOOKUP(Tbl_Transactions[[#This Row],[Month Num]],Tbl_Lookup_Month[],2)</f>
        <v>Nov</v>
      </c>
      <c r="G626" s="10">
        <f>DAY(Tbl_Transactions[[#This Row],[Date]])</f>
        <v>26</v>
      </c>
      <c r="H626" s="10">
        <f>WEEKDAY(Tbl_Transactions[[#This Row],[Date]])</f>
        <v>3</v>
      </c>
      <c r="I626" s="10" t="str">
        <f>VLOOKUP(Tbl_Transactions[[#This Row],[Weekday Num]],Tbl_Lookup_Weekday[], 2)</f>
        <v>Tue</v>
      </c>
      <c r="J626" s="10" t="str">
        <f>VLOOKUP(Tbl_Transactions[[#This Row],[Time]],Tbl_Lookup_Time[],4,TRUE)</f>
        <v>Evening</v>
      </c>
      <c r="K626" s="10" t="s">
        <v>28</v>
      </c>
      <c r="L626" s="10" t="s">
        <v>32</v>
      </c>
      <c r="M626" s="10" t="s">
        <v>33</v>
      </c>
      <c r="N626" s="10" t="s">
        <v>35</v>
      </c>
      <c r="O626" s="14">
        <v>338</v>
      </c>
      <c r="P626" s="14">
        <f>IF(Tbl_Transactions[[#This Row],[Type]]="Income",Tbl_Transactions[[#This Row],[Amount]]*Rng_Lookup_IncomeTax,Tbl_Transactions[[#This Row],[Amount]]*Rng_Lookup_SalesTax)</f>
        <v>29.997499999999999</v>
      </c>
      <c r="Q626" s="14">
        <f>IF(Tbl_Transactions[[#This Row],[Type]]="Expense",Tbl_Transactions[[#This Row],[Amount]]+Tbl_Transactions[[#This Row],[Tax]],Tbl_Transactions[[#This Row],[Amount]]-Tbl_Transactions[[#This Row],[Tax]])</f>
        <v>367.9975</v>
      </c>
      <c r="R626" s="10" t="str">
        <f>IF(Tbl_Transactions[[#This Row],[Category]]="Income","Income","Expense")</f>
        <v>Expense</v>
      </c>
    </row>
    <row r="627" spans="1:18" x14ac:dyDescent="0.25">
      <c r="A627" s="10">
        <v>626</v>
      </c>
      <c r="B627" s="15">
        <v>41605</v>
      </c>
      <c r="C627" s="16">
        <v>0.76838046246775571</v>
      </c>
      <c r="D627" s="10">
        <f>IF(Tbl_Transactions[[#This Row],[Date]]="","",YEAR(Tbl_Transactions[[#This Row],[Date]]))</f>
        <v>2013</v>
      </c>
      <c r="E627" s="10">
        <f>MONTH(Tbl_Transactions[[#This Row],[Date]])</f>
        <v>11</v>
      </c>
      <c r="F627" s="10" t="str">
        <f>VLOOKUP(Tbl_Transactions[[#This Row],[Month Num]],Tbl_Lookup_Month[],2)</f>
        <v>Nov</v>
      </c>
      <c r="G627" s="10">
        <f>DAY(Tbl_Transactions[[#This Row],[Date]])</f>
        <v>27</v>
      </c>
      <c r="H627" s="10">
        <f>WEEKDAY(Tbl_Transactions[[#This Row],[Date]])</f>
        <v>4</v>
      </c>
      <c r="I627" s="10" t="str">
        <f>VLOOKUP(Tbl_Transactions[[#This Row],[Weekday Num]],Tbl_Lookup_Weekday[], 2)</f>
        <v>Wed</v>
      </c>
      <c r="J627" s="10" t="str">
        <f>VLOOKUP(Tbl_Transactions[[#This Row],[Time]],Tbl_Lookup_Time[],4,TRUE)</f>
        <v>Evening</v>
      </c>
      <c r="K627" s="10" t="s">
        <v>51</v>
      </c>
      <c r="L627" s="10" t="s">
        <v>50</v>
      </c>
      <c r="M627" s="10" t="s">
        <v>52</v>
      </c>
      <c r="N627" s="10" t="s">
        <v>19</v>
      </c>
      <c r="O627" s="14">
        <v>160</v>
      </c>
      <c r="P627" s="14">
        <f>IF(Tbl_Transactions[[#This Row],[Type]]="Income",Tbl_Transactions[[#This Row],[Amount]]*Rng_Lookup_IncomeTax,Tbl_Transactions[[#This Row],[Amount]]*Rng_Lookup_SalesTax)</f>
        <v>14.2</v>
      </c>
      <c r="Q627" s="14">
        <f>IF(Tbl_Transactions[[#This Row],[Type]]="Expense",Tbl_Transactions[[#This Row],[Amount]]+Tbl_Transactions[[#This Row],[Tax]],Tbl_Transactions[[#This Row],[Amount]]-Tbl_Transactions[[#This Row],[Tax]])</f>
        <v>174.2</v>
      </c>
      <c r="R627" s="10" t="str">
        <f>IF(Tbl_Transactions[[#This Row],[Category]]="Income","Income","Expense")</f>
        <v>Expense</v>
      </c>
    </row>
    <row r="628" spans="1:18" x14ac:dyDescent="0.25">
      <c r="A628" s="10">
        <v>627</v>
      </c>
      <c r="B628" s="15">
        <v>41606</v>
      </c>
      <c r="C628" s="16">
        <v>0.1243207529806204</v>
      </c>
      <c r="D628" s="10">
        <f>IF(Tbl_Transactions[[#This Row],[Date]]="","",YEAR(Tbl_Transactions[[#This Row],[Date]]))</f>
        <v>2013</v>
      </c>
      <c r="E628" s="10">
        <f>MONTH(Tbl_Transactions[[#This Row],[Date]])</f>
        <v>11</v>
      </c>
      <c r="F628" s="10" t="str">
        <f>VLOOKUP(Tbl_Transactions[[#This Row],[Month Num]],Tbl_Lookup_Month[],2)</f>
        <v>Nov</v>
      </c>
      <c r="G628" s="10">
        <f>DAY(Tbl_Transactions[[#This Row],[Date]])</f>
        <v>28</v>
      </c>
      <c r="H628" s="10">
        <f>WEEKDAY(Tbl_Transactions[[#This Row],[Date]])</f>
        <v>5</v>
      </c>
      <c r="I628" s="10" t="str">
        <f>VLOOKUP(Tbl_Transactions[[#This Row],[Weekday Num]],Tbl_Lookup_Weekday[], 2)</f>
        <v>Thu</v>
      </c>
      <c r="J628" s="10" t="str">
        <f>VLOOKUP(Tbl_Transactions[[#This Row],[Time]],Tbl_Lookup_Time[],4,TRUE)</f>
        <v>Night</v>
      </c>
      <c r="K628" s="10" t="s">
        <v>40</v>
      </c>
      <c r="L628" s="10" t="s">
        <v>39</v>
      </c>
      <c r="M628" s="10" t="s">
        <v>41</v>
      </c>
      <c r="N628" s="10" t="s">
        <v>35</v>
      </c>
      <c r="O628" s="14">
        <v>116</v>
      </c>
      <c r="P628" s="14">
        <f>IF(Tbl_Transactions[[#This Row],[Type]]="Income",Tbl_Transactions[[#This Row],[Amount]]*Rng_Lookup_IncomeTax,Tbl_Transactions[[#This Row],[Amount]]*Rng_Lookup_SalesTax)</f>
        <v>10.295</v>
      </c>
      <c r="Q628" s="14">
        <f>IF(Tbl_Transactions[[#This Row],[Type]]="Expense",Tbl_Transactions[[#This Row],[Amount]]+Tbl_Transactions[[#This Row],[Tax]],Tbl_Transactions[[#This Row],[Amount]]-Tbl_Transactions[[#This Row],[Tax]])</f>
        <v>126.295</v>
      </c>
      <c r="R628" s="10" t="str">
        <f>IF(Tbl_Transactions[[#This Row],[Category]]="Income","Income","Expense")</f>
        <v>Expense</v>
      </c>
    </row>
    <row r="629" spans="1:18" x14ac:dyDescent="0.25">
      <c r="A629" s="10">
        <v>628</v>
      </c>
      <c r="B629" s="15">
        <v>41613</v>
      </c>
      <c r="C629" s="16">
        <v>0.29550560133832726</v>
      </c>
      <c r="D629" s="10">
        <f>IF(Tbl_Transactions[[#This Row],[Date]]="","",YEAR(Tbl_Transactions[[#This Row],[Date]]))</f>
        <v>2013</v>
      </c>
      <c r="E629" s="10">
        <f>MONTH(Tbl_Transactions[[#This Row],[Date]])</f>
        <v>12</v>
      </c>
      <c r="F629" s="10" t="str">
        <f>VLOOKUP(Tbl_Transactions[[#This Row],[Month Num]],Tbl_Lookup_Month[],2)</f>
        <v>Dec</v>
      </c>
      <c r="G629" s="10">
        <f>DAY(Tbl_Transactions[[#This Row],[Date]])</f>
        <v>5</v>
      </c>
      <c r="H629" s="10">
        <f>WEEKDAY(Tbl_Transactions[[#This Row],[Date]])</f>
        <v>5</v>
      </c>
      <c r="I629" s="10" t="str">
        <f>VLOOKUP(Tbl_Transactions[[#This Row],[Weekday Num]],Tbl_Lookup_Weekday[], 2)</f>
        <v>Thu</v>
      </c>
      <c r="J629" s="10" t="str">
        <f>VLOOKUP(Tbl_Transactions[[#This Row],[Time]],Tbl_Lookup_Time[],4,TRUE)</f>
        <v>Morning</v>
      </c>
      <c r="K629" s="10" t="s">
        <v>55</v>
      </c>
      <c r="L629" s="10" t="s">
        <v>57</v>
      </c>
      <c r="M629" s="10" t="s">
        <v>58</v>
      </c>
      <c r="N629" s="10" t="s">
        <v>35</v>
      </c>
      <c r="O629" s="14">
        <v>491</v>
      </c>
      <c r="P629" s="14">
        <f>IF(Tbl_Transactions[[#This Row],[Type]]="Income",Tbl_Transactions[[#This Row],[Amount]]*Rng_Lookup_IncomeTax,Tbl_Transactions[[#This Row],[Amount]]*Rng_Lookup_SalesTax)</f>
        <v>43.576249999999995</v>
      </c>
      <c r="Q629" s="14">
        <f>IF(Tbl_Transactions[[#This Row],[Type]]="Expense",Tbl_Transactions[[#This Row],[Amount]]+Tbl_Transactions[[#This Row],[Tax]],Tbl_Transactions[[#This Row],[Amount]]-Tbl_Transactions[[#This Row],[Tax]])</f>
        <v>534.57624999999996</v>
      </c>
      <c r="R629" s="10" t="str">
        <f>IF(Tbl_Transactions[[#This Row],[Category]]="Income","Income","Expense")</f>
        <v>Expense</v>
      </c>
    </row>
    <row r="630" spans="1:18" x14ac:dyDescent="0.25">
      <c r="A630" s="10">
        <v>629</v>
      </c>
      <c r="B630" s="15">
        <v>41615</v>
      </c>
      <c r="C630" s="16">
        <v>0.40092461831951165</v>
      </c>
      <c r="D630" s="10">
        <f>IF(Tbl_Transactions[[#This Row],[Date]]="","",YEAR(Tbl_Transactions[[#This Row],[Date]]))</f>
        <v>2013</v>
      </c>
      <c r="E630" s="10">
        <f>MONTH(Tbl_Transactions[[#This Row],[Date]])</f>
        <v>12</v>
      </c>
      <c r="F630" s="10" t="str">
        <f>VLOOKUP(Tbl_Transactions[[#This Row],[Month Num]],Tbl_Lookup_Month[],2)</f>
        <v>Dec</v>
      </c>
      <c r="G630" s="10">
        <f>DAY(Tbl_Transactions[[#This Row],[Date]])</f>
        <v>7</v>
      </c>
      <c r="H630" s="10">
        <f>WEEKDAY(Tbl_Transactions[[#This Row],[Date]])</f>
        <v>7</v>
      </c>
      <c r="I630" s="10" t="str">
        <f>VLOOKUP(Tbl_Transactions[[#This Row],[Weekday Num]],Tbl_Lookup_Weekday[], 2)</f>
        <v>Sat</v>
      </c>
      <c r="J630" s="10" t="str">
        <f>VLOOKUP(Tbl_Transactions[[#This Row],[Time]],Tbl_Lookup_Time[],4,TRUE)</f>
        <v>Morning</v>
      </c>
      <c r="K630" s="10" t="s">
        <v>28</v>
      </c>
      <c r="L630" s="10" t="s">
        <v>42</v>
      </c>
      <c r="M630" s="10" t="s">
        <v>43</v>
      </c>
      <c r="N630" s="10" t="s">
        <v>35</v>
      </c>
      <c r="O630" s="14">
        <v>240</v>
      </c>
      <c r="P630" s="14">
        <f>IF(Tbl_Transactions[[#This Row],[Type]]="Income",Tbl_Transactions[[#This Row],[Amount]]*Rng_Lookup_IncomeTax,Tbl_Transactions[[#This Row],[Amount]]*Rng_Lookup_SalesTax)</f>
        <v>21.299999999999997</v>
      </c>
      <c r="Q630" s="14">
        <f>IF(Tbl_Transactions[[#This Row],[Type]]="Expense",Tbl_Transactions[[#This Row],[Amount]]+Tbl_Transactions[[#This Row],[Tax]],Tbl_Transactions[[#This Row],[Amount]]-Tbl_Transactions[[#This Row],[Tax]])</f>
        <v>261.3</v>
      </c>
      <c r="R630" s="10" t="str">
        <f>IF(Tbl_Transactions[[#This Row],[Category]]="Income","Income","Expense")</f>
        <v>Expense</v>
      </c>
    </row>
    <row r="631" spans="1:18" x14ac:dyDescent="0.25">
      <c r="A631" s="10">
        <v>630</v>
      </c>
      <c r="B631" s="15">
        <v>41617</v>
      </c>
      <c r="C631" s="16">
        <v>0.34126404991415749</v>
      </c>
      <c r="D631" s="10">
        <f>IF(Tbl_Transactions[[#This Row],[Date]]="","",YEAR(Tbl_Transactions[[#This Row],[Date]]))</f>
        <v>2013</v>
      </c>
      <c r="E631" s="10">
        <f>MONTH(Tbl_Transactions[[#This Row],[Date]])</f>
        <v>12</v>
      </c>
      <c r="F631" s="10" t="str">
        <f>VLOOKUP(Tbl_Transactions[[#This Row],[Month Num]],Tbl_Lookup_Month[],2)</f>
        <v>Dec</v>
      </c>
      <c r="G631" s="10">
        <f>DAY(Tbl_Transactions[[#This Row],[Date]])</f>
        <v>9</v>
      </c>
      <c r="H631" s="10">
        <f>WEEKDAY(Tbl_Transactions[[#This Row],[Date]])</f>
        <v>2</v>
      </c>
      <c r="I631" s="10" t="str">
        <f>VLOOKUP(Tbl_Transactions[[#This Row],[Weekday Num]],Tbl_Lookup_Weekday[], 2)</f>
        <v>Mon</v>
      </c>
      <c r="J631" s="10" t="str">
        <f>VLOOKUP(Tbl_Transactions[[#This Row],[Time]],Tbl_Lookup_Time[],4,TRUE)</f>
        <v>Morning</v>
      </c>
      <c r="K631" s="10" t="s">
        <v>37</v>
      </c>
      <c r="L631" s="10" t="s">
        <v>36</v>
      </c>
      <c r="M631" s="10" t="s">
        <v>38</v>
      </c>
      <c r="N631" s="10" t="s">
        <v>19</v>
      </c>
      <c r="O631" s="14">
        <v>43</v>
      </c>
      <c r="P631" s="14">
        <f>IF(Tbl_Transactions[[#This Row],[Type]]="Income",Tbl_Transactions[[#This Row],[Amount]]*Rng_Lookup_IncomeTax,Tbl_Transactions[[#This Row],[Amount]]*Rng_Lookup_SalesTax)</f>
        <v>3.8162499999999997</v>
      </c>
      <c r="Q631" s="14">
        <f>IF(Tbl_Transactions[[#This Row],[Type]]="Expense",Tbl_Transactions[[#This Row],[Amount]]+Tbl_Transactions[[#This Row],[Tax]],Tbl_Transactions[[#This Row],[Amount]]-Tbl_Transactions[[#This Row],[Tax]])</f>
        <v>46.816249999999997</v>
      </c>
      <c r="R631" s="10" t="str">
        <f>IF(Tbl_Transactions[[#This Row],[Category]]="Income","Income","Expense")</f>
        <v>Expense</v>
      </c>
    </row>
    <row r="632" spans="1:18" x14ac:dyDescent="0.25">
      <c r="A632" s="10">
        <v>631</v>
      </c>
      <c r="B632" s="15">
        <v>41619</v>
      </c>
      <c r="C632" s="16">
        <v>0.69387213412827775</v>
      </c>
      <c r="D632" s="10">
        <f>IF(Tbl_Transactions[[#This Row],[Date]]="","",YEAR(Tbl_Transactions[[#This Row],[Date]]))</f>
        <v>2013</v>
      </c>
      <c r="E632" s="10">
        <f>MONTH(Tbl_Transactions[[#This Row],[Date]])</f>
        <v>12</v>
      </c>
      <c r="F632" s="10" t="str">
        <f>VLOOKUP(Tbl_Transactions[[#This Row],[Month Num]],Tbl_Lookup_Month[],2)</f>
        <v>Dec</v>
      </c>
      <c r="G632" s="10">
        <f>DAY(Tbl_Transactions[[#This Row],[Date]])</f>
        <v>11</v>
      </c>
      <c r="H632" s="10">
        <f>WEEKDAY(Tbl_Transactions[[#This Row],[Date]])</f>
        <v>4</v>
      </c>
      <c r="I632" s="10" t="str">
        <f>VLOOKUP(Tbl_Transactions[[#This Row],[Weekday Num]],Tbl_Lookup_Weekday[], 2)</f>
        <v>Wed</v>
      </c>
      <c r="J632" s="10" t="str">
        <f>VLOOKUP(Tbl_Transactions[[#This Row],[Time]],Tbl_Lookup_Time[],4,TRUE)</f>
        <v>Afternoon</v>
      </c>
      <c r="K632" s="10" t="s">
        <v>55</v>
      </c>
      <c r="L632" s="10" t="s">
        <v>57</v>
      </c>
      <c r="M632" s="10" t="s">
        <v>58</v>
      </c>
      <c r="N632" s="10" t="s">
        <v>26</v>
      </c>
      <c r="O632" s="14">
        <v>137</v>
      </c>
      <c r="P632" s="14">
        <f>IF(Tbl_Transactions[[#This Row],[Type]]="Income",Tbl_Transactions[[#This Row],[Amount]]*Rng_Lookup_IncomeTax,Tbl_Transactions[[#This Row],[Amount]]*Rng_Lookup_SalesTax)</f>
        <v>12.15875</v>
      </c>
      <c r="Q632" s="14">
        <f>IF(Tbl_Transactions[[#This Row],[Type]]="Expense",Tbl_Transactions[[#This Row],[Amount]]+Tbl_Transactions[[#This Row],[Tax]],Tbl_Transactions[[#This Row],[Amount]]-Tbl_Transactions[[#This Row],[Tax]])</f>
        <v>149.15875</v>
      </c>
      <c r="R632" s="10" t="str">
        <f>IF(Tbl_Transactions[[#This Row],[Category]]="Income","Income","Expense")</f>
        <v>Expense</v>
      </c>
    </row>
    <row r="633" spans="1:18" x14ac:dyDescent="0.25">
      <c r="A633" s="10">
        <v>632</v>
      </c>
      <c r="B633" s="15">
        <v>41619</v>
      </c>
      <c r="C633" s="16">
        <v>3.0718606449602115E-2</v>
      </c>
      <c r="D633" s="10">
        <f>IF(Tbl_Transactions[[#This Row],[Date]]="","",YEAR(Tbl_Transactions[[#This Row],[Date]]))</f>
        <v>2013</v>
      </c>
      <c r="E633" s="10">
        <f>MONTH(Tbl_Transactions[[#This Row],[Date]])</f>
        <v>12</v>
      </c>
      <c r="F633" s="10" t="str">
        <f>VLOOKUP(Tbl_Transactions[[#This Row],[Month Num]],Tbl_Lookup_Month[],2)</f>
        <v>Dec</v>
      </c>
      <c r="G633" s="10">
        <f>DAY(Tbl_Transactions[[#This Row],[Date]])</f>
        <v>11</v>
      </c>
      <c r="H633" s="10">
        <f>WEEKDAY(Tbl_Transactions[[#This Row],[Date]])</f>
        <v>4</v>
      </c>
      <c r="I633" s="10" t="str">
        <f>VLOOKUP(Tbl_Transactions[[#This Row],[Weekday Num]],Tbl_Lookup_Weekday[], 2)</f>
        <v>Wed</v>
      </c>
      <c r="J633" s="10" t="str">
        <f>VLOOKUP(Tbl_Transactions[[#This Row],[Time]],Tbl_Lookup_Time[],4,TRUE)</f>
        <v>Night</v>
      </c>
      <c r="K633" s="10" t="s">
        <v>37</v>
      </c>
      <c r="L633" s="10" t="s">
        <v>47</v>
      </c>
      <c r="M633" s="10" t="s">
        <v>48</v>
      </c>
      <c r="N633" s="10" t="s">
        <v>19</v>
      </c>
      <c r="O633" s="14">
        <v>162</v>
      </c>
      <c r="P633" s="14">
        <f>IF(Tbl_Transactions[[#This Row],[Type]]="Income",Tbl_Transactions[[#This Row],[Amount]]*Rng_Lookup_IncomeTax,Tbl_Transactions[[#This Row],[Amount]]*Rng_Lookup_SalesTax)</f>
        <v>14.3775</v>
      </c>
      <c r="Q633" s="14">
        <f>IF(Tbl_Transactions[[#This Row],[Type]]="Expense",Tbl_Transactions[[#This Row],[Amount]]+Tbl_Transactions[[#This Row],[Tax]],Tbl_Transactions[[#This Row],[Amount]]-Tbl_Transactions[[#This Row],[Tax]])</f>
        <v>176.3775</v>
      </c>
      <c r="R633" s="10" t="str">
        <f>IF(Tbl_Transactions[[#This Row],[Category]]="Income","Income","Expense")</f>
        <v>Expense</v>
      </c>
    </row>
    <row r="634" spans="1:18" x14ac:dyDescent="0.25">
      <c r="A634" s="10">
        <v>633</v>
      </c>
      <c r="B634" s="15">
        <v>41621</v>
      </c>
      <c r="C634" s="16">
        <v>0.27172571293062131</v>
      </c>
      <c r="D634" s="10">
        <f>IF(Tbl_Transactions[[#This Row],[Date]]="","",YEAR(Tbl_Transactions[[#This Row],[Date]]))</f>
        <v>2013</v>
      </c>
      <c r="E634" s="10">
        <f>MONTH(Tbl_Transactions[[#This Row],[Date]])</f>
        <v>12</v>
      </c>
      <c r="F634" s="10" t="str">
        <f>VLOOKUP(Tbl_Transactions[[#This Row],[Month Num]],Tbl_Lookup_Month[],2)</f>
        <v>Dec</v>
      </c>
      <c r="G634" s="10">
        <f>DAY(Tbl_Transactions[[#This Row],[Date]])</f>
        <v>13</v>
      </c>
      <c r="H634" s="10">
        <f>WEEKDAY(Tbl_Transactions[[#This Row],[Date]])</f>
        <v>6</v>
      </c>
      <c r="I634" s="10" t="str">
        <f>VLOOKUP(Tbl_Transactions[[#This Row],[Weekday Num]],Tbl_Lookup_Weekday[], 2)</f>
        <v>Fri</v>
      </c>
      <c r="J634" s="10" t="str">
        <f>VLOOKUP(Tbl_Transactions[[#This Row],[Time]],Tbl_Lookup_Time[],4,TRUE)</f>
        <v>Early Morning</v>
      </c>
      <c r="K634" s="10" t="s">
        <v>37</v>
      </c>
      <c r="L634" s="10" t="s">
        <v>36</v>
      </c>
      <c r="M634" s="10" t="s">
        <v>38</v>
      </c>
      <c r="N634" s="10" t="s">
        <v>19</v>
      </c>
      <c r="O634" s="14">
        <v>481</v>
      </c>
      <c r="P634" s="14">
        <f>IF(Tbl_Transactions[[#This Row],[Type]]="Income",Tbl_Transactions[[#This Row],[Amount]]*Rng_Lookup_IncomeTax,Tbl_Transactions[[#This Row],[Amount]]*Rng_Lookup_SalesTax)</f>
        <v>42.688749999999999</v>
      </c>
      <c r="Q634" s="14">
        <f>IF(Tbl_Transactions[[#This Row],[Type]]="Expense",Tbl_Transactions[[#This Row],[Amount]]+Tbl_Transactions[[#This Row],[Tax]],Tbl_Transactions[[#This Row],[Amount]]-Tbl_Transactions[[#This Row],[Tax]])</f>
        <v>523.68875000000003</v>
      </c>
      <c r="R634" s="10" t="str">
        <f>IF(Tbl_Transactions[[#This Row],[Category]]="Income","Income","Expense")</f>
        <v>Expense</v>
      </c>
    </row>
    <row r="635" spans="1:18" x14ac:dyDescent="0.25">
      <c r="A635" s="10">
        <v>634</v>
      </c>
      <c r="B635" s="15">
        <v>41628</v>
      </c>
      <c r="C635" s="16">
        <v>0.89934722039489634</v>
      </c>
      <c r="D635" s="10">
        <f>IF(Tbl_Transactions[[#This Row],[Date]]="","",YEAR(Tbl_Transactions[[#This Row],[Date]]))</f>
        <v>2013</v>
      </c>
      <c r="E635" s="10">
        <f>MONTH(Tbl_Transactions[[#This Row],[Date]])</f>
        <v>12</v>
      </c>
      <c r="F635" s="10" t="str">
        <f>VLOOKUP(Tbl_Transactions[[#This Row],[Month Num]],Tbl_Lookup_Month[],2)</f>
        <v>Dec</v>
      </c>
      <c r="G635" s="10">
        <f>DAY(Tbl_Transactions[[#This Row],[Date]])</f>
        <v>20</v>
      </c>
      <c r="H635" s="10">
        <f>WEEKDAY(Tbl_Transactions[[#This Row],[Date]])</f>
        <v>6</v>
      </c>
      <c r="I635" s="10" t="str">
        <f>VLOOKUP(Tbl_Transactions[[#This Row],[Weekday Num]],Tbl_Lookup_Weekday[], 2)</f>
        <v>Fri</v>
      </c>
      <c r="J635" s="10" t="str">
        <f>VLOOKUP(Tbl_Transactions[[#This Row],[Time]],Tbl_Lookup_Time[],4,TRUE)</f>
        <v>Evening</v>
      </c>
      <c r="K635" s="10" t="s">
        <v>24</v>
      </c>
      <c r="L635" s="10" t="s">
        <v>23</v>
      </c>
      <c r="M635" s="10" t="s">
        <v>25</v>
      </c>
      <c r="N635" s="10" t="s">
        <v>19</v>
      </c>
      <c r="O635" s="14">
        <v>255</v>
      </c>
      <c r="P635" s="14">
        <f>IF(Tbl_Transactions[[#This Row],[Type]]="Income",Tbl_Transactions[[#This Row],[Amount]]*Rng_Lookup_IncomeTax,Tbl_Transactions[[#This Row],[Amount]]*Rng_Lookup_SalesTax)</f>
        <v>22.631249999999998</v>
      </c>
      <c r="Q635" s="14">
        <f>IF(Tbl_Transactions[[#This Row],[Type]]="Expense",Tbl_Transactions[[#This Row],[Amount]]+Tbl_Transactions[[#This Row],[Tax]],Tbl_Transactions[[#This Row],[Amount]]-Tbl_Transactions[[#This Row],[Tax]])</f>
        <v>277.63125000000002</v>
      </c>
      <c r="R635" s="10" t="str">
        <f>IF(Tbl_Transactions[[#This Row],[Category]]="Income","Income","Expense")</f>
        <v>Expense</v>
      </c>
    </row>
    <row r="636" spans="1:18" x14ac:dyDescent="0.25">
      <c r="A636" s="10">
        <v>635</v>
      </c>
      <c r="B636" s="15">
        <v>41628</v>
      </c>
      <c r="C636" s="16">
        <v>0.68606754801093695</v>
      </c>
      <c r="D636" s="10">
        <f>IF(Tbl_Transactions[[#This Row],[Date]]="","",YEAR(Tbl_Transactions[[#This Row],[Date]]))</f>
        <v>2013</v>
      </c>
      <c r="E636" s="10">
        <f>MONTH(Tbl_Transactions[[#This Row],[Date]])</f>
        <v>12</v>
      </c>
      <c r="F636" s="10" t="str">
        <f>VLOOKUP(Tbl_Transactions[[#This Row],[Month Num]],Tbl_Lookup_Month[],2)</f>
        <v>Dec</v>
      </c>
      <c r="G636" s="10">
        <f>DAY(Tbl_Transactions[[#This Row],[Date]])</f>
        <v>20</v>
      </c>
      <c r="H636" s="10">
        <f>WEEKDAY(Tbl_Transactions[[#This Row],[Date]])</f>
        <v>6</v>
      </c>
      <c r="I636" s="10" t="str">
        <f>VLOOKUP(Tbl_Transactions[[#This Row],[Weekday Num]],Tbl_Lookup_Weekday[], 2)</f>
        <v>Fri</v>
      </c>
      <c r="J636" s="10" t="str">
        <f>VLOOKUP(Tbl_Transactions[[#This Row],[Time]],Tbl_Lookup_Time[],4,TRUE)</f>
        <v>Afternoon</v>
      </c>
      <c r="K636" s="10" t="s">
        <v>37</v>
      </c>
      <c r="L636" s="10" t="s">
        <v>36</v>
      </c>
      <c r="M636" s="10" t="s">
        <v>38</v>
      </c>
      <c r="N636" s="10" t="s">
        <v>19</v>
      </c>
      <c r="O636" s="14">
        <v>105</v>
      </c>
      <c r="P636" s="14">
        <f>IF(Tbl_Transactions[[#This Row],[Type]]="Income",Tbl_Transactions[[#This Row],[Amount]]*Rng_Lookup_IncomeTax,Tbl_Transactions[[#This Row],[Amount]]*Rng_Lookup_SalesTax)</f>
        <v>9.3187499999999996</v>
      </c>
      <c r="Q636" s="14">
        <f>IF(Tbl_Transactions[[#This Row],[Type]]="Expense",Tbl_Transactions[[#This Row],[Amount]]+Tbl_Transactions[[#This Row],[Tax]],Tbl_Transactions[[#This Row],[Amount]]-Tbl_Transactions[[#This Row],[Tax]])</f>
        <v>114.31874999999999</v>
      </c>
      <c r="R636" s="10" t="str">
        <f>IF(Tbl_Transactions[[#This Row],[Category]]="Income","Income","Expense")</f>
        <v>Expense</v>
      </c>
    </row>
    <row r="637" spans="1:18" x14ac:dyDescent="0.25">
      <c r="A637" s="10">
        <v>636</v>
      </c>
      <c r="B637" s="15">
        <v>41629</v>
      </c>
      <c r="C637" s="16">
        <v>0.45999689445437386</v>
      </c>
      <c r="D637" s="10">
        <f>IF(Tbl_Transactions[[#This Row],[Date]]="","",YEAR(Tbl_Transactions[[#This Row],[Date]]))</f>
        <v>2013</v>
      </c>
      <c r="E637" s="10">
        <f>MONTH(Tbl_Transactions[[#This Row],[Date]])</f>
        <v>12</v>
      </c>
      <c r="F637" s="10" t="str">
        <f>VLOOKUP(Tbl_Transactions[[#This Row],[Month Num]],Tbl_Lookup_Month[],2)</f>
        <v>Dec</v>
      </c>
      <c r="G637" s="10">
        <f>DAY(Tbl_Transactions[[#This Row],[Date]])</f>
        <v>21</v>
      </c>
      <c r="H637" s="10">
        <f>WEEKDAY(Tbl_Transactions[[#This Row],[Date]])</f>
        <v>7</v>
      </c>
      <c r="I637" s="10" t="str">
        <f>VLOOKUP(Tbl_Transactions[[#This Row],[Weekday Num]],Tbl_Lookup_Weekday[], 2)</f>
        <v>Sat</v>
      </c>
      <c r="J637" s="10" t="str">
        <f>VLOOKUP(Tbl_Transactions[[#This Row],[Time]],Tbl_Lookup_Time[],4,TRUE)</f>
        <v>Late Morning</v>
      </c>
      <c r="K637" s="10" t="s">
        <v>40</v>
      </c>
      <c r="L637" s="10" t="s">
        <v>39</v>
      </c>
      <c r="M637" s="10" t="s">
        <v>41</v>
      </c>
      <c r="N637" s="10" t="s">
        <v>26</v>
      </c>
      <c r="O637" s="14">
        <v>307</v>
      </c>
      <c r="P637" s="14">
        <f>IF(Tbl_Transactions[[#This Row],[Type]]="Income",Tbl_Transactions[[#This Row],[Amount]]*Rng_Lookup_IncomeTax,Tbl_Transactions[[#This Row],[Amount]]*Rng_Lookup_SalesTax)</f>
        <v>27.24625</v>
      </c>
      <c r="Q637" s="14">
        <f>IF(Tbl_Transactions[[#This Row],[Type]]="Expense",Tbl_Transactions[[#This Row],[Amount]]+Tbl_Transactions[[#This Row],[Tax]],Tbl_Transactions[[#This Row],[Amount]]-Tbl_Transactions[[#This Row],[Tax]])</f>
        <v>334.24624999999997</v>
      </c>
      <c r="R637" s="10" t="str">
        <f>IF(Tbl_Transactions[[#This Row],[Category]]="Income","Income","Expense")</f>
        <v>Expense</v>
      </c>
    </row>
    <row r="638" spans="1:18" x14ac:dyDescent="0.25">
      <c r="A638" s="10">
        <v>637</v>
      </c>
      <c r="B638" s="15">
        <v>41631</v>
      </c>
      <c r="C638" s="16">
        <v>0.39539328163029952</v>
      </c>
      <c r="D638" s="10">
        <f>IF(Tbl_Transactions[[#This Row],[Date]]="","",YEAR(Tbl_Transactions[[#This Row],[Date]]))</f>
        <v>2013</v>
      </c>
      <c r="E638" s="10">
        <f>MONTH(Tbl_Transactions[[#This Row],[Date]])</f>
        <v>12</v>
      </c>
      <c r="F638" s="10" t="str">
        <f>VLOOKUP(Tbl_Transactions[[#This Row],[Month Num]],Tbl_Lookup_Month[],2)</f>
        <v>Dec</v>
      </c>
      <c r="G638" s="10">
        <f>DAY(Tbl_Transactions[[#This Row],[Date]])</f>
        <v>23</v>
      </c>
      <c r="H638" s="10">
        <f>WEEKDAY(Tbl_Transactions[[#This Row],[Date]])</f>
        <v>2</v>
      </c>
      <c r="I638" s="10" t="str">
        <f>VLOOKUP(Tbl_Transactions[[#This Row],[Weekday Num]],Tbl_Lookup_Weekday[], 2)</f>
        <v>Mon</v>
      </c>
      <c r="J638" s="10" t="str">
        <f>VLOOKUP(Tbl_Transactions[[#This Row],[Time]],Tbl_Lookup_Time[],4,TRUE)</f>
        <v>Morning</v>
      </c>
      <c r="K638" s="10" t="s">
        <v>63</v>
      </c>
      <c r="L638" s="10" t="s">
        <v>62</v>
      </c>
      <c r="M638" s="10" t="s">
        <v>64</v>
      </c>
      <c r="N638" s="10" t="s">
        <v>26</v>
      </c>
      <c r="O638" s="14">
        <v>185</v>
      </c>
      <c r="P638" s="14">
        <f>IF(Tbl_Transactions[[#This Row],[Type]]="Income",Tbl_Transactions[[#This Row],[Amount]]*Rng_Lookup_IncomeTax,Tbl_Transactions[[#This Row],[Amount]]*Rng_Lookup_SalesTax)</f>
        <v>16.418749999999999</v>
      </c>
      <c r="Q638" s="14">
        <f>IF(Tbl_Transactions[[#This Row],[Type]]="Expense",Tbl_Transactions[[#This Row],[Amount]]+Tbl_Transactions[[#This Row],[Tax]],Tbl_Transactions[[#This Row],[Amount]]-Tbl_Transactions[[#This Row],[Tax]])</f>
        <v>201.41874999999999</v>
      </c>
      <c r="R638" s="10" t="str">
        <f>IF(Tbl_Transactions[[#This Row],[Category]]="Income","Income","Expense")</f>
        <v>Expense</v>
      </c>
    </row>
    <row r="639" spans="1:18" x14ac:dyDescent="0.25">
      <c r="A639" s="10">
        <v>638</v>
      </c>
      <c r="B639" s="15">
        <v>41634</v>
      </c>
      <c r="C639" s="16">
        <v>0.79064253603911461</v>
      </c>
      <c r="D639" s="10">
        <f>IF(Tbl_Transactions[[#This Row],[Date]]="","",YEAR(Tbl_Transactions[[#This Row],[Date]]))</f>
        <v>2013</v>
      </c>
      <c r="E639" s="10">
        <f>MONTH(Tbl_Transactions[[#This Row],[Date]])</f>
        <v>12</v>
      </c>
      <c r="F639" s="10" t="str">
        <f>VLOOKUP(Tbl_Transactions[[#This Row],[Month Num]],Tbl_Lookup_Month[],2)</f>
        <v>Dec</v>
      </c>
      <c r="G639" s="10">
        <f>DAY(Tbl_Transactions[[#This Row],[Date]])</f>
        <v>26</v>
      </c>
      <c r="H639" s="10">
        <f>WEEKDAY(Tbl_Transactions[[#This Row],[Date]])</f>
        <v>5</v>
      </c>
      <c r="I639" s="10" t="str">
        <f>VLOOKUP(Tbl_Transactions[[#This Row],[Weekday Num]],Tbl_Lookup_Weekday[], 2)</f>
        <v>Thu</v>
      </c>
      <c r="J639" s="10" t="str">
        <f>VLOOKUP(Tbl_Transactions[[#This Row],[Time]],Tbl_Lookup_Time[],4,TRUE)</f>
        <v>Evening</v>
      </c>
      <c r="K639" s="10" t="s">
        <v>24</v>
      </c>
      <c r="L639" s="10" t="s">
        <v>30</v>
      </c>
      <c r="M639" s="10" t="s">
        <v>31</v>
      </c>
      <c r="N639" s="10" t="s">
        <v>35</v>
      </c>
      <c r="O639" s="14">
        <v>78</v>
      </c>
      <c r="P639" s="14">
        <f>IF(Tbl_Transactions[[#This Row],[Type]]="Income",Tbl_Transactions[[#This Row],[Amount]]*Rng_Lookup_IncomeTax,Tbl_Transactions[[#This Row],[Amount]]*Rng_Lookup_SalesTax)</f>
        <v>6.9224999999999994</v>
      </c>
      <c r="Q639" s="14">
        <f>IF(Tbl_Transactions[[#This Row],[Type]]="Expense",Tbl_Transactions[[#This Row],[Amount]]+Tbl_Transactions[[#This Row],[Tax]],Tbl_Transactions[[#This Row],[Amount]]-Tbl_Transactions[[#This Row],[Tax]])</f>
        <v>84.922499999999999</v>
      </c>
      <c r="R639" s="10" t="str">
        <f>IF(Tbl_Transactions[[#This Row],[Category]]="Income","Income","Expense")</f>
        <v>Expense</v>
      </c>
    </row>
    <row r="640" spans="1:18" x14ac:dyDescent="0.25">
      <c r="A640" s="10">
        <v>639</v>
      </c>
      <c r="B640" s="15">
        <v>41639</v>
      </c>
      <c r="C640" s="16">
        <v>0.3336880474033308</v>
      </c>
      <c r="D640" s="10">
        <f>IF(Tbl_Transactions[[#This Row],[Date]]="","",YEAR(Tbl_Transactions[[#This Row],[Date]]))</f>
        <v>2013</v>
      </c>
      <c r="E640" s="10">
        <f>MONTH(Tbl_Transactions[[#This Row],[Date]])</f>
        <v>12</v>
      </c>
      <c r="F640" s="10" t="str">
        <f>VLOOKUP(Tbl_Transactions[[#This Row],[Month Num]],Tbl_Lookup_Month[],2)</f>
        <v>Dec</v>
      </c>
      <c r="G640" s="10">
        <f>DAY(Tbl_Transactions[[#This Row],[Date]])</f>
        <v>31</v>
      </c>
      <c r="H640" s="10">
        <f>WEEKDAY(Tbl_Transactions[[#This Row],[Date]])</f>
        <v>3</v>
      </c>
      <c r="I640" s="10" t="str">
        <f>VLOOKUP(Tbl_Transactions[[#This Row],[Weekday Num]],Tbl_Lookup_Weekday[], 2)</f>
        <v>Tue</v>
      </c>
      <c r="J640" s="10" t="str">
        <f>VLOOKUP(Tbl_Transactions[[#This Row],[Time]],Tbl_Lookup_Time[],4,TRUE)</f>
        <v>Morning</v>
      </c>
      <c r="K640" s="10" t="s">
        <v>63</v>
      </c>
      <c r="L640" s="10" t="s">
        <v>62</v>
      </c>
      <c r="M640" s="10" t="s">
        <v>64</v>
      </c>
      <c r="N640" s="10" t="s">
        <v>26</v>
      </c>
      <c r="O640" s="14">
        <v>354</v>
      </c>
      <c r="P640" s="14">
        <f>IF(Tbl_Transactions[[#This Row],[Type]]="Income",Tbl_Transactions[[#This Row],[Amount]]*Rng_Lookup_IncomeTax,Tbl_Transactions[[#This Row],[Amount]]*Rng_Lookup_SalesTax)</f>
        <v>31.417499999999997</v>
      </c>
      <c r="Q640" s="14">
        <f>IF(Tbl_Transactions[[#This Row],[Type]]="Expense",Tbl_Transactions[[#This Row],[Amount]]+Tbl_Transactions[[#This Row],[Tax]],Tbl_Transactions[[#This Row],[Amount]]-Tbl_Transactions[[#This Row],[Tax]])</f>
        <v>385.41750000000002</v>
      </c>
      <c r="R640" s="10" t="str">
        <f>IF(Tbl_Transactions[[#This Row],[Category]]="Income","Income","Expense")</f>
        <v>Expense</v>
      </c>
    </row>
    <row r="641" spans="1:18" x14ac:dyDescent="0.25">
      <c r="A641" s="10">
        <v>640</v>
      </c>
      <c r="B641" s="15">
        <v>41640</v>
      </c>
      <c r="C641" s="16">
        <v>0.43648089129554535</v>
      </c>
      <c r="D641" s="10">
        <f>IF(Tbl_Transactions[[#This Row],[Date]]="","",YEAR(Tbl_Transactions[[#This Row],[Date]]))</f>
        <v>2014</v>
      </c>
      <c r="E641" s="10">
        <f>MONTH(Tbl_Transactions[[#This Row],[Date]])</f>
        <v>1</v>
      </c>
      <c r="F641" s="10" t="str">
        <f>VLOOKUP(Tbl_Transactions[[#This Row],[Month Num]],Tbl_Lookup_Month[],2)</f>
        <v>Jan</v>
      </c>
      <c r="G641" s="10">
        <f>DAY(Tbl_Transactions[[#This Row],[Date]])</f>
        <v>1</v>
      </c>
      <c r="H641" s="10">
        <f>WEEKDAY(Tbl_Transactions[[#This Row],[Date]])</f>
        <v>4</v>
      </c>
      <c r="I641" s="10" t="str">
        <f>VLOOKUP(Tbl_Transactions[[#This Row],[Weekday Num]],Tbl_Lookup_Weekday[], 2)</f>
        <v>Wed</v>
      </c>
      <c r="J641" s="10" t="str">
        <f>VLOOKUP(Tbl_Transactions[[#This Row],[Time]],Tbl_Lookup_Time[],4,TRUE)</f>
        <v>Late Morning</v>
      </c>
      <c r="K641" s="10" t="s">
        <v>24</v>
      </c>
      <c r="L641" s="10" t="s">
        <v>30</v>
      </c>
      <c r="M641" s="10" t="s">
        <v>31</v>
      </c>
      <c r="N641" s="10" t="s">
        <v>19</v>
      </c>
      <c r="O641" s="14">
        <v>327</v>
      </c>
      <c r="P641" s="14">
        <f>IF(Tbl_Transactions[[#This Row],[Type]]="Income",Tbl_Transactions[[#This Row],[Amount]]*Rng_Lookup_IncomeTax,Tbl_Transactions[[#This Row],[Amount]]*Rng_Lookup_SalesTax)</f>
        <v>29.021249999999998</v>
      </c>
      <c r="Q641" s="14">
        <f>IF(Tbl_Transactions[[#This Row],[Type]]="Expense",Tbl_Transactions[[#This Row],[Amount]]+Tbl_Transactions[[#This Row],[Tax]],Tbl_Transactions[[#This Row],[Amount]]-Tbl_Transactions[[#This Row],[Tax]])</f>
        <v>356.02125000000001</v>
      </c>
      <c r="R641" s="10" t="str">
        <f>IF(Tbl_Transactions[[#This Row],[Category]]="Income","Income","Expense")</f>
        <v>Expense</v>
      </c>
    </row>
    <row r="642" spans="1:18" x14ac:dyDescent="0.25">
      <c r="A642" s="10">
        <v>641</v>
      </c>
      <c r="B642" s="15">
        <v>41641</v>
      </c>
      <c r="C642" s="16">
        <v>0.52540987041774756</v>
      </c>
      <c r="D642" s="10">
        <f>IF(Tbl_Transactions[[#This Row],[Date]]="","",YEAR(Tbl_Transactions[[#This Row],[Date]]))</f>
        <v>2014</v>
      </c>
      <c r="E642" s="10">
        <f>MONTH(Tbl_Transactions[[#This Row],[Date]])</f>
        <v>1</v>
      </c>
      <c r="F642" s="10" t="str">
        <f>VLOOKUP(Tbl_Transactions[[#This Row],[Month Num]],Tbl_Lookup_Month[],2)</f>
        <v>Jan</v>
      </c>
      <c r="G642" s="10">
        <f>DAY(Tbl_Transactions[[#This Row],[Date]])</f>
        <v>2</v>
      </c>
      <c r="H642" s="10">
        <f>WEEKDAY(Tbl_Transactions[[#This Row],[Date]])</f>
        <v>5</v>
      </c>
      <c r="I642" s="10" t="str">
        <f>VLOOKUP(Tbl_Transactions[[#This Row],[Weekday Num]],Tbl_Lookup_Weekday[], 2)</f>
        <v>Thu</v>
      </c>
      <c r="J642" s="10" t="str">
        <f>VLOOKUP(Tbl_Transactions[[#This Row],[Time]],Tbl_Lookup_Time[],4,TRUE)</f>
        <v>Afternoon</v>
      </c>
      <c r="K642" s="10" t="s">
        <v>63</v>
      </c>
      <c r="L642" s="10" t="s">
        <v>62</v>
      </c>
      <c r="M642" s="10" t="s">
        <v>64</v>
      </c>
      <c r="N642" s="10" t="s">
        <v>19</v>
      </c>
      <c r="O642" s="14">
        <v>398</v>
      </c>
      <c r="P642" s="14">
        <f>IF(Tbl_Transactions[[#This Row],[Type]]="Income",Tbl_Transactions[[#This Row],[Amount]]*Rng_Lookup_IncomeTax,Tbl_Transactions[[#This Row],[Amount]]*Rng_Lookup_SalesTax)</f>
        <v>35.322499999999998</v>
      </c>
      <c r="Q642" s="14">
        <f>IF(Tbl_Transactions[[#This Row],[Type]]="Expense",Tbl_Transactions[[#This Row],[Amount]]+Tbl_Transactions[[#This Row],[Tax]],Tbl_Transactions[[#This Row],[Amount]]-Tbl_Transactions[[#This Row],[Tax]])</f>
        <v>433.32249999999999</v>
      </c>
      <c r="R642" s="10" t="str">
        <f>IF(Tbl_Transactions[[#This Row],[Category]]="Income","Income","Expense")</f>
        <v>Expense</v>
      </c>
    </row>
    <row r="643" spans="1:18" x14ac:dyDescent="0.25">
      <c r="A643" s="10">
        <v>642</v>
      </c>
      <c r="B643" s="15">
        <v>41641</v>
      </c>
      <c r="C643" s="16">
        <v>0.43679051709603567</v>
      </c>
      <c r="D643" s="10">
        <f>IF(Tbl_Transactions[[#This Row],[Date]]="","",YEAR(Tbl_Transactions[[#This Row],[Date]]))</f>
        <v>2014</v>
      </c>
      <c r="E643" s="10">
        <f>MONTH(Tbl_Transactions[[#This Row],[Date]])</f>
        <v>1</v>
      </c>
      <c r="F643" s="10" t="str">
        <f>VLOOKUP(Tbl_Transactions[[#This Row],[Month Num]],Tbl_Lookup_Month[],2)</f>
        <v>Jan</v>
      </c>
      <c r="G643" s="10">
        <f>DAY(Tbl_Transactions[[#This Row],[Date]])</f>
        <v>2</v>
      </c>
      <c r="H643" s="10">
        <f>WEEKDAY(Tbl_Transactions[[#This Row],[Date]])</f>
        <v>5</v>
      </c>
      <c r="I643" s="10" t="str">
        <f>VLOOKUP(Tbl_Transactions[[#This Row],[Weekday Num]],Tbl_Lookup_Weekday[], 2)</f>
        <v>Thu</v>
      </c>
      <c r="J643" s="10" t="str">
        <f>VLOOKUP(Tbl_Transactions[[#This Row],[Time]],Tbl_Lookup_Time[],4,TRUE)</f>
        <v>Late Morning</v>
      </c>
      <c r="K643" s="10" t="s">
        <v>28</v>
      </c>
      <c r="L643" s="10" t="s">
        <v>42</v>
      </c>
      <c r="M643" s="10" t="s">
        <v>43</v>
      </c>
      <c r="N643" s="10" t="s">
        <v>26</v>
      </c>
      <c r="O643" s="14">
        <v>30</v>
      </c>
      <c r="P643" s="14">
        <f>IF(Tbl_Transactions[[#This Row],[Type]]="Income",Tbl_Transactions[[#This Row],[Amount]]*Rng_Lookup_IncomeTax,Tbl_Transactions[[#This Row],[Amount]]*Rng_Lookup_SalesTax)</f>
        <v>2.6624999999999996</v>
      </c>
      <c r="Q643" s="14">
        <f>IF(Tbl_Transactions[[#This Row],[Type]]="Expense",Tbl_Transactions[[#This Row],[Amount]]+Tbl_Transactions[[#This Row],[Tax]],Tbl_Transactions[[#This Row],[Amount]]-Tbl_Transactions[[#This Row],[Tax]])</f>
        <v>32.662500000000001</v>
      </c>
      <c r="R643" s="10" t="str">
        <f>IF(Tbl_Transactions[[#This Row],[Category]]="Income","Income","Expense")</f>
        <v>Expense</v>
      </c>
    </row>
    <row r="644" spans="1:18" x14ac:dyDescent="0.25">
      <c r="A644" s="10">
        <v>643</v>
      </c>
      <c r="B644" s="15">
        <v>41642</v>
      </c>
      <c r="C644" s="16">
        <v>0.97149647661733707</v>
      </c>
      <c r="D644" s="10">
        <f>IF(Tbl_Transactions[[#This Row],[Date]]="","",YEAR(Tbl_Transactions[[#This Row],[Date]]))</f>
        <v>2014</v>
      </c>
      <c r="E644" s="10">
        <f>MONTH(Tbl_Transactions[[#This Row],[Date]])</f>
        <v>1</v>
      </c>
      <c r="F644" s="10" t="str">
        <f>VLOOKUP(Tbl_Transactions[[#This Row],[Month Num]],Tbl_Lookup_Month[],2)</f>
        <v>Jan</v>
      </c>
      <c r="G644" s="10">
        <f>DAY(Tbl_Transactions[[#This Row],[Date]])</f>
        <v>3</v>
      </c>
      <c r="H644" s="10">
        <f>WEEKDAY(Tbl_Transactions[[#This Row],[Date]])</f>
        <v>6</v>
      </c>
      <c r="I644" s="10" t="str">
        <f>VLOOKUP(Tbl_Transactions[[#This Row],[Weekday Num]],Tbl_Lookup_Weekday[], 2)</f>
        <v>Fri</v>
      </c>
      <c r="J644" s="10" t="str">
        <f>VLOOKUP(Tbl_Transactions[[#This Row],[Time]],Tbl_Lookup_Time[],4,TRUE)</f>
        <v>Evening</v>
      </c>
      <c r="K644" s="10" t="s">
        <v>24</v>
      </c>
      <c r="L644" s="10" t="s">
        <v>23</v>
      </c>
      <c r="M644" s="10" t="s">
        <v>25</v>
      </c>
      <c r="N644" s="10" t="s">
        <v>19</v>
      </c>
      <c r="O644" s="14">
        <v>278</v>
      </c>
      <c r="P644" s="14">
        <f>IF(Tbl_Transactions[[#This Row],[Type]]="Income",Tbl_Transactions[[#This Row],[Amount]]*Rng_Lookup_IncomeTax,Tbl_Transactions[[#This Row],[Amount]]*Rng_Lookup_SalesTax)</f>
        <v>24.672499999999999</v>
      </c>
      <c r="Q644" s="14">
        <f>IF(Tbl_Transactions[[#This Row],[Type]]="Expense",Tbl_Transactions[[#This Row],[Amount]]+Tbl_Transactions[[#This Row],[Tax]],Tbl_Transactions[[#This Row],[Amount]]-Tbl_Transactions[[#This Row],[Tax]])</f>
        <v>302.67250000000001</v>
      </c>
      <c r="R644" s="10" t="str">
        <f>IF(Tbl_Transactions[[#This Row],[Category]]="Income","Income","Expense")</f>
        <v>Expense</v>
      </c>
    </row>
    <row r="645" spans="1:18" x14ac:dyDescent="0.25">
      <c r="A645" s="10">
        <v>644</v>
      </c>
      <c r="B645" s="15">
        <v>41646</v>
      </c>
      <c r="C645" s="16">
        <v>0.71559696646198778</v>
      </c>
      <c r="D645" s="10">
        <f>IF(Tbl_Transactions[[#This Row],[Date]]="","",YEAR(Tbl_Transactions[[#This Row],[Date]]))</f>
        <v>2014</v>
      </c>
      <c r="E645" s="10">
        <f>MONTH(Tbl_Transactions[[#This Row],[Date]])</f>
        <v>1</v>
      </c>
      <c r="F645" s="10" t="str">
        <f>VLOOKUP(Tbl_Transactions[[#This Row],[Month Num]],Tbl_Lookup_Month[],2)</f>
        <v>Jan</v>
      </c>
      <c r="G645" s="10">
        <f>DAY(Tbl_Transactions[[#This Row],[Date]])</f>
        <v>7</v>
      </c>
      <c r="H645" s="10">
        <f>WEEKDAY(Tbl_Transactions[[#This Row],[Date]])</f>
        <v>3</v>
      </c>
      <c r="I645" s="10" t="str">
        <f>VLOOKUP(Tbl_Transactions[[#This Row],[Weekday Num]],Tbl_Lookup_Weekday[], 2)</f>
        <v>Tue</v>
      </c>
      <c r="J645" s="10" t="str">
        <f>VLOOKUP(Tbl_Transactions[[#This Row],[Time]],Tbl_Lookup_Time[],4,TRUE)</f>
        <v>Evening</v>
      </c>
      <c r="K645" s="10" t="s">
        <v>60</v>
      </c>
      <c r="L645" s="10" t="s">
        <v>59</v>
      </c>
      <c r="M645" s="10" t="s">
        <v>61</v>
      </c>
      <c r="N645" s="10" t="s">
        <v>26</v>
      </c>
      <c r="O645" s="14">
        <v>463</v>
      </c>
      <c r="P645" s="14">
        <f>IF(Tbl_Transactions[[#This Row],[Type]]="Income",Tbl_Transactions[[#This Row],[Amount]]*Rng_Lookup_IncomeTax,Tbl_Transactions[[#This Row],[Amount]]*Rng_Lookup_SalesTax)</f>
        <v>41.091249999999995</v>
      </c>
      <c r="Q645" s="14">
        <f>IF(Tbl_Transactions[[#This Row],[Type]]="Expense",Tbl_Transactions[[#This Row],[Amount]]+Tbl_Transactions[[#This Row],[Tax]],Tbl_Transactions[[#This Row],[Amount]]-Tbl_Transactions[[#This Row],[Tax]])</f>
        <v>504.09125</v>
      </c>
      <c r="R645" s="10" t="str">
        <f>IF(Tbl_Transactions[[#This Row],[Category]]="Income","Income","Expense")</f>
        <v>Expense</v>
      </c>
    </row>
    <row r="646" spans="1:18" x14ac:dyDescent="0.25">
      <c r="A646" s="10">
        <v>645</v>
      </c>
      <c r="B646" s="15">
        <v>41646</v>
      </c>
      <c r="C646" s="16">
        <v>0.93536947703115869</v>
      </c>
      <c r="D646" s="10">
        <f>IF(Tbl_Transactions[[#This Row],[Date]]="","",YEAR(Tbl_Transactions[[#This Row],[Date]]))</f>
        <v>2014</v>
      </c>
      <c r="E646" s="10">
        <f>MONTH(Tbl_Transactions[[#This Row],[Date]])</f>
        <v>1</v>
      </c>
      <c r="F646" s="10" t="str">
        <f>VLOOKUP(Tbl_Transactions[[#This Row],[Month Num]],Tbl_Lookup_Month[],2)</f>
        <v>Jan</v>
      </c>
      <c r="G646" s="10">
        <f>DAY(Tbl_Transactions[[#This Row],[Date]])</f>
        <v>7</v>
      </c>
      <c r="H646" s="10">
        <f>WEEKDAY(Tbl_Transactions[[#This Row],[Date]])</f>
        <v>3</v>
      </c>
      <c r="I646" s="10" t="str">
        <f>VLOOKUP(Tbl_Transactions[[#This Row],[Weekday Num]],Tbl_Lookup_Weekday[], 2)</f>
        <v>Tue</v>
      </c>
      <c r="J646" s="10" t="str">
        <f>VLOOKUP(Tbl_Transactions[[#This Row],[Time]],Tbl_Lookup_Time[],4,TRUE)</f>
        <v>Evening</v>
      </c>
      <c r="K646" s="10" t="s">
        <v>40</v>
      </c>
      <c r="L646" s="10" t="s">
        <v>39</v>
      </c>
      <c r="M646" s="10" t="s">
        <v>41</v>
      </c>
      <c r="N646" s="10" t="s">
        <v>19</v>
      </c>
      <c r="O646" s="14">
        <v>138</v>
      </c>
      <c r="P646" s="14">
        <f>IF(Tbl_Transactions[[#This Row],[Type]]="Income",Tbl_Transactions[[#This Row],[Amount]]*Rng_Lookup_IncomeTax,Tbl_Transactions[[#This Row],[Amount]]*Rng_Lookup_SalesTax)</f>
        <v>12.247499999999999</v>
      </c>
      <c r="Q646" s="14">
        <f>IF(Tbl_Transactions[[#This Row],[Type]]="Expense",Tbl_Transactions[[#This Row],[Amount]]+Tbl_Transactions[[#This Row],[Tax]],Tbl_Transactions[[#This Row],[Amount]]-Tbl_Transactions[[#This Row],[Tax]])</f>
        <v>150.2475</v>
      </c>
      <c r="R646" s="10" t="str">
        <f>IF(Tbl_Transactions[[#This Row],[Category]]="Income","Income","Expense")</f>
        <v>Expense</v>
      </c>
    </row>
    <row r="647" spans="1:18" x14ac:dyDescent="0.25">
      <c r="A647" s="10">
        <v>646</v>
      </c>
      <c r="B647" s="15">
        <v>41649</v>
      </c>
      <c r="C647" s="16">
        <v>0.15295112333348959</v>
      </c>
      <c r="D647" s="10">
        <f>IF(Tbl_Transactions[[#This Row],[Date]]="","",YEAR(Tbl_Transactions[[#This Row],[Date]]))</f>
        <v>2014</v>
      </c>
      <c r="E647" s="10">
        <f>MONTH(Tbl_Transactions[[#This Row],[Date]])</f>
        <v>1</v>
      </c>
      <c r="F647" s="10" t="str">
        <f>VLOOKUP(Tbl_Transactions[[#This Row],[Month Num]],Tbl_Lookup_Month[],2)</f>
        <v>Jan</v>
      </c>
      <c r="G647" s="10">
        <f>DAY(Tbl_Transactions[[#This Row],[Date]])</f>
        <v>10</v>
      </c>
      <c r="H647" s="10">
        <f>WEEKDAY(Tbl_Transactions[[#This Row],[Date]])</f>
        <v>6</v>
      </c>
      <c r="I647" s="10" t="str">
        <f>VLOOKUP(Tbl_Transactions[[#This Row],[Weekday Num]],Tbl_Lookup_Weekday[], 2)</f>
        <v>Fri</v>
      </c>
      <c r="J647" s="10" t="str">
        <f>VLOOKUP(Tbl_Transactions[[#This Row],[Time]],Tbl_Lookup_Time[],4,TRUE)</f>
        <v>Night</v>
      </c>
      <c r="K647" s="10" t="s">
        <v>17</v>
      </c>
      <c r="L647" s="10" t="s">
        <v>20</v>
      </c>
      <c r="M647" s="10" t="s">
        <v>21</v>
      </c>
      <c r="N647" s="10" t="s">
        <v>19</v>
      </c>
      <c r="O647" s="14">
        <v>181</v>
      </c>
      <c r="P647" s="14">
        <f>IF(Tbl_Transactions[[#This Row],[Type]]="Income",Tbl_Transactions[[#This Row],[Amount]]*Rng_Lookup_IncomeTax,Tbl_Transactions[[#This Row],[Amount]]*Rng_Lookup_SalesTax)</f>
        <v>68.78</v>
      </c>
      <c r="Q647" s="14">
        <f>IF(Tbl_Transactions[[#This Row],[Type]]="Expense",Tbl_Transactions[[#This Row],[Amount]]+Tbl_Transactions[[#This Row],[Tax]],Tbl_Transactions[[#This Row],[Amount]]-Tbl_Transactions[[#This Row],[Tax]])</f>
        <v>112.22</v>
      </c>
      <c r="R647" s="10" t="str">
        <f>IF(Tbl_Transactions[[#This Row],[Category]]="Income","Income","Expense")</f>
        <v>Income</v>
      </c>
    </row>
    <row r="648" spans="1:18" x14ac:dyDescent="0.25">
      <c r="A648" s="10">
        <v>647</v>
      </c>
      <c r="B648" s="15">
        <v>41652</v>
      </c>
      <c r="C648" s="16">
        <v>0.88839555495570577</v>
      </c>
      <c r="D648" s="10">
        <f>IF(Tbl_Transactions[[#This Row],[Date]]="","",YEAR(Tbl_Transactions[[#This Row],[Date]]))</f>
        <v>2014</v>
      </c>
      <c r="E648" s="10">
        <f>MONTH(Tbl_Transactions[[#This Row],[Date]])</f>
        <v>1</v>
      </c>
      <c r="F648" s="10" t="str">
        <f>VLOOKUP(Tbl_Transactions[[#This Row],[Month Num]],Tbl_Lookup_Month[],2)</f>
        <v>Jan</v>
      </c>
      <c r="G648" s="10">
        <f>DAY(Tbl_Transactions[[#This Row],[Date]])</f>
        <v>13</v>
      </c>
      <c r="H648" s="10">
        <f>WEEKDAY(Tbl_Transactions[[#This Row],[Date]])</f>
        <v>2</v>
      </c>
      <c r="I648" s="10" t="str">
        <f>VLOOKUP(Tbl_Transactions[[#This Row],[Weekday Num]],Tbl_Lookup_Weekday[], 2)</f>
        <v>Mon</v>
      </c>
      <c r="J648" s="10" t="str">
        <f>VLOOKUP(Tbl_Transactions[[#This Row],[Time]],Tbl_Lookup_Time[],4,TRUE)</f>
        <v>Evening</v>
      </c>
      <c r="K648" s="10" t="s">
        <v>17</v>
      </c>
      <c r="L648" s="10" t="s">
        <v>16</v>
      </c>
      <c r="M648" s="10" t="s">
        <v>18</v>
      </c>
      <c r="N648" s="10" t="s">
        <v>19</v>
      </c>
      <c r="O648" s="14">
        <v>169</v>
      </c>
      <c r="P648" s="14">
        <f>IF(Tbl_Transactions[[#This Row],[Type]]="Income",Tbl_Transactions[[#This Row],[Amount]]*Rng_Lookup_IncomeTax,Tbl_Transactions[[#This Row],[Amount]]*Rng_Lookup_SalesTax)</f>
        <v>64.22</v>
      </c>
      <c r="Q648" s="14">
        <f>IF(Tbl_Transactions[[#This Row],[Type]]="Expense",Tbl_Transactions[[#This Row],[Amount]]+Tbl_Transactions[[#This Row],[Tax]],Tbl_Transactions[[#This Row],[Amount]]-Tbl_Transactions[[#This Row],[Tax]])</f>
        <v>104.78</v>
      </c>
      <c r="R648" s="10" t="str">
        <f>IF(Tbl_Transactions[[#This Row],[Category]]="Income","Income","Expense")</f>
        <v>Income</v>
      </c>
    </row>
    <row r="649" spans="1:18" x14ac:dyDescent="0.25">
      <c r="A649" s="10">
        <v>648</v>
      </c>
      <c r="B649" s="15">
        <v>41653</v>
      </c>
      <c r="C649" s="16">
        <v>0.79032880935738636</v>
      </c>
      <c r="D649" s="10">
        <f>IF(Tbl_Transactions[[#This Row],[Date]]="","",YEAR(Tbl_Transactions[[#This Row],[Date]]))</f>
        <v>2014</v>
      </c>
      <c r="E649" s="10">
        <f>MONTH(Tbl_Transactions[[#This Row],[Date]])</f>
        <v>1</v>
      </c>
      <c r="F649" s="10" t="str">
        <f>VLOOKUP(Tbl_Transactions[[#This Row],[Month Num]],Tbl_Lookup_Month[],2)</f>
        <v>Jan</v>
      </c>
      <c r="G649" s="10">
        <f>DAY(Tbl_Transactions[[#This Row],[Date]])</f>
        <v>14</v>
      </c>
      <c r="H649" s="10">
        <f>WEEKDAY(Tbl_Transactions[[#This Row],[Date]])</f>
        <v>3</v>
      </c>
      <c r="I649" s="10" t="str">
        <f>VLOOKUP(Tbl_Transactions[[#This Row],[Weekday Num]],Tbl_Lookup_Weekday[], 2)</f>
        <v>Tue</v>
      </c>
      <c r="J649" s="10" t="str">
        <f>VLOOKUP(Tbl_Transactions[[#This Row],[Time]],Tbl_Lookup_Time[],4,TRUE)</f>
        <v>Evening</v>
      </c>
      <c r="K649" s="10" t="s">
        <v>51</v>
      </c>
      <c r="L649" s="10" t="s">
        <v>50</v>
      </c>
      <c r="M649" s="10" t="s">
        <v>52</v>
      </c>
      <c r="N649" s="10" t="s">
        <v>19</v>
      </c>
      <c r="O649" s="14">
        <v>345</v>
      </c>
      <c r="P649" s="14">
        <f>IF(Tbl_Transactions[[#This Row],[Type]]="Income",Tbl_Transactions[[#This Row],[Amount]]*Rng_Lookup_IncomeTax,Tbl_Transactions[[#This Row],[Amount]]*Rng_Lookup_SalesTax)</f>
        <v>30.618749999999999</v>
      </c>
      <c r="Q649" s="14">
        <f>IF(Tbl_Transactions[[#This Row],[Type]]="Expense",Tbl_Transactions[[#This Row],[Amount]]+Tbl_Transactions[[#This Row],[Tax]],Tbl_Transactions[[#This Row],[Amount]]-Tbl_Transactions[[#This Row],[Tax]])</f>
        <v>375.61874999999998</v>
      </c>
      <c r="R649" s="10" t="str">
        <f>IF(Tbl_Transactions[[#This Row],[Category]]="Income","Income","Expense")</f>
        <v>Expense</v>
      </c>
    </row>
    <row r="650" spans="1:18" x14ac:dyDescent="0.25">
      <c r="A650" s="10">
        <v>649</v>
      </c>
      <c r="B650" s="15">
        <v>41658</v>
      </c>
      <c r="C650" s="16">
        <v>0.56081807508328307</v>
      </c>
      <c r="D650" s="10">
        <f>IF(Tbl_Transactions[[#This Row],[Date]]="","",YEAR(Tbl_Transactions[[#This Row],[Date]]))</f>
        <v>2014</v>
      </c>
      <c r="E650" s="10">
        <f>MONTH(Tbl_Transactions[[#This Row],[Date]])</f>
        <v>1</v>
      </c>
      <c r="F650" s="10" t="str">
        <f>VLOOKUP(Tbl_Transactions[[#This Row],[Month Num]],Tbl_Lookup_Month[],2)</f>
        <v>Jan</v>
      </c>
      <c r="G650" s="10">
        <f>DAY(Tbl_Transactions[[#This Row],[Date]])</f>
        <v>19</v>
      </c>
      <c r="H650" s="10">
        <f>WEEKDAY(Tbl_Transactions[[#This Row],[Date]])</f>
        <v>1</v>
      </c>
      <c r="I650" s="10" t="str">
        <f>VLOOKUP(Tbl_Transactions[[#This Row],[Weekday Num]],Tbl_Lookup_Weekday[], 2)</f>
        <v>Sun</v>
      </c>
      <c r="J650" s="10" t="str">
        <f>VLOOKUP(Tbl_Transactions[[#This Row],[Time]],Tbl_Lookup_Time[],4,TRUE)</f>
        <v>Afternoon</v>
      </c>
      <c r="K650" s="10" t="s">
        <v>17</v>
      </c>
      <c r="L650" s="10" t="s">
        <v>20</v>
      </c>
      <c r="M650" s="10" t="s">
        <v>21</v>
      </c>
      <c r="N650" s="10" t="s">
        <v>19</v>
      </c>
      <c r="O650" s="14">
        <v>167</v>
      </c>
      <c r="P650" s="14">
        <f>IF(Tbl_Transactions[[#This Row],[Type]]="Income",Tbl_Transactions[[#This Row],[Amount]]*Rng_Lookup_IncomeTax,Tbl_Transactions[[#This Row],[Amount]]*Rng_Lookup_SalesTax)</f>
        <v>63.46</v>
      </c>
      <c r="Q650" s="14">
        <f>IF(Tbl_Transactions[[#This Row],[Type]]="Expense",Tbl_Transactions[[#This Row],[Amount]]+Tbl_Transactions[[#This Row],[Tax]],Tbl_Transactions[[#This Row],[Amount]]-Tbl_Transactions[[#This Row],[Tax]])</f>
        <v>103.53999999999999</v>
      </c>
      <c r="R650" s="10" t="str">
        <f>IF(Tbl_Transactions[[#This Row],[Category]]="Income","Income","Expense")</f>
        <v>Income</v>
      </c>
    </row>
    <row r="651" spans="1:18" x14ac:dyDescent="0.25">
      <c r="A651" s="10">
        <v>650</v>
      </c>
      <c r="B651" s="15">
        <v>41661</v>
      </c>
      <c r="C651" s="16">
        <v>0.73253943252457832</v>
      </c>
      <c r="D651" s="10">
        <f>IF(Tbl_Transactions[[#This Row],[Date]]="","",YEAR(Tbl_Transactions[[#This Row],[Date]]))</f>
        <v>2014</v>
      </c>
      <c r="E651" s="10">
        <f>MONTH(Tbl_Transactions[[#This Row],[Date]])</f>
        <v>1</v>
      </c>
      <c r="F651" s="10" t="str">
        <f>VLOOKUP(Tbl_Transactions[[#This Row],[Month Num]],Tbl_Lookup_Month[],2)</f>
        <v>Jan</v>
      </c>
      <c r="G651" s="10">
        <f>DAY(Tbl_Transactions[[#This Row],[Date]])</f>
        <v>22</v>
      </c>
      <c r="H651" s="10">
        <f>WEEKDAY(Tbl_Transactions[[#This Row],[Date]])</f>
        <v>4</v>
      </c>
      <c r="I651" s="10" t="str">
        <f>VLOOKUP(Tbl_Transactions[[#This Row],[Weekday Num]],Tbl_Lookup_Weekday[], 2)</f>
        <v>Wed</v>
      </c>
      <c r="J651" s="10" t="str">
        <f>VLOOKUP(Tbl_Transactions[[#This Row],[Time]],Tbl_Lookup_Time[],4,TRUE)</f>
        <v>Evening</v>
      </c>
      <c r="K651" s="10" t="s">
        <v>55</v>
      </c>
      <c r="L651" s="10" t="s">
        <v>57</v>
      </c>
      <c r="M651" s="10" t="s">
        <v>58</v>
      </c>
      <c r="N651" s="10" t="s">
        <v>26</v>
      </c>
      <c r="O651" s="14">
        <v>118</v>
      </c>
      <c r="P651" s="14">
        <f>IF(Tbl_Transactions[[#This Row],[Type]]="Income",Tbl_Transactions[[#This Row],[Amount]]*Rng_Lookup_IncomeTax,Tbl_Transactions[[#This Row],[Amount]]*Rng_Lookup_SalesTax)</f>
        <v>10.4725</v>
      </c>
      <c r="Q651" s="14">
        <f>IF(Tbl_Transactions[[#This Row],[Type]]="Expense",Tbl_Transactions[[#This Row],[Amount]]+Tbl_Transactions[[#This Row],[Tax]],Tbl_Transactions[[#This Row],[Amount]]-Tbl_Transactions[[#This Row],[Tax]])</f>
        <v>128.4725</v>
      </c>
      <c r="R651" s="10" t="str">
        <f>IF(Tbl_Transactions[[#This Row],[Category]]="Income","Income","Expense")</f>
        <v>Expense</v>
      </c>
    </row>
    <row r="652" spans="1:18" x14ac:dyDescent="0.25">
      <c r="A652" s="10">
        <v>651</v>
      </c>
      <c r="B652" s="15">
        <v>41663</v>
      </c>
      <c r="C652" s="16">
        <v>0.3549324945120641</v>
      </c>
      <c r="D652" s="10">
        <f>IF(Tbl_Transactions[[#This Row],[Date]]="","",YEAR(Tbl_Transactions[[#This Row],[Date]]))</f>
        <v>2014</v>
      </c>
      <c r="E652" s="10">
        <f>MONTH(Tbl_Transactions[[#This Row],[Date]])</f>
        <v>1</v>
      </c>
      <c r="F652" s="10" t="str">
        <f>VLOOKUP(Tbl_Transactions[[#This Row],[Month Num]],Tbl_Lookup_Month[],2)</f>
        <v>Jan</v>
      </c>
      <c r="G652" s="10">
        <f>DAY(Tbl_Transactions[[#This Row],[Date]])</f>
        <v>24</v>
      </c>
      <c r="H652" s="10">
        <f>WEEKDAY(Tbl_Transactions[[#This Row],[Date]])</f>
        <v>6</v>
      </c>
      <c r="I652" s="10" t="str">
        <f>VLOOKUP(Tbl_Transactions[[#This Row],[Weekday Num]],Tbl_Lookup_Weekday[], 2)</f>
        <v>Fri</v>
      </c>
      <c r="J652" s="10" t="str">
        <f>VLOOKUP(Tbl_Transactions[[#This Row],[Time]],Tbl_Lookup_Time[],4,TRUE)</f>
        <v>Morning</v>
      </c>
      <c r="K652" s="10" t="s">
        <v>55</v>
      </c>
      <c r="L652" s="10" t="s">
        <v>54</v>
      </c>
      <c r="M652" s="10" t="s">
        <v>56</v>
      </c>
      <c r="N652" s="10" t="s">
        <v>19</v>
      </c>
      <c r="O652" s="14">
        <v>237</v>
      </c>
      <c r="P652" s="14">
        <f>IF(Tbl_Transactions[[#This Row],[Type]]="Income",Tbl_Transactions[[#This Row],[Amount]]*Rng_Lookup_IncomeTax,Tbl_Transactions[[#This Row],[Amount]]*Rng_Lookup_SalesTax)</f>
        <v>21.033749999999998</v>
      </c>
      <c r="Q652" s="14">
        <f>IF(Tbl_Transactions[[#This Row],[Type]]="Expense",Tbl_Transactions[[#This Row],[Amount]]+Tbl_Transactions[[#This Row],[Tax]],Tbl_Transactions[[#This Row],[Amount]]-Tbl_Transactions[[#This Row],[Tax]])</f>
        <v>258.03375</v>
      </c>
      <c r="R652" s="10" t="str">
        <f>IF(Tbl_Transactions[[#This Row],[Category]]="Income","Income","Expense")</f>
        <v>Expense</v>
      </c>
    </row>
    <row r="653" spans="1:18" x14ac:dyDescent="0.25">
      <c r="A653" s="10">
        <v>652</v>
      </c>
      <c r="B653" s="15">
        <v>41665</v>
      </c>
      <c r="C653" s="16">
        <v>0.96227973214325579</v>
      </c>
      <c r="D653" s="10">
        <f>IF(Tbl_Transactions[[#This Row],[Date]]="","",YEAR(Tbl_Transactions[[#This Row],[Date]]))</f>
        <v>2014</v>
      </c>
      <c r="E653" s="10">
        <f>MONTH(Tbl_Transactions[[#This Row],[Date]])</f>
        <v>1</v>
      </c>
      <c r="F653" s="10" t="str">
        <f>VLOOKUP(Tbl_Transactions[[#This Row],[Month Num]],Tbl_Lookup_Month[],2)</f>
        <v>Jan</v>
      </c>
      <c r="G653" s="10">
        <f>DAY(Tbl_Transactions[[#This Row],[Date]])</f>
        <v>26</v>
      </c>
      <c r="H653" s="10">
        <f>WEEKDAY(Tbl_Transactions[[#This Row],[Date]])</f>
        <v>1</v>
      </c>
      <c r="I653" s="10" t="str">
        <f>VLOOKUP(Tbl_Transactions[[#This Row],[Weekday Num]],Tbl_Lookup_Weekday[], 2)</f>
        <v>Sun</v>
      </c>
      <c r="J653" s="10" t="str">
        <f>VLOOKUP(Tbl_Transactions[[#This Row],[Time]],Tbl_Lookup_Time[],4,TRUE)</f>
        <v>Evening</v>
      </c>
      <c r="K653" s="10" t="s">
        <v>28</v>
      </c>
      <c r="L653" s="10" t="s">
        <v>32</v>
      </c>
      <c r="M653" s="10" t="s">
        <v>33</v>
      </c>
      <c r="N653" s="10" t="s">
        <v>19</v>
      </c>
      <c r="O653" s="14">
        <v>123</v>
      </c>
      <c r="P653" s="14">
        <f>IF(Tbl_Transactions[[#This Row],[Type]]="Income",Tbl_Transactions[[#This Row],[Amount]]*Rng_Lookup_IncomeTax,Tbl_Transactions[[#This Row],[Amount]]*Rng_Lookup_SalesTax)</f>
        <v>10.91625</v>
      </c>
      <c r="Q653" s="14">
        <f>IF(Tbl_Transactions[[#This Row],[Type]]="Expense",Tbl_Transactions[[#This Row],[Amount]]+Tbl_Transactions[[#This Row],[Tax]],Tbl_Transactions[[#This Row],[Amount]]-Tbl_Transactions[[#This Row],[Tax]])</f>
        <v>133.91624999999999</v>
      </c>
      <c r="R653" s="10" t="str">
        <f>IF(Tbl_Transactions[[#This Row],[Category]]="Income","Income","Expense")</f>
        <v>Expense</v>
      </c>
    </row>
    <row r="654" spans="1:18" x14ac:dyDescent="0.25">
      <c r="A654" s="10">
        <v>653</v>
      </c>
      <c r="B654" s="15">
        <v>41668</v>
      </c>
      <c r="C654" s="16">
        <v>0.71830196810569324</v>
      </c>
      <c r="D654" s="10">
        <f>IF(Tbl_Transactions[[#This Row],[Date]]="","",YEAR(Tbl_Transactions[[#This Row],[Date]]))</f>
        <v>2014</v>
      </c>
      <c r="E654" s="10">
        <f>MONTH(Tbl_Transactions[[#This Row],[Date]])</f>
        <v>1</v>
      </c>
      <c r="F654" s="10" t="str">
        <f>VLOOKUP(Tbl_Transactions[[#This Row],[Month Num]],Tbl_Lookup_Month[],2)</f>
        <v>Jan</v>
      </c>
      <c r="G654" s="10">
        <f>DAY(Tbl_Transactions[[#This Row],[Date]])</f>
        <v>29</v>
      </c>
      <c r="H654" s="10">
        <f>WEEKDAY(Tbl_Transactions[[#This Row],[Date]])</f>
        <v>4</v>
      </c>
      <c r="I654" s="10" t="str">
        <f>VLOOKUP(Tbl_Transactions[[#This Row],[Weekday Num]],Tbl_Lookup_Weekday[], 2)</f>
        <v>Wed</v>
      </c>
      <c r="J654" s="10" t="str">
        <f>VLOOKUP(Tbl_Transactions[[#This Row],[Time]],Tbl_Lookup_Time[],4,TRUE)</f>
        <v>Evening</v>
      </c>
      <c r="K654" s="10" t="s">
        <v>40</v>
      </c>
      <c r="L654" s="10" t="s">
        <v>39</v>
      </c>
      <c r="M654" s="10" t="s">
        <v>41</v>
      </c>
      <c r="N654" s="10" t="s">
        <v>19</v>
      </c>
      <c r="O654" s="14">
        <v>93</v>
      </c>
      <c r="P654" s="14">
        <f>IF(Tbl_Transactions[[#This Row],[Type]]="Income",Tbl_Transactions[[#This Row],[Amount]]*Rng_Lookup_IncomeTax,Tbl_Transactions[[#This Row],[Amount]]*Rng_Lookup_SalesTax)</f>
        <v>8.2537500000000001</v>
      </c>
      <c r="Q654" s="14">
        <f>IF(Tbl_Transactions[[#This Row],[Type]]="Expense",Tbl_Transactions[[#This Row],[Amount]]+Tbl_Transactions[[#This Row],[Tax]],Tbl_Transactions[[#This Row],[Amount]]-Tbl_Transactions[[#This Row],[Tax]])</f>
        <v>101.25375</v>
      </c>
      <c r="R654" s="10" t="str">
        <f>IF(Tbl_Transactions[[#This Row],[Category]]="Income","Income","Expense")</f>
        <v>Expense</v>
      </c>
    </row>
    <row r="655" spans="1:18" x14ac:dyDescent="0.25">
      <c r="A655" s="10">
        <v>654</v>
      </c>
      <c r="B655" s="15">
        <v>41668</v>
      </c>
      <c r="C655" s="16">
        <v>0.33677768312795409</v>
      </c>
      <c r="D655" s="10">
        <f>IF(Tbl_Transactions[[#This Row],[Date]]="","",YEAR(Tbl_Transactions[[#This Row],[Date]]))</f>
        <v>2014</v>
      </c>
      <c r="E655" s="10">
        <f>MONTH(Tbl_Transactions[[#This Row],[Date]])</f>
        <v>1</v>
      </c>
      <c r="F655" s="10" t="str">
        <f>VLOOKUP(Tbl_Transactions[[#This Row],[Month Num]],Tbl_Lookup_Month[],2)</f>
        <v>Jan</v>
      </c>
      <c r="G655" s="10">
        <f>DAY(Tbl_Transactions[[#This Row],[Date]])</f>
        <v>29</v>
      </c>
      <c r="H655" s="10">
        <f>WEEKDAY(Tbl_Transactions[[#This Row],[Date]])</f>
        <v>4</v>
      </c>
      <c r="I655" s="10" t="str">
        <f>VLOOKUP(Tbl_Transactions[[#This Row],[Weekday Num]],Tbl_Lookup_Weekday[], 2)</f>
        <v>Wed</v>
      </c>
      <c r="J655" s="10" t="str">
        <f>VLOOKUP(Tbl_Transactions[[#This Row],[Time]],Tbl_Lookup_Time[],4,TRUE)</f>
        <v>Morning</v>
      </c>
      <c r="K655" s="10" t="s">
        <v>55</v>
      </c>
      <c r="L655" s="10" t="s">
        <v>54</v>
      </c>
      <c r="M655" s="10" t="s">
        <v>56</v>
      </c>
      <c r="N655" s="10" t="s">
        <v>26</v>
      </c>
      <c r="O655" s="14">
        <v>200</v>
      </c>
      <c r="P655" s="14">
        <f>IF(Tbl_Transactions[[#This Row],[Type]]="Income",Tbl_Transactions[[#This Row],[Amount]]*Rng_Lookup_IncomeTax,Tbl_Transactions[[#This Row],[Amount]]*Rng_Lookup_SalesTax)</f>
        <v>17.75</v>
      </c>
      <c r="Q655" s="14">
        <f>IF(Tbl_Transactions[[#This Row],[Type]]="Expense",Tbl_Transactions[[#This Row],[Amount]]+Tbl_Transactions[[#This Row],[Tax]],Tbl_Transactions[[#This Row],[Amount]]-Tbl_Transactions[[#This Row],[Tax]])</f>
        <v>217.75</v>
      </c>
      <c r="R655" s="10" t="str">
        <f>IF(Tbl_Transactions[[#This Row],[Category]]="Income","Income","Expense")</f>
        <v>Expense</v>
      </c>
    </row>
    <row r="656" spans="1:18" x14ac:dyDescent="0.25">
      <c r="A656" s="10">
        <v>655</v>
      </c>
      <c r="B656" s="15">
        <v>41670</v>
      </c>
      <c r="C656" s="16">
        <v>0.41666281998954524</v>
      </c>
      <c r="D656" s="10">
        <f>IF(Tbl_Transactions[[#This Row],[Date]]="","",YEAR(Tbl_Transactions[[#This Row],[Date]]))</f>
        <v>2014</v>
      </c>
      <c r="E656" s="10">
        <f>MONTH(Tbl_Transactions[[#This Row],[Date]])</f>
        <v>1</v>
      </c>
      <c r="F656" s="10" t="str">
        <f>VLOOKUP(Tbl_Transactions[[#This Row],[Month Num]],Tbl_Lookup_Month[],2)</f>
        <v>Jan</v>
      </c>
      <c r="G656" s="10">
        <f>DAY(Tbl_Transactions[[#This Row],[Date]])</f>
        <v>31</v>
      </c>
      <c r="H656" s="10">
        <f>WEEKDAY(Tbl_Transactions[[#This Row],[Date]])</f>
        <v>6</v>
      </c>
      <c r="I656" s="10" t="str">
        <f>VLOOKUP(Tbl_Transactions[[#This Row],[Weekday Num]],Tbl_Lookup_Weekday[], 2)</f>
        <v>Fri</v>
      </c>
      <c r="J656" s="10" t="str">
        <f>VLOOKUP(Tbl_Transactions[[#This Row],[Time]],Tbl_Lookup_Time[],4,TRUE)</f>
        <v>Morning</v>
      </c>
      <c r="K656" s="10" t="s">
        <v>28</v>
      </c>
      <c r="L656" s="10" t="s">
        <v>27</v>
      </c>
      <c r="M656" s="10" t="s">
        <v>29</v>
      </c>
      <c r="N656" s="10" t="s">
        <v>35</v>
      </c>
      <c r="O656" s="14">
        <v>410</v>
      </c>
      <c r="P656" s="14">
        <f>IF(Tbl_Transactions[[#This Row],[Type]]="Income",Tbl_Transactions[[#This Row],[Amount]]*Rng_Lookup_IncomeTax,Tbl_Transactions[[#This Row],[Amount]]*Rng_Lookup_SalesTax)</f>
        <v>36.387499999999996</v>
      </c>
      <c r="Q656" s="14">
        <f>IF(Tbl_Transactions[[#This Row],[Type]]="Expense",Tbl_Transactions[[#This Row],[Amount]]+Tbl_Transactions[[#This Row],[Tax]],Tbl_Transactions[[#This Row],[Amount]]-Tbl_Transactions[[#This Row],[Tax]])</f>
        <v>446.38749999999999</v>
      </c>
      <c r="R656" s="10" t="str">
        <f>IF(Tbl_Transactions[[#This Row],[Category]]="Income","Income","Expense")</f>
        <v>Expense</v>
      </c>
    </row>
    <row r="657" spans="1:18" x14ac:dyDescent="0.25">
      <c r="A657" s="10">
        <v>656</v>
      </c>
      <c r="B657" s="15">
        <v>41672</v>
      </c>
      <c r="C657" s="16">
        <v>0.44591071669596816</v>
      </c>
      <c r="D657" s="10">
        <f>IF(Tbl_Transactions[[#This Row],[Date]]="","",YEAR(Tbl_Transactions[[#This Row],[Date]]))</f>
        <v>2014</v>
      </c>
      <c r="E657" s="10">
        <f>MONTH(Tbl_Transactions[[#This Row],[Date]])</f>
        <v>2</v>
      </c>
      <c r="F657" s="10" t="str">
        <f>VLOOKUP(Tbl_Transactions[[#This Row],[Month Num]],Tbl_Lookup_Month[],2)</f>
        <v>Feb</v>
      </c>
      <c r="G657" s="10">
        <f>DAY(Tbl_Transactions[[#This Row],[Date]])</f>
        <v>2</v>
      </c>
      <c r="H657" s="10">
        <f>WEEKDAY(Tbl_Transactions[[#This Row],[Date]])</f>
        <v>1</v>
      </c>
      <c r="I657" s="10" t="str">
        <f>VLOOKUP(Tbl_Transactions[[#This Row],[Weekday Num]],Tbl_Lookup_Weekday[], 2)</f>
        <v>Sun</v>
      </c>
      <c r="J657" s="10" t="str">
        <f>VLOOKUP(Tbl_Transactions[[#This Row],[Time]],Tbl_Lookup_Time[],4,TRUE)</f>
        <v>Late Morning</v>
      </c>
      <c r="K657" s="10" t="s">
        <v>37</v>
      </c>
      <c r="L657" s="10" t="s">
        <v>47</v>
      </c>
      <c r="M657" s="10" t="s">
        <v>48</v>
      </c>
      <c r="N657" s="10" t="s">
        <v>26</v>
      </c>
      <c r="O657" s="14">
        <v>77</v>
      </c>
      <c r="P657" s="14">
        <f>IF(Tbl_Transactions[[#This Row],[Type]]="Income",Tbl_Transactions[[#This Row],[Amount]]*Rng_Lookup_IncomeTax,Tbl_Transactions[[#This Row],[Amount]]*Rng_Lookup_SalesTax)</f>
        <v>6.8337499999999993</v>
      </c>
      <c r="Q657" s="14">
        <f>IF(Tbl_Transactions[[#This Row],[Type]]="Expense",Tbl_Transactions[[#This Row],[Amount]]+Tbl_Transactions[[#This Row],[Tax]],Tbl_Transactions[[#This Row],[Amount]]-Tbl_Transactions[[#This Row],[Tax]])</f>
        <v>83.833749999999995</v>
      </c>
      <c r="R657" s="10" t="str">
        <f>IF(Tbl_Transactions[[#This Row],[Category]]="Income","Income","Expense")</f>
        <v>Expense</v>
      </c>
    </row>
    <row r="658" spans="1:18" x14ac:dyDescent="0.25">
      <c r="A658" s="10">
        <v>657</v>
      </c>
      <c r="B658" s="15">
        <v>41681</v>
      </c>
      <c r="C658" s="16">
        <v>3.415235911807557E-2</v>
      </c>
      <c r="D658" s="10">
        <f>IF(Tbl_Transactions[[#This Row],[Date]]="","",YEAR(Tbl_Transactions[[#This Row],[Date]]))</f>
        <v>2014</v>
      </c>
      <c r="E658" s="10">
        <f>MONTH(Tbl_Transactions[[#This Row],[Date]])</f>
        <v>2</v>
      </c>
      <c r="F658" s="10" t="str">
        <f>VLOOKUP(Tbl_Transactions[[#This Row],[Month Num]],Tbl_Lookup_Month[],2)</f>
        <v>Feb</v>
      </c>
      <c r="G658" s="10">
        <f>DAY(Tbl_Transactions[[#This Row],[Date]])</f>
        <v>11</v>
      </c>
      <c r="H658" s="10">
        <f>WEEKDAY(Tbl_Transactions[[#This Row],[Date]])</f>
        <v>3</v>
      </c>
      <c r="I658" s="10" t="str">
        <f>VLOOKUP(Tbl_Transactions[[#This Row],[Weekday Num]],Tbl_Lookup_Weekday[], 2)</f>
        <v>Tue</v>
      </c>
      <c r="J658" s="10" t="str">
        <f>VLOOKUP(Tbl_Transactions[[#This Row],[Time]],Tbl_Lookup_Time[],4,TRUE)</f>
        <v>Night</v>
      </c>
      <c r="K658" s="10" t="s">
        <v>24</v>
      </c>
      <c r="L658" s="10" t="s">
        <v>23</v>
      </c>
      <c r="M658" s="10" t="s">
        <v>25</v>
      </c>
      <c r="N658" s="10" t="s">
        <v>19</v>
      </c>
      <c r="O658" s="14">
        <v>287</v>
      </c>
      <c r="P658" s="14">
        <f>IF(Tbl_Transactions[[#This Row],[Type]]="Income",Tbl_Transactions[[#This Row],[Amount]]*Rng_Lookup_IncomeTax,Tbl_Transactions[[#This Row],[Amount]]*Rng_Lookup_SalesTax)</f>
        <v>25.471249999999998</v>
      </c>
      <c r="Q658" s="14">
        <f>IF(Tbl_Transactions[[#This Row],[Type]]="Expense",Tbl_Transactions[[#This Row],[Amount]]+Tbl_Transactions[[#This Row],[Tax]],Tbl_Transactions[[#This Row],[Amount]]-Tbl_Transactions[[#This Row],[Tax]])</f>
        <v>312.47125</v>
      </c>
      <c r="R658" s="10" t="str">
        <f>IF(Tbl_Transactions[[#This Row],[Category]]="Income","Income","Expense")</f>
        <v>Expense</v>
      </c>
    </row>
    <row r="659" spans="1:18" x14ac:dyDescent="0.25">
      <c r="A659" s="10">
        <v>658</v>
      </c>
      <c r="B659" s="15">
        <v>41682</v>
      </c>
      <c r="C659" s="16">
        <v>0.70758303787077792</v>
      </c>
      <c r="D659" s="10">
        <f>IF(Tbl_Transactions[[#This Row],[Date]]="","",YEAR(Tbl_Transactions[[#This Row],[Date]]))</f>
        <v>2014</v>
      </c>
      <c r="E659" s="10">
        <f>MONTH(Tbl_Transactions[[#This Row],[Date]])</f>
        <v>2</v>
      </c>
      <c r="F659" s="10" t="str">
        <f>VLOOKUP(Tbl_Transactions[[#This Row],[Month Num]],Tbl_Lookup_Month[],2)</f>
        <v>Feb</v>
      </c>
      <c r="G659" s="10">
        <f>DAY(Tbl_Transactions[[#This Row],[Date]])</f>
        <v>12</v>
      </c>
      <c r="H659" s="10">
        <f>WEEKDAY(Tbl_Transactions[[#This Row],[Date]])</f>
        <v>4</v>
      </c>
      <c r="I659" s="10" t="str">
        <f>VLOOKUP(Tbl_Transactions[[#This Row],[Weekday Num]],Tbl_Lookup_Weekday[], 2)</f>
        <v>Wed</v>
      </c>
      <c r="J659" s="10" t="str">
        <f>VLOOKUP(Tbl_Transactions[[#This Row],[Time]],Tbl_Lookup_Time[],4,TRUE)</f>
        <v>Afternoon</v>
      </c>
      <c r="K659" s="10" t="s">
        <v>55</v>
      </c>
      <c r="L659" s="10" t="s">
        <v>54</v>
      </c>
      <c r="M659" s="10" t="s">
        <v>56</v>
      </c>
      <c r="N659" s="10" t="s">
        <v>26</v>
      </c>
      <c r="O659" s="14">
        <v>42</v>
      </c>
      <c r="P659" s="14">
        <f>IF(Tbl_Transactions[[#This Row],[Type]]="Income",Tbl_Transactions[[#This Row],[Amount]]*Rng_Lookup_IncomeTax,Tbl_Transactions[[#This Row],[Amount]]*Rng_Lookup_SalesTax)</f>
        <v>3.7275</v>
      </c>
      <c r="Q659" s="14">
        <f>IF(Tbl_Transactions[[#This Row],[Type]]="Expense",Tbl_Transactions[[#This Row],[Amount]]+Tbl_Transactions[[#This Row],[Tax]],Tbl_Transactions[[#This Row],[Amount]]-Tbl_Transactions[[#This Row],[Tax]])</f>
        <v>45.727499999999999</v>
      </c>
      <c r="R659" s="10" t="str">
        <f>IF(Tbl_Transactions[[#This Row],[Category]]="Income","Income","Expense")</f>
        <v>Expense</v>
      </c>
    </row>
    <row r="660" spans="1:18" x14ac:dyDescent="0.25">
      <c r="A660" s="10">
        <v>659</v>
      </c>
      <c r="B660" s="15">
        <v>41684</v>
      </c>
      <c r="C660" s="16">
        <v>0.86125789311968382</v>
      </c>
      <c r="D660" s="10">
        <f>IF(Tbl_Transactions[[#This Row],[Date]]="","",YEAR(Tbl_Transactions[[#This Row],[Date]]))</f>
        <v>2014</v>
      </c>
      <c r="E660" s="10">
        <f>MONTH(Tbl_Transactions[[#This Row],[Date]])</f>
        <v>2</v>
      </c>
      <c r="F660" s="10" t="str">
        <f>VLOOKUP(Tbl_Transactions[[#This Row],[Month Num]],Tbl_Lookup_Month[],2)</f>
        <v>Feb</v>
      </c>
      <c r="G660" s="10">
        <f>DAY(Tbl_Transactions[[#This Row],[Date]])</f>
        <v>14</v>
      </c>
      <c r="H660" s="10">
        <f>WEEKDAY(Tbl_Transactions[[#This Row],[Date]])</f>
        <v>6</v>
      </c>
      <c r="I660" s="10" t="str">
        <f>VLOOKUP(Tbl_Transactions[[#This Row],[Weekday Num]],Tbl_Lookup_Weekday[], 2)</f>
        <v>Fri</v>
      </c>
      <c r="J660" s="10" t="str">
        <f>VLOOKUP(Tbl_Transactions[[#This Row],[Time]],Tbl_Lookup_Time[],4,TRUE)</f>
        <v>Evening</v>
      </c>
      <c r="K660" s="10" t="s">
        <v>24</v>
      </c>
      <c r="L660" s="10" t="s">
        <v>23</v>
      </c>
      <c r="M660" s="10" t="s">
        <v>25</v>
      </c>
      <c r="N660" s="10" t="s">
        <v>35</v>
      </c>
      <c r="O660" s="14">
        <v>406</v>
      </c>
      <c r="P660" s="14">
        <f>IF(Tbl_Transactions[[#This Row],[Type]]="Income",Tbl_Transactions[[#This Row],[Amount]]*Rng_Lookup_IncomeTax,Tbl_Transactions[[#This Row],[Amount]]*Rng_Lookup_SalesTax)</f>
        <v>36.032499999999999</v>
      </c>
      <c r="Q660" s="14">
        <f>IF(Tbl_Transactions[[#This Row],[Type]]="Expense",Tbl_Transactions[[#This Row],[Amount]]+Tbl_Transactions[[#This Row],[Tax]],Tbl_Transactions[[#This Row],[Amount]]-Tbl_Transactions[[#This Row],[Tax]])</f>
        <v>442.03250000000003</v>
      </c>
      <c r="R660" s="10" t="str">
        <f>IF(Tbl_Transactions[[#This Row],[Category]]="Income","Income","Expense")</f>
        <v>Expense</v>
      </c>
    </row>
    <row r="661" spans="1:18" x14ac:dyDescent="0.25">
      <c r="A661" s="10">
        <v>660</v>
      </c>
      <c r="B661" s="15">
        <v>41686</v>
      </c>
      <c r="C661" s="16">
        <v>0.5152430826424832</v>
      </c>
      <c r="D661" s="10">
        <f>IF(Tbl_Transactions[[#This Row],[Date]]="","",YEAR(Tbl_Transactions[[#This Row],[Date]]))</f>
        <v>2014</v>
      </c>
      <c r="E661" s="10">
        <f>MONTH(Tbl_Transactions[[#This Row],[Date]])</f>
        <v>2</v>
      </c>
      <c r="F661" s="10" t="str">
        <f>VLOOKUP(Tbl_Transactions[[#This Row],[Month Num]],Tbl_Lookup_Month[],2)</f>
        <v>Feb</v>
      </c>
      <c r="G661" s="10">
        <f>DAY(Tbl_Transactions[[#This Row],[Date]])</f>
        <v>16</v>
      </c>
      <c r="H661" s="10">
        <f>WEEKDAY(Tbl_Transactions[[#This Row],[Date]])</f>
        <v>1</v>
      </c>
      <c r="I661" s="10" t="str">
        <f>VLOOKUP(Tbl_Transactions[[#This Row],[Weekday Num]],Tbl_Lookup_Weekday[], 2)</f>
        <v>Sun</v>
      </c>
      <c r="J661" s="10" t="str">
        <f>VLOOKUP(Tbl_Transactions[[#This Row],[Time]],Tbl_Lookup_Time[],4,TRUE)</f>
        <v>Afternoon</v>
      </c>
      <c r="K661" s="10" t="s">
        <v>37</v>
      </c>
      <c r="L661" s="10" t="s">
        <v>47</v>
      </c>
      <c r="M661" s="10" t="s">
        <v>48</v>
      </c>
      <c r="N661" s="10" t="s">
        <v>35</v>
      </c>
      <c r="O661" s="14">
        <v>431</v>
      </c>
      <c r="P661" s="14">
        <f>IF(Tbl_Transactions[[#This Row],[Type]]="Income",Tbl_Transactions[[#This Row],[Amount]]*Rng_Lookup_IncomeTax,Tbl_Transactions[[#This Row],[Amount]]*Rng_Lookup_SalesTax)</f>
        <v>38.251249999999999</v>
      </c>
      <c r="Q661" s="14">
        <f>IF(Tbl_Transactions[[#This Row],[Type]]="Expense",Tbl_Transactions[[#This Row],[Amount]]+Tbl_Transactions[[#This Row],[Tax]],Tbl_Transactions[[#This Row],[Amount]]-Tbl_Transactions[[#This Row],[Tax]])</f>
        <v>469.25125000000003</v>
      </c>
      <c r="R661" s="10" t="str">
        <f>IF(Tbl_Transactions[[#This Row],[Category]]="Income","Income","Expense")</f>
        <v>Expense</v>
      </c>
    </row>
    <row r="662" spans="1:18" x14ac:dyDescent="0.25">
      <c r="A662" s="10">
        <v>661</v>
      </c>
      <c r="B662" s="15">
        <v>41688</v>
      </c>
      <c r="C662" s="16">
        <v>0.15683331820095847</v>
      </c>
      <c r="D662" s="10">
        <f>IF(Tbl_Transactions[[#This Row],[Date]]="","",YEAR(Tbl_Transactions[[#This Row],[Date]]))</f>
        <v>2014</v>
      </c>
      <c r="E662" s="10">
        <f>MONTH(Tbl_Transactions[[#This Row],[Date]])</f>
        <v>2</v>
      </c>
      <c r="F662" s="10" t="str">
        <f>VLOOKUP(Tbl_Transactions[[#This Row],[Month Num]],Tbl_Lookup_Month[],2)</f>
        <v>Feb</v>
      </c>
      <c r="G662" s="10">
        <f>DAY(Tbl_Transactions[[#This Row],[Date]])</f>
        <v>18</v>
      </c>
      <c r="H662" s="10">
        <f>WEEKDAY(Tbl_Transactions[[#This Row],[Date]])</f>
        <v>3</v>
      </c>
      <c r="I662" s="10" t="str">
        <f>VLOOKUP(Tbl_Transactions[[#This Row],[Weekday Num]],Tbl_Lookup_Weekday[], 2)</f>
        <v>Tue</v>
      </c>
      <c r="J662" s="10" t="str">
        <f>VLOOKUP(Tbl_Transactions[[#This Row],[Time]],Tbl_Lookup_Time[],4,TRUE)</f>
        <v>Night</v>
      </c>
      <c r="K662" s="10" t="s">
        <v>37</v>
      </c>
      <c r="L662" s="10" t="s">
        <v>36</v>
      </c>
      <c r="M662" s="10" t="s">
        <v>38</v>
      </c>
      <c r="N662" s="10" t="s">
        <v>35</v>
      </c>
      <c r="O662" s="14">
        <v>79</v>
      </c>
      <c r="P662" s="14">
        <f>IF(Tbl_Transactions[[#This Row],[Type]]="Income",Tbl_Transactions[[#This Row],[Amount]]*Rng_Lookup_IncomeTax,Tbl_Transactions[[#This Row],[Amount]]*Rng_Lookup_SalesTax)</f>
        <v>7.0112499999999995</v>
      </c>
      <c r="Q662" s="14">
        <f>IF(Tbl_Transactions[[#This Row],[Type]]="Expense",Tbl_Transactions[[#This Row],[Amount]]+Tbl_Transactions[[#This Row],[Tax]],Tbl_Transactions[[#This Row],[Amount]]-Tbl_Transactions[[#This Row],[Tax]])</f>
        <v>86.011250000000004</v>
      </c>
      <c r="R662" s="10" t="str">
        <f>IF(Tbl_Transactions[[#This Row],[Category]]="Income","Income","Expense")</f>
        <v>Expense</v>
      </c>
    </row>
    <row r="663" spans="1:18" x14ac:dyDescent="0.25">
      <c r="A663" s="10">
        <v>662</v>
      </c>
      <c r="B663" s="15">
        <v>41690</v>
      </c>
      <c r="C663" s="16">
        <v>0.88809660367988552</v>
      </c>
      <c r="D663" s="10">
        <f>IF(Tbl_Transactions[[#This Row],[Date]]="","",YEAR(Tbl_Transactions[[#This Row],[Date]]))</f>
        <v>2014</v>
      </c>
      <c r="E663" s="10">
        <f>MONTH(Tbl_Transactions[[#This Row],[Date]])</f>
        <v>2</v>
      </c>
      <c r="F663" s="10" t="str">
        <f>VLOOKUP(Tbl_Transactions[[#This Row],[Month Num]],Tbl_Lookup_Month[],2)</f>
        <v>Feb</v>
      </c>
      <c r="G663" s="10">
        <f>DAY(Tbl_Transactions[[#This Row],[Date]])</f>
        <v>20</v>
      </c>
      <c r="H663" s="10">
        <f>WEEKDAY(Tbl_Transactions[[#This Row],[Date]])</f>
        <v>5</v>
      </c>
      <c r="I663" s="10" t="str">
        <f>VLOOKUP(Tbl_Transactions[[#This Row],[Weekday Num]],Tbl_Lookup_Weekday[], 2)</f>
        <v>Thu</v>
      </c>
      <c r="J663" s="10" t="str">
        <f>VLOOKUP(Tbl_Transactions[[#This Row],[Time]],Tbl_Lookup_Time[],4,TRUE)</f>
        <v>Evening</v>
      </c>
      <c r="K663" s="10" t="s">
        <v>60</v>
      </c>
      <c r="L663" s="10" t="s">
        <v>59</v>
      </c>
      <c r="M663" s="10" t="s">
        <v>61</v>
      </c>
      <c r="N663" s="10" t="s">
        <v>19</v>
      </c>
      <c r="O663" s="14">
        <v>301</v>
      </c>
      <c r="P663" s="14">
        <f>IF(Tbl_Transactions[[#This Row],[Type]]="Income",Tbl_Transactions[[#This Row],[Amount]]*Rng_Lookup_IncomeTax,Tbl_Transactions[[#This Row],[Amount]]*Rng_Lookup_SalesTax)</f>
        <v>26.713749999999997</v>
      </c>
      <c r="Q663" s="14">
        <f>IF(Tbl_Transactions[[#This Row],[Type]]="Expense",Tbl_Transactions[[#This Row],[Amount]]+Tbl_Transactions[[#This Row],[Tax]],Tbl_Transactions[[#This Row],[Amount]]-Tbl_Transactions[[#This Row],[Tax]])</f>
        <v>327.71375</v>
      </c>
      <c r="R663" s="10" t="str">
        <f>IF(Tbl_Transactions[[#This Row],[Category]]="Income","Income","Expense")</f>
        <v>Expense</v>
      </c>
    </row>
    <row r="664" spans="1:18" x14ac:dyDescent="0.25">
      <c r="A664" s="10">
        <v>663</v>
      </c>
      <c r="B664" s="15">
        <v>41692</v>
      </c>
      <c r="C664" s="16">
        <v>0.3290934447013818</v>
      </c>
      <c r="D664" s="10">
        <f>IF(Tbl_Transactions[[#This Row],[Date]]="","",YEAR(Tbl_Transactions[[#This Row],[Date]]))</f>
        <v>2014</v>
      </c>
      <c r="E664" s="10">
        <f>MONTH(Tbl_Transactions[[#This Row],[Date]])</f>
        <v>2</v>
      </c>
      <c r="F664" s="10" t="str">
        <f>VLOOKUP(Tbl_Transactions[[#This Row],[Month Num]],Tbl_Lookup_Month[],2)</f>
        <v>Feb</v>
      </c>
      <c r="G664" s="10">
        <f>DAY(Tbl_Transactions[[#This Row],[Date]])</f>
        <v>22</v>
      </c>
      <c r="H664" s="10">
        <f>WEEKDAY(Tbl_Transactions[[#This Row],[Date]])</f>
        <v>7</v>
      </c>
      <c r="I664" s="10" t="str">
        <f>VLOOKUP(Tbl_Transactions[[#This Row],[Weekday Num]],Tbl_Lookup_Weekday[], 2)</f>
        <v>Sat</v>
      </c>
      <c r="J664" s="10" t="str">
        <f>VLOOKUP(Tbl_Transactions[[#This Row],[Time]],Tbl_Lookup_Time[],4,TRUE)</f>
        <v>Morning</v>
      </c>
      <c r="K664" s="10" t="s">
        <v>37</v>
      </c>
      <c r="L664" s="10" t="s">
        <v>47</v>
      </c>
      <c r="M664" s="10" t="s">
        <v>48</v>
      </c>
      <c r="N664" s="10" t="s">
        <v>35</v>
      </c>
      <c r="O664" s="14">
        <v>305</v>
      </c>
      <c r="P664" s="14">
        <f>IF(Tbl_Transactions[[#This Row],[Type]]="Income",Tbl_Transactions[[#This Row],[Amount]]*Rng_Lookup_IncomeTax,Tbl_Transactions[[#This Row],[Amount]]*Rng_Lookup_SalesTax)</f>
        <v>27.068749999999998</v>
      </c>
      <c r="Q664" s="14">
        <f>IF(Tbl_Transactions[[#This Row],[Type]]="Expense",Tbl_Transactions[[#This Row],[Amount]]+Tbl_Transactions[[#This Row],[Tax]],Tbl_Transactions[[#This Row],[Amount]]-Tbl_Transactions[[#This Row],[Tax]])</f>
        <v>332.06875000000002</v>
      </c>
      <c r="R664" s="10" t="str">
        <f>IF(Tbl_Transactions[[#This Row],[Category]]="Income","Income","Expense")</f>
        <v>Expense</v>
      </c>
    </row>
    <row r="665" spans="1:18" x14ac:dyDescent="0.25">
      <c r="A665" s="10">
        <v>664</v>
      </c>
      <c r="B665" s="15">
        <v>41695</v>
      </c>
      <c r="C665" s="16">
        <v>0.81562671059109726</v>
      </c>
      <c r="D665" s="10">
        <f>IF(Tbl_Transactions[[#This Row],[Date]]="","",YEAR(Tbl_Transactions[[#This Row],[Date]]))</f>
        <v>2014</v>
      </c>
      <c r="E665" s="10">
        <f>MONTH(Tbl_Transactions[[#This Row],[Date]])</f>
        <v>2</v>
      </c>
      <c r="F665" s="10" t="str">
        <f>VLOOKUP(Tbl_Transactions[[#This Row],[Month Num]],Tbl_Lookup_Month[],2)</f>
        <v>Feb</v>
      </c>
      <c r="G665" s="10">
        <f>DAY(Tbl_Transactions[[#This Row],[Date]])</f>
        <v>25</v>
      </c>
      <c r="H665" s="10">
        <f>WEEKDAY(Tbl_Transactions[[#This Row],[Date]])</f>
        <v>3</v>
      </c>
      <c r="I665" s="10" t="str">
        <f>VLOOKUP(Tbl_Transactions[[#This Row],[Weekday Num]],Tbl_Lookup_Weekday[], 2)</f>
        <v>Tue</v>
      </c>
      <c r="J665" s="10" t="str">
        <f>VLOOKUP(Tbl_Transactions[[#This Row],[Time]],Tbl_Lookup_Time[],4,TRUE)</f>
        <v>Evening</v>
      </c>
      <c r="K665" s="10" t="s">
        <v>63</v>
      </c>
      <c r="L665" s="10" t="s">
        <v>62</v>
      </c>
      <c r="M665" s="10" t="s">
        <v>64</v>
      </c>
      <c r="N665" s="10" t="s">
        <v>26</v>
      </c>
      <c r="O665" s="14">
        <v>471</v>
      </c>
      <c r="P665" s="14">
        <f>IF(Tbl_Transactions[[#This Row],[Type]]="Income",Tbl_Transactions[[#This Row],[Amount]]*Rng_Lookup_IncomeTax,Tbl_Transactions[[#This Row],[Amount]]*Rng_Lookup_SalesTax)</f>
        <v>41.801249999999996</v>
      </c>
      <c r="Q665" s="14">
        <f>IF(Tbl_Transactions[[#This Row],[Type]]="Expense",Tbl_Transactions[[#This Row],[Amount]]+Tbl_Transactions[[#This Row],[Tax]],Tbl_Transactions[[#This Row],[Amount]]-Tbl_Transactions[[#This Row],[Tax]])</f>
        <v>512.80124999999998</v>
      </c>
      <c r="R665" s="10" t="str">
        <f>IF(Tbl_Transactions[[#This Row],[Category]]="Income","Income","Expense")</f>
        <v>Expense</v>
      </c>
    </row>
    <row r="666" spans="1:18" x14ac:dyDescent="0.25">
      <c r="A666" s="10">
        <v>665</v>
      </c>
      <c r="B666" s="15">
        <v>41696</v>
      </c>
      <c r="C666" s="16">
        <v>0.68637984120678597</v>
      </c>
      <c r="D666" s="10">
        <f>IF(Tbl_Transactions[[#This Row],[Date]]="","",YEAR(Tbl_Transactions[[#This Row],[Date]]))</f>
        <v>2014</v>
      </c>
      <c r="E666" s="10">
        <f>MONTH(Tbl_Transactions[[#This Row],[Date]])</f>
        <v>2</v>
      </c>
      <c r="F666" s="10" t="str">
        <f>VLOOKUP(Tbl_Transactions[[#This Row],[Month Num]],Tbl_Lookup_Month[],2)</f>
        <v>Feb</v>
      </c>
      <c r="G666" s="10">
        <f>DAY(Tbl_Transactions[[#This Row],[Date]])</f>
        <v>26</v>
      </c>
      <c r="H666" s="10">
        <f>WEEKDAY(Tbl_Transactions[[#This Row],[Date]])</f>
        <v>4</v>
      </c>
      <c r="I666" s="10" t="str">
        <f>VLOOKUP(Tbl_Transactions[[#This Row],[Weekday Num]],Tbl_Lookup_Weekday[], 2)</f>
        <v>Wed</v>
      </c>
      <c r="J666" s="10" t="str">
        <f>VLOOKUP(Tbl_Transactions[[#This Row],[Time]],Tbl_Lookup_Time[],4,TRUE)</f>
        <v>Afternoon</v>
      </c>
      <c r="K666" s="10" t="s">
        <v>17</v>
      </c>
      <c r="L666" s="10" t="s">
        <v>20</v>
      </c>
      <c r="M666" s="10" t="s">
        <v>21</v>
      </c>
      <c r="N666" s="10" t="s">
        <v>35</v>
      </c>
      <c r="O666" s="14">
        <v>64</v>
      </c>
      <c r="P666" s="14">
        <f>IF(Tbl_Transactions[[#This Row],[Type]]="Income",Tbl_Transactions[[#This Row],[Amount]]*Rng_Lookup_IncomeTax,Tbl_Transactions[[#This Row],[Amount]]*Rng_Lookup_SalesTax)</f>
        <v>24.32</v>
      </c>
      <c r="Q666" s="14">
        <f>IF(Tbl_Transactions[[#This Row],[Type]]="Expense",Tbl_Transactions[[#This Row],[Amount]]+Tbl_Transactions[[#This Row],[Tax]],Tbl_Transactions[[#This Row],[Amount]]-Tbl_Transactions[[#This Row],[Tax]])</f>
        <v>39.68</v>
      </c>
      <c r="R666" s="10" t="str">
        <f>IF(Tbl_Transactions[[#This Row],[Category]]="Income","Income","Expense")</f>
        <v>Income</v>
      </c>
    </row>
    <row r="667" spans="1:18" x14ac:dyDescent="0.25">
      <c r="A667" s="10">
        <v>666</v>
      </c>
      <c r="B667" s="15">
        <v>41698</v>
      </c>
      <c r="C667" s="16">
        <v>0.85499813272455771</v>
      </c>
      <c r="D667" s="10">
        <f>IF(Tbl_Transactions[[#This Row],[Date]]="","",YEAR(Tbl_Transactions[[#This Row],[Date]]))</f>
        <v>2014</v>
      </c>
      <c r="E667" s="10">
        <f>MONTH(Tbl_Transactions[[#This Row],[Date]])</f>
        <v>2</v>
      </c>
      <c r="F667" s="10" t="str">
        <f>VLOOKUP(Tbl_Transactions[[#This Row],[Month Num]],Tbl_Lookup_Month[],2)</f>
        <v>Feb</v>
      </c>
      <c r="G667" s="10">
        <f>DAY(Tbl_Transactions[[#This Row],[Date]])</f>
        <v>28</v>
      </c>
      <c r="H667" s="10">
        <f>WEEKDAY(Tbl_Transactions[[#This Row],[Date]])</f>
        <v>6</v>
      </c>
      <c r="I667" s="10" t="str">
        <f>VLOOKUP(Tbl_Transactions[[#This Row],[Weekday Num]],Tbl_Lookup_Weekday[], 2)</f>
        <v>Fri</v>
      </c>
      <c r="J667" s="10" t="str">
        <f>VLOOKUP(Tbl_Transactions[[#This Row],[Time]],Tbl_Lookup_Time[],4,TRUE)</f>
        <v>Evening</v>
      </c>
      <c r="K667" s="10" t="s">
        <v>63</v>
      </c>
      <c r="L667" s="10" t="s">
        <v>62</v>
      </c>
      <c r="M667" s="10" t="s">
        <v>64</v>
      </c>
      <c r="N667" s="10" t="s">
        <v>19</v>
      </c>
      <c r="O667" s="14">
        <v>12</v>
      </c>
      <c r="P667" s="14">
        <f>IF(Tbl_Transactions[[#This Row],[Type]]="Income",Tbl_Transactions[[#This Row],[Amount]]*Rng_Lookup_IncomeTax,Tbl_Transactions[[#This Row],[Amount]]*Rng_Lookup_SalesTax)</f>
        <v>1.0649999999999999</v>
      </c>
      <c r="Q667" s="14">
        <f>IF(Tbl_Transactions[[#This Row],[Type]]="Expense",Tbl_Transactions[[#This Row],[Amount]]+Tbl_Transactions[[#This Row],[Tax]],Tbl_Transactions[[#This Row],[Amount]]-Tbl_Transactions[[#This Row],[Tax]])</f>
        <v>13.065</v>
      </c>
      <c r="R667" s="10" t="str">
        <f>IF(Tbl_Transactions[[#This Row],[Category]]="Income","Income","Expense")</f>
        <v>Expense</v>
      </c>
    </row>
    <row r="668" spans="1:18" x14ac:dyDescent="0.25">
      <c r="A668" s="10">
        <v>667</v>
      </c>
      <c r="B668" s="15">
        <v>41699</v>
      </c>
      <c r="C668" s="16">
        <v>0.26355677120896714</v>
      </c>
      <c r="D668" s="10">
        <f>IF(Tbl_Transactions[[#This Row],[Date]]="","",YEAR(Tbl_Transactions[[#This Row],[Date]]))</f>
        <v>2014</v>
      </c>
      <c r="E668" s="10">
        <f>MONTH(Tbl_Transactions[[#This Row],[Date]])</f>
        <v>3</v>
      </c>
      <c r="F668" s="10" t="str">
        <f>VLOOKUP(Tbl_Transactions[[#This Row],[Month Num]],Tbl_Lookup_Month[],2)</f>
        <v>Mar</v>
      </c>
      <c r="G668" s="10">
        <f>DAY(Tbl_Transactions[[#This Row],[Date]])</f>
        <v>1</v>
      </c>
      <c r="H668" s="10">
        <f>WEEKDAY(Tbl_Transactions[[#This Row],[Date]])</f>
        <v>7</v>
      </c>
      <c r="I668" s="10" t="str">
        <f>VLOOKUP(Tbl_Transactions[[#This Row],[Weekday Num]],Tbl_Lookup_Weekday[], 2)</f>
        <v>Sat</v>
      </c>
      <c r="J668" s="10" t="str">
        <f>VLOOKUP(Tbl_Transactions[[#This Row],[Time]],Tbl_Lookup_Time[],4,TRUE)</f>
        <v>Early Morning</v>
      </c>
      <c r="K668" s="10" t="s">
        <v>28</v>
      </c>
      <c r="L668" s="10" t="s">
        <v>27</v>
      </c>
      <c r="M668" s="10" t="s">
        <v>29</v>
      </c>
      <c r="N668" s="10" t="s">
        <v>19</v>
      </c>
      <c r="O668" s="14">
        <v>162</v>
      </c>
      <c r="P668" s="14">
        <f>IF(Tbl_Transactions[[#This Row],[Type]]="Income",Tbl_Transactions[[#This Row],[Amount]]*Rng_Lookup_IncomeTax,Tbl_Transactions[[#This Row],[Amount]]*Rng_Lookup_SalesTax)</f>
        <v>14.3775</v>
      </c>
      <c r="Q668" s="14">
        <f>IF(Tbl_Transactions[[#This Row],[Type]]="Expense",Tbl_Transactions[[#This Row],[Amount]]+Tbl_Transactions[[#This Row],[Tax]],Tbl_Transactions[[#This Row],[Amount]]-Tbl_Transactions[[#This Row],[Tax]])</f>
        <v>176.3775</v>
      </c>
      <c r="R668" s="10" t="str">
        <f>IF(Tbl_Transactions[[#This Row],[Category]]="Income","Income","Expense")</f>
        <v>Expense</v>
      </c>
    </row>
    <row r="669" spans="1:18" x14ac:dyDescent="0.25">
      <c r="A669" s="10">
        <v>668</v>
      </c>
      <c r="B669" s="15">
        <v>41700</v>
      </c>
      <c r="C669" s="16">
        <v>0.22957119767432688</v>
      </c>
      <c r="D669" s="10">
        <f>IF(Tbl_Transactions[[#This Row],[Date]]="","",YEAR(Tbl_Transactions[[#This Row],[Date]]))</f>
        <v>2014</v>
      </c>
      <c r="E669" s="10">
        <f>MONTH(Tbl_Transactions[[#This Row],[Date]])</f>
        <v>3</v>
      </c>
      <c r="F669" s="10" t="str">
        <f>VLOOKUP(Tbl_Transactions[[#This Row],[Month Num]],Tbl_Lookup_Month[],2)</f>
        <v>Mar</v>
      </c>
      <c r="G669" s="10">
        <f>DAY(Tbl_Transactions[[#This Row],[Date]])</f>
        <v>2</v>
      </c>
      <c r="H669" s="10">
        <f>WEEKDAY(Tbl_Transactions[[#This Row],[Date]])</f>
        <v>1</v>
      </c>
      <c r="I669" s="10" t="str">
        <f>VLOOKUP(Tbl_Transactions[[#This Row],[Weekday Num]],Tbl_Lookup_Weekday[], 2)</f>
        <v>Sun</v>
      </c>
      <c r="J669" s="10" t="str">
        <f>VLOOKUP(Tbl_Transactions[[#This Row],[Time]],Tbl_Lookup_Time[],4,TRUE)</f>
        <v>Early Morning</v>
      </c>
      <c r="K669" s="10" t="s">
        <v>63</v>
      </c>
      <c r="L669" s="10" t="s">
        <v>62</v>
      </c>
      <c r="M669" s="10" t="s">
        <v>64</v>
      </c>
      <c r="N669" s="10" t="s">
        <v>35</v>
      </c>
      <c r="O669" s="14">
        <v>278</v>
      </c>
      <c r="P669" s="14">
        <f>IF(Tbl_Transactions[[#This Row],[Type]]="Income",Tbl_Transactions[[#This Row],[Amount]]*Rng_Lookup_IncomeTax,Tbl_Transactions[[#This Row],[Amount]]*Rng_Lookup_SalesTax)</f>
        <v>24.672499999999999</v>
      </c>
      <c r="Q669" s="14">
        <f>IF(Tbl_Transactions[[#This Row],[Type]]="Expense",Tbl_Transactions[[#This Row],[Amount]]+Tbl_Transactions[[#This Row],[Tax]],Tbl_Transactions[[#This Row],[Amount]]-Tbl_Transactions[[#This Row],[Tax]])</f>
        <v>302.67250000000001</v>
      </c>
      <c r="R669" s="10" t="str">
        <f>IF(Tbl_Transactions[[#This Row],[Category]]="Income","Income","Expense")</f>
        <v>Expense</v>
      </c>
    </row>
    <row r="670" spans="1:18" x14ac:dyDescent="0.25">
      <c r="A670" s="10">
        <v>669</v>
      </c>
      <c r="B670" s="15">
        <v>41702</v>
      </c>
      <c r="C670" s="16">
        <v>0.26664700612280512</v>
      </c>
      <c r="D670" s="10">
        <f>IF(Tbl_Transactions[[#This Row],[Date]]="","",YEAR(Tbl_Transactions[[#This Row],[Date]]))</f>
        <v>2014</v>
      </c>
      <c r="E670" s="10">
        <f>MONTH(Tbl_Transactions[[#This Row],[Date]])</f>
        <v>3</v>
      </c>
      <c r="F670" s="10" t="str">
        <f>VLOOKUP(Tbl_Transactions[[#This Row],[Month Num]],Tbl_Lookup_Month[],2)</f>
        <v>Mar</v>
      </c>
      <c r="G670" s="10">
        <f>DAY(Tbl_Transactions[[#This Row],[Date]])</f>
        <v>4</v>
      </c>
      <c r="H670" s="10">
        <f>WEEKDAY(Tbl_Transactions[[#This Row],[Date]])</f>
        <v>3</v>
      </c>
      <c r="I670" s="10" t="str">
        <f>VLOOKUP(Tbl_Transactions[[#This Row],[Weekday Num]],Tbl_Lookup_Weekday[], 2)</f>
        <v>Tue</v>
      </c>
      <c r="J670" s="10" t="str">
        <f>VLOOKUP(Tbl_Transactions[[#This Row],[Time]],Tbl_Lookup_Time[],4,TRUE)</f>
        <v>Early Morning</v>
      </c>
      <c r="K670" s="10" t="s">
        <v>51</v>
      </c>
      <c r="L670" s="10" t="s">
        <v>50</v>
      </c>
      <c r="M670" s="10" t="s">
        <v>52</v>
      </c>
      <c r="N670" s="10" t="s">
        <v>35</v>
      </c>
      <c r="O670" s="14">
        <v>120</v>
      </c>
      <c r="P670" s="14">
        <f>IF(Tbl_Transactions[[#This Row],[Type]]="Income",Tbl_Transactions[[#This Row],[Amount]]*Rng_Lookup_IncomeTax,Tbl_Transactions[[#This Row],[Amount]]*Rng_Lookup_SalesTax)</f>
        <v>10.649999999999999</v>
      </c>
      <c r="Q670" s="14">
        <f>IF(Tbl_Transactions[[#This Row],[Type]]="Expense",Tbl_Transactions[[#This Row],[Amount]]+Tbl_Transactions[[#This Row],[Tax]],Tbl_Transactions[[#This Row],[Amount]]-Tbl_Transactions[[#This Row],[Tax]])</f>
        <v>130.65</v>
      </c>
      <c r="R670" s="10" t="str">
        <f>IF(Tbl_Transactions[[#This Row],[Category]]="Income","Income","Expense")</f>
        <v>Expense</v>
      </c>
    </row>
    <row r="671" spans="1:18" x14ac:dyDescent="0.25">
      <c r="A671" s="10">
        <v>670</v>
      </c>
      <c r="B671" s="15">
        <v>41704</v>
      </c>
      <c r="C671" s="16">
        <v>0.26752533423552993</v>
      </c>
      <c r="D671" s="10">
        <f>IF(Tbl_Transactions[[#This Row],[Date]]="","",YEAR(Tbl_Transactions[[#This Row],[Date]]))</f>
        <v>2014</v>
      </c>
      <c r="E671" s="10">
        <f>MONTH(Tbl_Transactions[[#This Row],[Date]])</f>
        <v>3</v>
      </c>
      <c r="F671" s="10" t="str">
        <f>VLOOKUP(Tbl_Transactions[[#This Row],[Month Num]],Tbl_Lookup_Month[],2)</f>
        <v>Mar</v>
      </c>
      <c r="G671" s="10">
        <f>DAY(Tbl_Transactions[[#This Row],[Date]])</f>
        <v>6</v>
      </c>
      <c r="H671" s="10">
        <f>WEEKDAY(Tbl_Transactions[[#This Row],[Date]])</f>
        <v>5</v>
      </c>
      <c r="I671" s="10" t="str">
        <f>VLOOKUP(Tbl_Transactions[[#This Row],[Weekday Num]],Tbl_Lookup_Weekday[], 2)</f>
        <v>Thu</v>
      </c>
      <c r="J671" s="10" t="str">
        <f>VLOOKUP(Tbl_Transactions[[#This Row],[Time]],Tbl_Lookup_Time[],4,TRUE)</f>
        <v>Early Morning</v>
      </c>
      <c r="K671" s="10" t="s">
        <v>60</v>
      </c>
      <c r="L671" s="10" t="s">
        <v>59</v>
      </c>
      <c r="M671" s="10" t="s">
        <v>61</v>
      </c>
      <c r="N671" s="10" t="s">
        <v>35</v>
      </c>
      <c r="O671" s="14">
        <v>261</v>
      </c>
      <c r="P671" s="14">
        <f>IF(Tbl_Transactions[[#This Row],[Type]]="Income",Tbl_Transactions[[#This Row],[Amount]]*Rng_Lookup_IncomeTax,Tbl_Transactions[[#This Row],[Amount]]*Rng_Lookup_SalesTax)</f>
        <v>23.16375</v>
      </c>
      <c r="Q671" s="14">
        <f>IF(Tbl_Transactions[[#This Row],[Type]]="Expense",Tbl_Transactions[[#This Row],[Amount]]+Tbl_Transactions[[#This Row],[Tax]],Tbl_Transactions[[#This Row],[Amount]]-Tbl_Transactions[[#This Row],[Tax]])</f>
        <v>284.16374999999999</v>
      </c>
      <c r="R671" s="10" t="str">
        <f>IF(Tbl_Transactions[[#This Row],[Category]]="Income","Income","Expense")</f>
        <v>Expense</v>
      </c>
    </row>
    <row r="672" spans="1:18" x14ac:dyDescent="0.25">
      <c r="A672" s="10">
        <v>671</v>
      </c>
      <c r="B672" s="15">
        <v>41707</v>
      </c>
      <c r="C672" s="16">
        <v>0.43203454550110465</v>
      </c>
      <c r="D672" s="10">
        <f>IF(Tbl_Transactions[[#This Row],[Date]]="","",YEAR(Tbl_Transactions[[#This Row],[Date]]))</f>
        <v>2014</v>
      </c>
      <c r="E672" s="10">
        <f>MONTH(Tbl_Transactions[[#This Row],[Date]])</f>
        <v>3</v>
      </c>
      <c r="F672" s="10" t="str">
        <f>VLOOKUP(Tbl_Transactions[[#This Row],[Month Num]],Tbl_Lookup_Month[],2)</f>
        <v>Mar</v>
      </c>
      <c r="G672" s="10">
        <f>DAY(Tbl_Transactions[[#This Row],[Date]])</f>
        <v>9</v>
      </c>
      <c r="H672" s="10">
        <f>WEEKDAY(Tbl_Transactions[[#This Row],[Date]])</f>
        <v>1</v>
      </c>
      <c r="I672" s="10" t="str">
        <f>VLOOKUP(Tbl_Transactions[[#This Row],[Weekday Num]],Tbl_Lookup_Weekday[], 2)</f>
        <v>Sun</v>
      </c>
      <c r="J672" s="10" t="str">
        <f>VLOOKUP(Tbl_Transactions[[#This Row],[Time]],Tbl_Lookup_Time[],4,TRUE)</f>
        <v>Late Morning</v>
      </c>
      <c r="K672" s="10" t="s">
        <v>17</v>
      </c>
      <c r="L672" s="10" t="s">
        <v>16</v>
      </c>
      <c r="M672" s="10" t="s">
        <v>18</v>
      </c>
      <c r="N672" s="10" t="s">
        <v>35</v>
      </c>
      <c r="O672" s="14">
        <v>150</v>
      </c>
      <c r="P672" s="14">
        <f>IF(Tbl_Transactions[[#This Row],[Type]]="Income",Tbl_Transactions[[#This Row],[Amount]]*Rng_Lookup_IncomeTax,Tbl_Transactions[[#This Row],[Amount]]*Rng_Lookup_SalesTax)</f>
        <v>57</v>
      </c>
      <c r="Q672" s="14">
        <f>IF(Tbl_Transactions[[#This Row],[Type]]="Expense",Tbl_Transactions[[#This Row],[Amount]]+Tbl_Transactions[[#This Row],[Tax]],Tbl_Transactions[[#This Row],[Amount]]-Tbl_Transactions[[#This Row],[Tax]])</f>
        <v>93</v>
      </c>
      <c r="R672" s="10" t="str">
        <f>IF(Tbl_Transactions[[#This Row],[Category]]="Income","Income","Expense")</f>
        <v>Income</v>
      </c>
    </row>
    <row r="673" spans="1:18" x14ac:dyDescent="0.25">
      <c r="A673" s="10">
        <v>672</v>
      </c>
      <c r="B673" s="15">
        <v>41708</v>
      </c>
      <c r="C673" s="16">
        <v>0.99916227688921355</v>
      </c>
      <c r="D673" s="10">
        <f>IF(Tbl_Transactions[[#This Row],[Date]]="","",YEAR(Tbl_Transactions[[#This Row],[Date]]))</f>
        <v>2014</v>
      </c>
      <c r="E673" s="10">
        <f>MONTH(Tbl_Transactions[[#This Row],[Date]])</f>
        <v>3</v>
      </c>
      <c r="F673" s="10" t="str">
        <f>VLOOKUP(Tbl_Transactions[[#This Row],[Month Num]],Tbl_Lookup_Month[],2)</f>
        <v>Mar</v>
      </c>
      <c r="G673" s="10">
        <f>DAY(Tbl_Transactions[[#This Row],[Date]])</f>
        <v>10</v>
      </c>
      <c r="H673" s="10">
        <f>WEEKDAY(Tbl_Transactions[[#This Row],[Date]])</f>
        <v>2</v>
      </c>
      <c r="I673" s="10" t="str">
        <f>VLOOKUP(Tbl_Transactions[[#This Row],[Weekday Num]],Tbl_Lookup_Weekday[], 2)</f>
        <v>Mon</v>
      </c>
      <c r="J673" s="10" t="str">
        <f>VLOOKUP(Tbl_Transactions[[#This Row],[Time]],Tbl_Lookup_Time[],4,TRUE)</f>
        <v>Evening</v>
      </c>
      <c r="K673" s="10" t="s">
        <v>17</v>
      </c>
      <c r="L673" s="10" t="s">
        <v>44</v>
      </c>
      <c r="M673" s="10" t="s">
        <v>45</v>
      </c>
      <c r="N673" s="10" t="s">
        <v>19</v>
      </c>
      <c r="O673" s="14">
        <v>399</v>
      </c>
      <c r="P673" s="14">
        <f>IF(Tbl_Transactions[[#This Row],[Type]]="Income",Tbl_Transactions[[#This Row],[Amount]]*Rng_Lookup_IncomeTax,Tbl_Transactions[[#This Row],[Amount]]*Rng_Lookup_SalesTax)</f>
        <v>151.62</v>
      </c>
      <c r="Q673" s="14">
        <f>IF(Tbl_Transactions[[#This Row],[Type]]="Expense",Tbl_Transactions[[#This Row],[Amount]]+Tbl_Transactions[[#This Row],[Tax]],Tbl_Transactions[[#This Row],[Amount]]-Tbl_Transactions[[#This Row],[Tax]])</f>
        <v>247.38</v>
      </c>
      <c r="R673" s="10" t="str">
        <f>IF(Tbl_Transactions[[#This Row],[Category]]="Income","Income","Expense")</f>
        <v>Income</v>
      </c>
    </row>
    <row r="674" spans="1:18" x14ac:dyDescent="0.25">
      <c r="A674" s="10">
        <v>673</v>
      </c>
      <c r="B674" s="15">
        <v>41709</v>
      </c>
      <c r="C674" s="16">
        <v>0.56719087540556723</v>
      </c>
      <c r="D674" s="10">
        <f>IF(Tbl_Transactions[[#This Row],[Date]]="","",YEAR(Tbl_Transactions[[#This Row],[Date]]))</f>
        <v>2014</v>
      </c>
      <c r="E674" s="10">
        <f>MONTH(Tbl_Transactions[[#This Row],[Date]])</f>
        <v>3</v>
      </c>
      <c r="F674" s="10" t="str">
        <f>VLOOKUP(Tbl_Transactions[[#This Row],[Month Num]],Tbl_Lookup_Month[],2)</f>
        <v>Mar</v>
      </c>
      <c r="G674" s="10">
        <f>DAY(Tbl_Transactions[[#This Row],[Date]])</f>
        <v>11</v>
      </c>
      <c r="H674" s="10">
        <f>WEEKDAY(Tbl_Transactions[[#This Row],[Date]])</f>
        <v>3</v>
      </c>
      <c r="I674" s="10" t="str">
        <f>VLOOKUP(Tbl_Transactions[[#This Row],[Weekday Num]],Tbl_Lookup_Weekday[], 2)</f>
        <v>Tue</v>
      </c>
      <c r="J674" s="10" t="str">
        <f>VLOOKUP(Tbl_Transactions[[#This Row],[Time]],Tbl_Lookup_Time[],4,TRUE)</f>
        <v>Afternoon</v>
      </c>
      <c r="K674" s="10" t="s">
        <v>60</v>
      </c>
      <c r="L674" s="10" t="s">
        <v>59</v>
      </c>
      <c r="M674" s="10" t="s">
        <v>61</v>
      </c>
      <c r="N674" s="10" t="s">
        <v>26</v>
      </c>
      <c r="O674" s="14">
        <v>111</v>
      </c>
      <c r="P674" s="14">
        <f>IF(Tbl_Transactions[[#This Row],[Type]]="Income",Tbl_Transactions[[#This Row],[Amount]]*Rng_Lookup_IncomeTax,Tbl_Transactions[[#This Row],[Amount]]*Rng_Lookup_SalesTax)</f>
        <v>9.8512500000000003</v>
      </c>
      <c r="Q674" s="14">
        <f>IF(Tbl_Transactions[[#This Row],[Type]]="Expense",Tbl_Transactions[[#This Row],[Amount]]+Tbl_Transactions[[#This Row],[Tax]],Tbl_Transactions[[#This Row],[Amount]]-Tbl_Transactions[[#This Row],[Tax]])</f>
        <v>120.85124999999999</v>
      </c>
      <c r="R674" s="10" t="str">
        <f>IF(Tbl_Transactions[[#This Row],[Category]]="Income","Income","Expense")</f>
        <v>Expense</v>
      </c>
    </row>
    <row r="675" spans="1:18" x14ac:dyDescent="0.25">
      <c r="A675" s="10">
        <v>674</v>
      </c>
      <c r="B675" s="15">
        <v>41711</v>
      </c>
      <c r="C675" s="16">
        <v>0.80444415368836364</v>
      </c>
      <c r="D675" s="10">
        <f>IF(Tbl_Transactions[[#This Row],[Date]]="","",YEAR(Tbl_Transactions[[#This Row],[Date]]))</f>
        <v>2014</v>
      </c>
      <c r="E675" s="10">
        <f>MONTH(Tbl_Transactions[[#This Row],[Date]])</f>
        <v>3</v>
      </c>
      <c r="F675" s="10" t="str">
        <f>VLOOKUP(Tbl_Transactions[[#This Row],[Month Num]],Tbl_Lookup_Month[],2)</f>
        <v>Mar</v>
      </c>
      <c r="G675" s="10">
        <f>DAY(Tbl_Transactions[[#This Row],[Date]])</f>
        <v>13</v>
      </c>
      <c r="H675" s="10">
        <f>WEEKDAY(Tbl_Transactions[[#This Row],[Date]])</f>
        <v>5</v>
      </c>
      <c r="I675" s="10" t="str">
        <f>VLOOKUP(Tbl_Transactions[[#This Row],[Weekday Num]],Tbl_Lookup_Weekday[], 2)</f>
        <v>Thu</v>
      </c>
      <c r="J675" s="10" t="str">
        <f>VLOOKUP(Tbl_Transactions[[#This Row],[Time]],Tbl_Lookup_Time[],4,TRUE)</f>
        <v>Evening</v>
      </c>
      <c r="K675" s="10" t="s">
        <v>51</v>
      </c>
      <c r="L675" s="10" t="s">
        <v>50</v>
      </c>
      <c r="M675" s="10" t="s">
        <v>52</v>
      </c>
      <c r="N675" s="10" t="s">
        <v>35</v>
      </c>
      <c r="O675" s="14">
        <v>468</v>
      </c>
      <c r="P675" s="14">
        <f>IF(Tbl_Transactions[[#This Row],[Type]]="Income",Tbl_Transactions[[#This Row],[Amount]]*Rng_Lookup_IncomeTax,Tbl_Transactions[[#This Row],[Amount]]*Rng_Lookup_SalesTax)</f>
        <v>41.534999999999997</v>
      </c>
      <c r="Q675" s="14">
        <f>IF(Tbl_Transactions[[#This Row],[Type]]="Expense",Tbl_Transactions[[#This Row],[Amount]]+Tbl_Transactions[[#This Row],[Tax]],Tbl_Transactions[[#This Row],[Amount]]-Tbl_Transactions[[#This Row],[Tax]])</f>
        <v>509.53499999999997</v>
      </c>
      <c r="R675" s="10" t="str">
        <f>IF(Tbl_Transactions[[#This Row],[Category]]="Income","Income","Expense")</f>
        <v>Expense</v>
      </c>
    </row>
    <row r="676" spans="1:18" x14ac:dyDescent="0.25">
      <c r="A676" s="10">
        <v>675</v>
      </c>
      <c r="B676" s="15">
        <v>41712</v>
      </c>
      <c r="C676" s="16">
        <v>0.64042471981860505</v>
      </c>
      <c r="D676" s="10">
        <f>IF(Tbl_Transactions[[#This Row],[Date]]="","",YEAR(Tbl_Transactions[[#This Row],[Date]]))</f>
        <v>2014</v>
      </c>
      <c r="E676" s="10">
        <f>MONTH(Tbl_Transactions[[#This Row],[Date]])</f>
        <v>3</v>
      </c>
      <c r="F676" s="10" t="str">
        <f>VLOOKUP(Tbl_Transactions[[#This Row],[Month Num]],Tbl_Lookup_Month[],2)</f>
        <v>Mar</v>
      </c>
      <c r="G676" s="10">
        <f>DAY(Tbl_Transactions[[#This Row],[Date]])</f>
        <v>14</v>
      </c>
      <c r="H676" s="10">
        <f>WEEKDAY(Tbl_Transactions[[#This Row],[Date]])</f>
        <v>6</v>
      </c>
      <c r="I676" s="10" t="str">
        <f>VLOOKUP(Tbl_Transactions[[#This Row],[Weekday Num]],Tbl_Lookup_Weekday[], 2)</f>
        <v>Fri</v>
      </c>
      <c r="J676" s="10" t="str">
        <f>VLOOKUP(Tbl_Transactions[[#This Row],[Time]],Tbl_Lookup_Time[],4,TRUE)</f>
        <v>Afternoon</v>
      </c>
      <c r="K676" s="10" t="s">
        <v>28</v>
      </c>
      <c r="L676" s="10" t="s">
        <v>32</v>
      </c>
      <c r="M676" s="10" t="s">
        <v>33</v>
      </c>
      <c r="N676" s="10" t="s">
        <v>26</v>
      </c>
      <c r="O676" s="14">
        <v>9</v>
      </c>
      <c r="P676" s="14">
        <f>IF(Tbl_Transactions[[#This Row],[Type]]="Income",Tbl_Transactions[[#This Row],[Amount]]*Rng_Lookup_IncomeTax,Tbl_Transactions[[#This Row],[Amount]]*Rng_Lookup_SalesTax)</f>
        <v>0.79874999999999996</v>
      </c>
      <c r="Q676" s="14">
        <f>IF(Tbl_Transactions[[#This Row],[Type]]="Expense",Tbl_Transactions[[#This Row],[Amount]]+Tbl_Transactions[[#This Row],[Tax]],Tbl_Transactions[[#This Row],[Amount]]-Tbl_Transactions[[#This Row],[Tax]])</f>
        <v>9.7987500000000001</v>
      </c>
      <c r="R676" s="10" t="str">
        <f>IF(Tbl_Transactions[[#This Row],[Category]]="Income","Income","Expense")</f>
        <v>Expense</v>
      </c>
    </row>
    <row r="677" spans="1:18" x14ac:dyDescent="0.25">
      <c r="A677" s="10">
        <v>676</v>
      </c>
      <c r="B677" s="15">
        <v>41713</v>
      </c>
      <c r="C677" s="16">
        <v>0.81028616473457382</v>
      </c>
      <c r="D677" s="10">
        <f>IF(Tbl_Transactions[[#This Row],[Date]]="","",YEAR(Tbl_Transactions[[#This Row],[Date]]))</f>
        <v>2014</v>
      </c>
      <c r="E677" s="10">
        <f>MONTH(Tbl_Transactions[[#This Row],[Date]])</f>
        <v>3</v>
      </c>
      <c r="F677" s="10" t="str">
        <f>VLOOKUP(Tbl_Transactions[[#This Row],[Month Num]],Tbl_Lookup_Month[],2)</f>
        <v>Mar</v>
      </c>
      <c r="G677" s="10">
        <f>DAY(Tbl_Transactions[[#This Row],[Date]])</f>
        <v>15</v>
      </c>
      <c r="H677" s="10">
        <f>WEEKDAY(Tbl_Transactions[[#This Row],[Date]])</f>
        <v>7</v>
      </c>
      <c r="I677" s="10" t="str">
        <f>VLOOKUP(Tbl_Transactions[[#This Row],[Weekday Num]],Tbl_Lookup_Weekday[], 2)</f>
        <v>Sat</v>
      </c>
      <c r="J677" s="10" t="str">
        <f>VLOOKUP(Tbl_Transactions[[#This Row],[Time]],Tbl_Lookup_Time[],4,TRUE)</f>
        <v>Evening</v>
      </c>
      <c r="K677" s="10" t="s">
        <v>24</v>
      </c>
      <c r="L677" s="10" t="s">
        <v>30</v>
      </c>
      <c r="M677" s="10" t="s">
        <v>31</v>
      </c>
      <c r="N677" s="10" t="s">
        <v>19</v>
      </c>
      <c r="O677" s="14">
        <v>461</v>
      </c>
      <c r="P677" s="14">
        <f>IF(Tbl_Transactions[[#This Row],[Type]]="Income",Tbl_Transactions[[#This Row],[Amount]]*Rng_Lookup_IncomeTax,Tbl_Transactions[[#This Row],[Amount]]*Rng_Lookup_SalesTax)</f>
        <v>40.91375</v>
      </c>
      <c r="Q677" s="14">
        <f>IF(Tbl_Transactions[[#This Row],[Type]]="Expense",Tbl_Transactions[[#This Row],[Amount]]+Tbl_Transactions[[#This Row],[Tax]],Tbl_Transactions[[#This Row],[Amount]]-Tbl_Transactions[[#This Row],[Tax]])</f>
        <v>501.91374999999999</v>
      </c>
      <c r="R677" s="10" t="str">
        <f>IF(Tbl_Transactions[[#This Row],[Category]]="Income","Income","Expense")</f>
        <v>Expense</v>
      </c>
    </row>
    <row r="678" spans="1:18" x14ac:dyDescent="0.25">
      <c r="A678" s="10">
        <v>677</v>
      </c>
      <c r="B678" s="15">
        <v>41713</v>
      </c>
      <c r="C678" s="16">
        <v>0.39571443256966687</v>
      </c>
      <c r="D678" s="10">
        <f>IF(Tbl_Transactions[[#This Row],[Date]]="","",YEAR(Tbl_Transactions[[#This Row],[Date]]))</f>
        <v>2014</v>
      </c>
      <c r="E678" s="10">
        <f>MONTH(Tbl_Transactions[[#This Row],[Date]])</f>
        <v>3</v>
      </c>
      <c r="F678" s="10" t="str">
        <f>VLOOKUP(Tbl_Transactions[[#This Row],[Month Num]],Tbl_Lookup_Month[],2)</f>
        <v>Mar</v>
      </c>
      <c r="G678" s="10">
        <f>DAY(Tbl_Transactions[[#This Row],[Date]])</f>
        <v>15</v>
      </c>
      <c r="H678" s="10">
        <f>WEEKDAY(Tbl_Transactions[[#This Row],[Date]])</f>
        <v>7</v>
      </c>
      <c r="I678" s="10" t="str">
        <f>VLOOKUP(Tbl_Transactions[[#This Row],[Weekday Num]],Tbl_Lookup_Weekday[], 2)</f>
        <v>Sat</v>
      </c>
      <c r="J678" s="10" t="str">
        <f>VLOOKUP(Tbl_Transactions[[#This Row],[Time]],Tbl_Lookup_Time[],4,TRUE)</f>
        <v>Morning</v>
      </c>
      <c r="K678" s="10" t="s">
        <v>55</v>
      </c>
      <c r="L678" s="10" t="s">
        <v>54</v>
      </c>
      <c r="M678" s="10" t="s">
        <v>56</v>
      </c>
      <c r="N678" s="10" t="s">
        <v>35</v>
      </c>
      <c r="O678" s="14">
        <v>13</v>
      </c>
      <c r="P678" s="14">
        <f>IF(Tbl_Transactions[[#This Row],[Type]]="Income",Tbl_Transactions[[#This Row],[Amount]]*Rng_Lookup_IncomeTax,Tbl_Transactions[[#This Row],[Amount]]*Rng_Lookup_SalesTax)</f>
        <v>1.1537500000000001</v>
      </c>
      <c r="Q678" s="14">
        <f>IF(Tbl_Transactions[[#This Row],[Type]]="Expense",Tbl_Transactions[[#This Row],[Amount]]+Tbl_Transactions[[#This Row],[Tax]],Tbl_Transactions[[#This Row],[Amount]]-Tbl_Transactions[[#This Row],[Tax]])</f>
        <v>14.15375</v>
      </c>
      <c r="R678" s="10" t="str">
        <f>IF(Tbl_Transactions[[#This Row],[Category]]="Income","Income","Expense")</f>
        <v>Expense</v>
      </c>
    </row>
    <row r="679" spans="1:18" x14ac:dyDescent="0.25">
      <c r="A679" s="10">
        <v>678</v>
      </c>
      <c r="B679" s="15">
        <v>41719</v>
      </c>
      <c r="C679" s="16">
        <v>7.745821124595198E-2</v>
      </c>
      <c r="D679" s="10">
        <f>IF(Tbl_Transactions[[#This Row],[Date]]="","",YEAR(Tbl_Transactions[[#This Row],[Date]]))</f>
        <v>2014</v>
      </c>
      <c r="E679" s="10">
        <f>MONTH(Tbl_Transactions[[#This Row],[Date]])</f>
        <v>3</v>
      </c>
      <c r="F679" s="10" t="str">
        <f>VLOOKUP(Tbl_Transactions[[#This Row],[Month Num]],Tbl_Lookup_Month[],2)</f>
        <v>Mar</v>
      </c>
      <c r="G679" s="10">
        <f>DAY(Tbl_Transactions[[#This Row],[Date]])</f>
        <v>21</v>
      </c>
      <c r="H679" s="10">
        <f>WEEKDAY(Tbl_Transactions[[#This Row],[Date]])</f>
        <v>6</v>
      </c>
      <c r="I679" s="10" t="str">
        <f>VLOOKUP(Tbl_Transactions[[#This Row],[Weekday Num]],Tbl_Lookup_Weekday[], 2)</f>
        <v>Fri</v>
      </c>
      <c r="J679" s="10" t="str">
        <f>VLOOKUP(Tbl_Transactions[[#This Row],[Time]],Tbl_Lookup_Time[],4,TRUE)</f>
        <v>Night</v>
      </c>
      <c r="K679" s="10" t="s">
        <v>37</v>
      </c>
      <c r="L679" s="10" t="s">
        <v>47</v>
      </c>
      <c r="M679" s="10" t="s">
        <v>48</v>
      </c>
      <c r="N679" s="10" t="s">
        <v>19</v>
      </c>
      <c r="O679" s="14">
        <v>341</v>
      </c>
      <c r="P679" s="14">
        <f>IF(Tbl_Transactions[[#This Row],[Type]]="Income",Tbl_Transactions[[#This Row],[Amount]]*Rng_Lookup_IncomeTax,Tbl_Transactions[[#This Row],[Amount]]*Rng_Lookup_SalesTax)</f>
        <v>30.263749999999998</v>
      </c>
      <c r="Q679" s="14">
        <f>IF(Tbl_Transactions[[#This Row],[Type]]="Expense",Tbl_Transactions[[#This Row],[Amount]]+Tbl_Transactions[[#This Row],[Tax]],Tbl_Transactions[[#This Row],[Amount]]-Tbl_Transactions[[#This Row],[Tax]])</f>
        <v>371.26375000000002</v>
      </c>
      <c r="R679" s="10" t="str">
        <f>IF(Tbl_Transactions[[#This Row],[Category]]="Income","Income","Expense")</f>
        <v>Expense</v>
      </c>
    </row>
    <row r="680" spans="1:18" x14ac:dyDescent="0.25">
      <c r="A680" s="10">
        <v>679</v>
      </c>
      <c r="B680" s="15">
        <v>41721</v>
      </c>
      <c r="C680" s="16">
        <v>0.19480352672749257</v>
      </c>
      <c r="D680" s="10">
        <f>IF(Tbl_Transactions[[#This Row],[Date]]="","",YEAR(Tbl_Transactions[[#This Row],[Date]]))</f>
        <v>2014</v>
      </c>
      <c r="E680" s="10">
        <f>MONTH(Tbl_Transactions[[#This Row],[Date]])</f>
        <v>3</v>
      </c>
      <c r="F680" s="10" t="str">
        <f>VLOOKUP(Tbl_Transactions[[#This Row],[Month Num]],Tbl_Lookup_Month[],2)</f>
        <v>Mar</v>
      </c>
      <c r="G680" s="10">
        <f>DAY(Tbl_Transactions[[#This Row],[Date]])</f>
        <v>23</v>
      </c>
      <c r="H680" s="10">
        <f>WEEKDAY(Tbl_Transactions[[#This Row],[Date]])</f>
        <v>1</v>
      </c>
      <c r="I680" s="10" t="str">
        <f>VLOOKUP(Tbl_Transactions[[#This Row],[Weekday Num]],Tbl_Lookup_Weekday[], 2)</f>
        <v>Sun</v>
      </c>
      <c r="J680" s="10" t="str">
        <f>VLOOKUP(Tbl_Transactions[[#This Row],[Time]],Tbl_Lookup_Time[],4,TRUE)</f>
        <v>Early Morning</v>
      </c>
      <c r="K680" s="10" t="s">
        <v>17</v>
      </c>
      <c r="L680" s="10" t="s">
        <v>44</v>
      </c>
      <c r="M680" s="10" t="s">
        <v>45</v>
      </c>
      <c r="N680" s="10" t="s">
        <v>19</v>
      </c>
      <c r="O680" s="14">
        <v>62</v>
      </c>
      <c r="P680" s="14">
        <f>IF(Tbl_Transactions[[#This Row],[Type]]="Income",Tbl_Transactions[[#This Row],[Amount]]*Rng_Lookup_IncomeTax,Tbl_Transactions[[#This Row],[Amount]]*Rng_Lookup_SalesTax)</f>
        <v>23.56</v>
      </c>
      <c r="Q680" s="14">
        <f>IF(Tbl_Transactions[[#This Row],[Type]]="Expense",Tbl_Transactions[[#This Row],[Amount]]+Tbl_Transactions[[#This Row],[Tax]],Tbl_Transactions[[#This Row],[Amount]]-Tbl_Transactions[[#This Row],[Tax]])</f>
        <v>38.44</v>
      </c>
      <c r="R680" s="10" t="str">
        <f>IF(Tbl_Transactions[[#This Row],[Category]]="Income","Income","Expense")</f>
        <v>Income</v>
      </c>
    </row>
    <row r="681" spans="1:18" x14ac:dyDescent="0.25">
      <c r="A681" s="10">
        <v>680</v>
      </c>
      <c r="B681" s="15">
        <v>41723</v>
      </c>
      <c r="C681" s="16">
        <v>0.73030661763897697</v>
      </c>
      <c r="D681" s="10">
        <f>IF(Tbl_Transactions[[#This Row],[Date]]="","",YEAR(Tbl_Transactions[[#This Row],[Date]]))</f>
        <v>2014</v>
      </c>
      <c r="E681" s="10">
        <f>MONTH(Tbl_Transactions[[#This Row],[Date]])</f>
        <v>3</v>
      </c>
      <c r="F681" s="10" t="str">
        <f>VLOOKUP(Tbl_Transactions[[#This Row],[Month Num]],Tbl_Lookup_Month[],2)</f>
        <v>Mar</v>
      </c>
      <c r="G681" s="10">
        <f>DAY(Tbl_Transactions[[#This Row],[Date]])</f>
        <v>25</v>
      </c>
      <c r="H681" s="10">
        <f>WEEKDAY(Tbl_Transactions[[#This Row],[Date]])</f>
        <v>3</v>
      </c>
      <c r="I681" s="10" t="str">
        <f>VLOOKUP(Tbl_Transactions[[#This Row],[Weekday Num]],Tbl_Lookup_Weekday[], 2)</f>
        <v>Tue</v>
      </c>
      <c r="J681" s="10" t="str">
        <f>VLOOKUP(Tbl_Transactions[[#This Row],[Time]],Tbl_Lookup_Time[],4,TRUE)</f>
        <v>Evening</v>
      </c>
      <c r="K681" s="10" t="s">
        <v>17</v>
      </c>
      <c r="L681" s="10" t="s">
        <v>16</v>
      </c>
      <c r="M681" s="10" t="s">
        <v>18</v>
      </c>
      <c r="N681" s="10" t="s">
        <v>26</v>
      </c>
      <c r="O681" s="14">
        <v>446</v>
      </c>
      <c r="P681" s="14">
        <f>IF(Tbl_Transactions[[#This Row],[Type]]="Income",Tbl_Transactions[[#This Row],[Amount]]*Rng_Lookup_IncomeTax,Tbl_Transactions[[#This Row],[Amount]]*Rng_Lookup_SalesTax)</f>
        <v>169.48</v>
      </c>
      <c r="Q681" s="14">
        <f>IF(Tbl_Transactions[[#This Row],[Type]]="Expense",Tbl_Transactions[[#This Row],[Amount]]+Tbl_Transactions[[#This Row],[Tax]],Tbl_Transactions[[#This Row],[Amount]]-Tbl_Transactions[[#This Row],[Tax]])</f>
        <v>276.52</v>
      </c>
      <c r="R681" s="10" t="str">
        <f>IF(Tbl_Transactions[[#This Row],[Category]]="Income","Income","Expense")</f>
        <v>Income</v>
      </c>
    </row>
    <row r="682" spans="1:18" x14ac:dyDescent="0.25">
      <c r="A682" s="10">
        <v>681</v>
      </c>
      <c r="B682" s="15">
        <v>41728</v>
      </c>
      <c r="C682" s="16">
        <v>4.9101176725103057E-2</v>
      </c>
      <c r="D682" s="10">
        <f>IF(Tbl_Transactions[[#This Row],[Date]]="","",YEAR(Tbl_Transactions[[#This Row],[Date]]))</f>
        <v>2014</v>
      </c>
      <c r="E682" s="10">
        <f>MONTH(Tbl_Transactions[[#This Row],[Date]])</f>
        <v>3</v>
      </c>
      <c r="F682" s="10" t="str">
        <f>VLOOKUP(Tbl_Transactions[[#This Row],[Month Num]],Tbl_Lookup_Month[],2)</f>
        <v>Mar</v>
      </c>
      <c r="G682" s="10">
        <f>DAY(Tbl_Transactions[[#This Row],[Date]])</f>
        <v>30</v>
      </c>
      <c r="H682" s="10">
        <f>WEEKDAY(Tbl_Transactions[[#This Row],[Date]])</f>
        <v>1</v>
      </c>
      <c r="I682" s="10" t="str">
        <f>VLOOKUP(Tbl_Transactions[[#This Row],[Weekday Num]],Tbl_Lookup_Weekday[], 2)</f>
        <v>Sun</v>
      </c>
      <c r="J682" s="10" t="str">
        <f>VLOOKUP(Tbl_Transactions[[#This Row],[Time]],Tbl_Lookup_Time[],4,TRUE)</f>
        <v>Night</v>
      </c>
      <c r="K682" s="10" t="s">
        <v>17</v>
      </c>
      <c r="L682" s="10" t="s">
        <v>20</v>
      </c>
      <c r="M682" s="10" t="s">
        <v>21</v>
      </c>
      <c r="N682" s="10" t="s">
        <v>26</v>
      </c>
      <c r="O682" s="14">
        <v>284</v>
      </c>
      <c r="P682" s="14">
        <f>IF(Tbl_Transactions[[#This Row],[Type]]="Income",Tbl_Transactions[[#This Row],[Amount]]*Rng_Lookup_IncomeTax,Tbl_Transactions[[#This Row],[Amount]]*Rng_Lookup_SalesTax)</f>
        <v>107.92</v>
      </c>
      <c r="Q682" s="14">
        <f>IF(Tbl_Transactions[[#This Row],[Type]]="Expense",Tbl_Transactions[[#This Row],[Amount]]+Tbl_Transactions[[#This Row],[Tax]],Tbl_Transactions[[#This Row],[Amount]]-Tbl_Transactions[[#This Row],[Tax]])</f>
        <v>176.07999999999998</v>
      </c>
      <c r="R682" s="10" t="str">
        <f>IF(Tbl_Transactions[[#This Row],[Category]]="Income","Income","Expense")</f>
        <v>Income</v>
      </c>
    </row>
    <row r="683" spans="1:18" x14ac:dyDescent="0.25">
      <c r="A683" s="10">
        <v>682</v>
      </c>
      <c r="B683" s="15">
        <v>41729</v>
      </c>
      <c r="C683" s="16">
        <v>0.91820957800357939</v>
      </c>
      <c r="D683" s="10">
        <f>IF(Tbl_Transactions[[#This Row],[Date]]="","",YEAR(Tbl_Transactions[[#This Row],[Date]]))</f>
        <v>2014</v>
      </c>
      <c r="E683" s="10">
        <f>MONTH(Tbl_Transactions[[#This Row],[Date]])</f>
        <v>3</v>
      </c>
      <c r="F683" s="10" t="str">
        <f>VLOOKUP(Tbl_Transactions[[#This Row],[Month Num]],Tbl_Lookup_Month[],2)</f>
        <v>Mar</v>
      </c>
      <c r="G683" s="10">
        <f>DAY(Tbl_Transactions[[#This Row],[Date]])</f>
        <v>31</v>
      </c>
      <c r="H683" s="10">
        <f>WEEKDAY(Tbl_Transactions[[#This Row],[Date]])</f>
        <v>2</v>
      </c>
      <c r="I683" s="10" t="str">
        <f>VLOOKUP(Tbl_Transactions[[#This Row],[Weekday Num]],Tbl_Lookup_Weekday[], 2)</f>
        <v>Mon</v>
      </c>
      <c r="J683" s="10" t="str">
        <f>VLOOKUP(Tbl_Transactions[[#This Row],[Time]],Tbl_Lookup_Time[],4,TRUE)</f>
        <v>Evening</v>
      </c>
      <c r="K683" s="10" t="s">
        <v>51</v>
      </c>
      <c r="L683" s="10" t="s">
        <v>50</v>
      </c>
      <c r="M683" s="10" t="s">
        <v>52</v>
      </c>
      <c r="N683" s="10" t="s">
        <v>19</v>
      </c>
      <c r="O683" s="14">
        <v>439</v>
      </c>
      <c r="P683" s="14">
        <f>IF(Tbl_Transactions[[#This Row],[Type]]="Income",Tbl_Transactions[[#This Row],[Amount]]*Rng_Lookup_IncomeTax,Tbl_Transactions[[#This Row],[Amount]]*Rng_Lookup_SalesTax)</f>
        <v>38.96125</v>
      </c>
      <c r="Q683" s="14">
        <f>IF(Tbl_Transactions[[#This Row],[Type]]="Expense",Tbl_Transactions[[#This Row],[Amount]]+Tbl_Transactions[[#This Row],[Tax]],Tbl_Transactions[[#This Row],[Amount]]-Tbl_Transactions[[#This Row],[Tax]])</f>
        <v>477.96125000000001</v>
      </c>
      <c r="R683" s="10" t="str">
        <f>IF(Tbl_Transactions[[#This Row],[Category]]="Income","Income","Expense")</f>
        <v>Expense</v>
      </c>
    </row>
    <row r="684" spans="1:18" x14ac:dyDescent="0.25">
      <c r="A684" s="10">
        <v>683</v>
      </c>
      <c r="B684" s="15">
        <v>41730</v>
      </c>
      <c r="C684" s="16">
        <v>0.26961649269769505</v>
      </c>
      <c r="D684" s="10">
        <f>IF(Tbl_Transactions[[#This Row],[Date]]="","",YEAR(Tbl_Transactions[[#This Row],[Date]]))</f>
        <v>2014</v>
      </c>
      <c r="E684" s="10">
        <f>MONTH(Tbl_Transactions[[#This Row],[Date]])</f>
        <v>4</v>
      </c>
      <c r="F684" s="10" t="str">
        <f>VLOOKUP(Tbl_Transactions[[#This Row],[Month Num]],Tbl_Lookup_Month[],2)</f>
        <v>Apr</v>
      </c>
      <c r="G684" s="10">
        <f>DAY(Tbl_Transactions[[#This Row],[Date]])</f>
        <v>1</v>
      </c>
      <c r="H684" s="10">
        <f>WEEKDAY(Tbl_Transactions[[#This Row],[Date]])</f>
        <v>3</v>
      </c>
      <c r="I684" s="10" t="str">
        <f>VLOOKUP(Tbl_Transactions[[#This Row],[Weekday Num]],Tbl_Lookup_Weekday[], 2)</f>
        <v>Tue</v>
      </c>
      <c r="J684" s="10" t="str">
        <f>VLOOKUP(Tbl_Transactions[[#This Row],[Time]],Tbl_Lookup_Time[],4,TRUE)</f>
        <v>Early Morning</v>
      </c>
      <c r="K684" s="10" t="s">
        <v>28</v>
      </c>
      <c r="L684" s="10" t="s">
        <v>32</v>
      </c>
      <c r="M684" s="10" t="s">
        <v>33</v>
      </c>
      <c r="N684" s="10" t="s">
        <v>35</v>
      </c>
      <c r="O684" s="14">
        <v>168</v>
      </c>
      <c r="P684" s="14">
        <f>IF(Tbl_Transactions[[#This Row],[Type]]="Income",Tbl_Transactions[[#This Row],[Amount]]*Rng_Lookup_IncomeTax,Tbl_Transactions[[#This Row],[Amount]]*Rng_Lookup_SalesTax)</f>
        <v>14.91</v>
      </c>
      <c r="Q684" s="14">
        <f>IF(Tbl_Transactions[[#This Row],[Type]]="Expense",Tbl_Transactions[[#This Row],[Amount]]+Tbl_Transactions[[#This Row],[Tax]],Tbl_Transactions[[#This Row],[Amount]]-Tbl_Transactions[[#This Row],[Tax]])</f>
        <v>182.91</v>
      </c>
      <c r="R684" s="10" t="str">
        <f>IF(Tbl_Transactions[[#This Row],[Category]]="Income","Income","Expense")</f>
        <v>Expense</v>
      </c>
    </row>
    <row r="685" spans="1:18" x14ac:dyDescent="0.25">
      <c r="A685" s="10">
        <v>684</v>
      </c>
      <c r="B685" s="15">
        <v>41731</v>
      </c>
      <c r="C685" s="16">
        <v>0.71664423512814357</v>
      </c>
      <c r="D685" s="10">
        <f>IF(Tbl_Transactions[[#This Row],[Date]]="","",YEAR(Tbl_Transactions[[#This Row],[Date]]))</f>
        <v>2014</v>
      </c>
      <c r="E685" s="10">
        <f>MONTH(Tbl_Transactions[[#This Row],[Date]])</f>
        <v>4</v>
      </c>
      <c r="F685" s="10" t="str">
        <f>VLOOKUP(Tbl_Transactions[[#This Row],[Month Num]],Tbl_Lookup_Month[],2)</f>
        <v>Apr</v>
      </c>
      <c r="G685" s="10">
        <f>DAY(Tbl_Transactions[[#This Row],[Date]])</f>
        <v>2</v>
      </c>
      <c r="H685" s="10">
        <f>WEEKDAY(Tbl_Transactions[[#This Row],[Date]])</f>
        <v>4</v>
      </c>
      <c r="I685" s="10" t="str">
        <f>VLOOKUP(Tbl_Transactions[[#This Row],[Weekday Num]],Tbl_Lookup_Weekday[], 2)</f>
        <v>Wed</v>
      </c>
      <c r="J685" s="10" t="str">
        <f>VLOOKUP(Tbl_Transactions[[#This Row],[Time]],Tbl_Lookup_Time[],4,TRUE)</f>
        <v>Evening</v>
      </c>
      <c r="K685" s="10" t="s">
        <v>37</v>
      </c>
      <c r="L685" s="10" t="s">
        <v>36</v>
      </c>
      <c r="M685" s="10" t="s">
        <v>38</v>
      </c>
      <c r="N685" s="10" t="s">
        <v>19</v>
      </c>
      <c r="O685" s="14">
        <v>417</v>
      </c>
      <c r="P685" s="14">
        <f>IF(Tbl_Transactions[[#This Row],[Type]]="Income",Tbl_Transactions[[#This Row],[Amount]]*Rng_Lookup_IncomeTax,Tbl_Transactions[[#This Row],[Amount]]*Rng_Lookup_SalesTax)</f>
        <v>37.008749999999999</v>
      </c>
      <c r="Q685" s="14">
        <f>IF(Tbl_Transactions[[#This Row],[Type]]="Expense",Tbl_Transactions[[#This Row],[Amount]]+Tbl_Transactions[[#This Row],[Tax]],Tbl_Transactions[[#This Row],[Amount]]-Tbl_Transactions[[#This Row],[Tax]])</f>
        <v>454.00875000000002</v>
      </c>
      <c r="R685" s="10" t="str">
        <f>IF(Tbl_Transactions[[#This Row],[Category]]="Income","Income","Expense")</f>
        <v>Expense</v>
      </c>
    </row>
    <row r="686" spans="1:18" x14ac:dyDescent="0.25">
      <c r="A686" s="10">
        <v>685</v>
      </c>
      <c r="B686" s="15">
        <v>41731</v>
      </c>
      <c r="C686" s="16">
        <v>0.40220565763096405</v>
      </c>
      <c r="D686" s="10">
        <f>IF(Tbl_Transactions[[#This Row],[Date]]="","",YEAR(Tbl_Transactions[[#This Row],[Date]]))</f>
        <v>2014</v>
      </c>
      <c r="E686" s="10">
        <f>MONTH(Tbl_Transactions[[#This Row],[Date]])</f>
        <v>4</v>
      </c>
      <c r="F686" s="10" t="str">
        <f>VLOOKUP(Tbl_Transactions[[#This Row],[Month Num]],Tbl_Lookup_Month[],2)</f>
        <v>Apr</v>
      </c>
      <c r="G686" s="10">
        <f>DAY(Tbl_Transactions[[#This Row],[Date]])</f>
        <v>2</v>
      </c>
      <c r="H686" s="10">
        <f>WEEKDAY(Tbl_Transactions[[#This Row],[Date]])</f>
        <v>4</v>
      </c>
      <c r="I686" s="10" t="str">
        <f>VLOOKUP(Tbl_Transactions[[#This Row],[Weekday Num]],Tbl_Lookup_Weekday[], 2)</f>
        <v>Wed</v>
      </c>
      <c r="J686" s="10" t="str">
        <f>VLOOKUP(Tbl_Transactions[[#This Row],[Time]],Tbl_Lookup_Time[],4,TRUE)</f>
        <v>Morning</v>
      </c>
      <c r="K686" s="10" t="s">
        <v>28</v>
      </c>
      <c r="L686" s="10" t="s">
        <v>32</v>
      </c>
      <c r="M686" s="10" t="s">
        <v>33</v>
      </c>
      <c r="N686" s="10" t="s">
        <v>26</v>
      </c>
      <c r="O686" s="14">
        <v>7</v>
      </c>
      <c r="P686" s="14">
        <f>IF(Tbl_Transactions[[#This Row],[Type]]="Income",Tbl_Transactions[[#This Row],[Amount]]*Rng_Lookup_IncomeTax,Tbl_Transactions[[#This Row],[Amount]]*Rng_Lookup_SalesTax)</f>
        <v>0.62124999999999997</v>
      </c>
      <c r="Q686" s="14">
        <f>IF(Tbl_Transactions[[#This Row],[Type]]="Expense",Tbl_Transactions[[#This Row],[Amount]]+Tbl_Transactions[[#This Row],[Tax]],Tbl_Transactions[[#This Row],[Amount]]-Tbl_Transactions[[#This Row],[Tax]])</f>
        <v>7.6212499999999999</v>
      </c>
      <c r="R686" s="10" t="str">
        <f>IF(Tbl_Transactions[[#This Row],[Category]]="Income","Income","Expense")</f>
        <v>Expense</v>
      </c>
    </row>
    <row r="687" spans="1:18" x14ac:dyDescent="0.25">
      <c r="A687" s="10">
        <v>686</v>
      </c>
      <c r="B687" s="15">
        <v>41732</v>
      </c>
      <c r="C687" s="16">
        <v>0.21093198643878874</v>
      </c>
      <c r="D687" s="10">
        <f>IF(Tbl_Transactions[[#This Row],[Date]]="","",YEAR(Tbl_Transactions[[#This Row],[Date]]))</f>
        <v>2014</v>
      </c>
      <c r="E687" s="10">
        <f>MONTH(Tbl_Transactions[[#This Row],[Date]])</f>
        <v>4</v>
      </c>
      <c r="F687" s="10" t="str">
        <f>VLOOKUP(Tbl_Transactions[[#This Row],[Month Num]],Tbl_Lookup_Month[],2)</f>
        <v>Apr</v>
      </c>
      <c r="G687" s="10">
        <f>DAY(Tbl_Transactions[[#This Row],[Date]])</f>
        <v>3</v>
      </c>
      <c r="H687" s="10">
        <f>WEEKDAY(Tbl_Transactions[[#This Row],[Date]])</f>
        <v>5</v>
      </c>
      <c r="I687" s="10" t="str">
        <f>VLOOKUP(Tbl_Transactions[[#This Row],[Weekday Num]],Tbl_Lookup_Weekday[], 2)</f>
        <v>Thu</v>
      </c>
      <c r="J687" s="10" t="str">
        <f>VLOOKUP(Tbl_Transactions[[#This Row],[Time]],Tbl_Lookup_Time[],4,TRUE)</f>
        <v>Early Morning</v>
      </c>
      <c r="K687" s="10" t="s">
        <v>63</v>
      </c>
      <c r="L687" s="10" t="s">
        <v>62</v>
      </c>
      <c r="M687" s="10" t="s">
        <v>64</v>
      </c>
      <c r="N687" s="10" t="s">
        <v>35</v>
      </c>
      <c r="O687" s="14">
        <v>316</v>
      </c>
      <c r="P687" s="14">
        <f>IF(Tbl_Transactions[[#This Row],[Type]]="Income",Tbl_Transactions[[#This Row],[Amount]]*Rng_Lookup_IncomeTax,Tbl_Transactions[[#This Row],[Amount]]*Rng_Lookup_SalesTax)</f>
        <v>28.044999999999998</v>
      </c>
      <c r="Q687" s="14">
        <f>IF(Tbl_Transactions[[#This Row],[Type]]="Expense",Tbl_Transactions[[#This Row],[Amount]]+Tbl_Transactions[[#This Row],[Tax]],Tbl_Transactions[[#This Row],[Amount]]-Tbl_Transactions[[#This Row],[Tax]])</f>
        <v>344.04500000000002</v>
      </c>
      <c r="R687" s="10" t="str">
        <f>IF(Tbl_Transactions[[#This Row],[Category]]="Income","Income","Expense")</f>
        <v>Expense</v>
      </c>
    </row>
    <row r="688" spans="1:18" x14ac:dyDescent="0.25">
      <c r="A688" s="10">
        <v>687</v>
      </c>
      <c r="B688" s="15">
        <v>41732</v>
      </c>
      <c r="C688" s="16">
        <v>2.5021883225487485E-2</v>
      </c>
      <c r="D688" s="10">
        <f>IF(Tbl_Transactions[[#This Row],[Date]]="","",YEAR(Tbl_Transactions[[#This Row],[Date]]))</f>
        <v>2014</v>
      </c>
      <c r="E688" s="10">
        <f>MONTH(Tbl_Transactions[[#This Row],[Date]])</f>
        <v>4</v>
      </c>
      <c r="F688" s="10" t="str">
        <f>VLOOKUP(Tbl_Transactions[[#This Row],[Month Num]],Tbl_Lookup_Month[],2)</f>
        <v>Apr</v>
      </c>
      <c r="G688" s="10">
        <f>DAY(Tbl_Transactions[[#This Row],[Date]])</f>
        <v>3</v>
      </c>
      <c r="H688" s="10">
        <f>WEEKDAY(Tbl_Transactions[[#This Row],[Date]])</f>
        <v>5</v>
      </c>
      <c r="I688" s="10" t="str">
        <f>VLOOKUP(Tbl_Transactions[[#This Row],[Weekday Num]],Tbl_Lookup_Weekday[], 2)</f>
        <v>Thu</v>
      </c>
      <c r="J688" s="10" t="str">
        <f>VLOOKUP(Tbl_Transactions[[#This Row],[Time]],Tbl_Lookup_Time[],4,TRUE)</f>
        <v>Night</v>
      </c>
      <c r="K688" s="10" t="s">
        <v>60</v>
      </c>
      <c r="L688" s="10" t="s">
        <v>59</v>
      </c>
      <c r="M688" s="10" t="s">
        <v>61</v>
      </c>
      <c r="N688" s="10" t="s">
        <v>19</v>
      </c>
      <c r="O688" s="14">
        <v>215</v>
      </c>
      <c r="P688" s="14">
        <f>IF(Tbl_Transactions[[#This Row],[Type]]="Income",Tbl_Transactions[[#This Row],[Amount]]*Rng_Lookup_IncomeTax,Tbl_Transactions[[#This Row],[Amount]]*Rng_Lookup_SalesTax)</f>
        <v>19.081250000000001</v>
      </c>
      <c r="Q688" s="14">
        <f>IF(Tbl_Transactions[[#This Row],[Type]]="Expense",Tbl_Transactions[[#This Row],[Amount]]+Tbl_Transactions[[#This Row],[Tax]],Tbl_Transactions[[#This Row],[Amount]]-Tbl_Transactions[[#This Row],[Tax]])</f>
        <v>234.08125000000001</v>
      </c>
      <c r="R688" s="10" t="str">
        <f>IF(Tbl_Transactions[[#This Row],[Category]]="Income","Income","Expense")</f>
        <v>Expense</v>
      </c>
    </row>
    <row r="689" spans="1:18" x14ac:dyDescent="0.25">
      <c r="A689" s="10">
        <v>688</v>
      </c>
      <c r="B689" s="15">
        <v>41733</v>
      </c>
      <c r="C689" s="16">
        <v>0.26510587190912127</v>
      </c>
      <c r="D689" s="10">
        <f>IF(Tbl_Transactions[[#This Row],[Date]]="","",YEAR(Tbl_Transactions[[#This Row],[Date]]))</f>
        <v>2014</v>
      </c>
      <c r="E689" s="10">
        <f>MONTH(Tbl_Transactions[[#This Row],[Date]])</f>
        <v>4</v>
      </c>
      <c r="F689" s="10" t="str">
        <f>VLOOKUP(Tbl_Transactions[[#This Row],[Month Num]],Tbl_Lookup_Month[],2)</f>
        <v>Apr</v>
      </c>
      <c r="G689" s="10">
        <f>DAY(Tbl_Transactions[[#This Row],[Date]])</f>
        <v>4</v>
      </c>
      <c r="H689" s="10">
        <f>WEEKDAY(Tbl_Transactions[[#This Row],[Date]])</f>
        <v>6</v>
      </c>
      <c r="I689" s="10" t="str">
        <f>VLOOKUP(Tbl_Transactions[[#This Row],[Weekday Num]],Tbl_Lookup_Weekday[], 2)</f>
        <v>Fri</v>
      </c>
      <c r="J689" s="10" t="str">
        <f>VLOOKUP(Tbl_Transactions[[#This Row],[Time]],Tbl_Lookup_Time[],4,TRUE)</f>
        <v>Early Morning</v>
      </c>
      <c r="K689" s="10" t="s">
        <v>55</v>
      </c>
      <c r="L689" s="10" t="s">
        <v>54</v>
      </c>
      <c r="M689" s="10" t="s">
        <v>56</v>
      </c>
      <c r="N689" s="10" t="s">
        <v>26</v>
      </c>
      <c r="O689" s="14">
        <v>216</v>
      </c>
      <c r="P689" s="14">
        <f>IF(Tbl_Transactions[[#This Row],[Type]]="Income",Tbl_Transactions[[#This Row],[Amount]]*Rng_Lookup_IncomeTax,Tbl_Transactions[[#This Row],[Amount]]*Rng_Lookup_SalesTax)</f>
        <v>19.169999999999998</v>
      </c>
      <c r="Q689" s="14">
        <f>IF(Tbl_Transactions[[#This Row],[Type]]="Expense",Tbl_Transactions[[#This Row],[Amount]]+Tbl_Transactions[[#This Row],[Tax]],Tbl_Transactions[[#This Row],[Amount]]-Tbl_Transactions[[#This Row],[Tax]])</f>
        <v>235.17</v>
      </c>
      <c r="R689" s="10" t="str">
        <f>IF(Tbl_Transactions[[#This Row],[Category]]="Income","Income","Expense")</f>
        <v>Expense</v>
      </c>
    </row>
    <row r="690" spans="1:18" x14ac:dyDescent="0.25">
      <c r="A690" s="10">
        <v>689</v>
      </c>
      <c r="B690" s="15">
        <v>41733</v>
      </c>
      <c r="C690" s="16">
        <v>0.5696329036941582</v>
      </c>
      <c r="D690" s="10">
        <f>IF(Tbl_Transactions[[#This Row],[Date]]="","",YEAR(Tbl_Transactions[[#This Row],[Date]]))</f>
        <v>2014</v>
      </c>
      <c r="E690" s="10">
        <f>MONTH(Tbl_Transactions[[#This Row],[Date]])</f>
        <v>4</v>
      </c>
      <c r="F690" s="10" t="str">
        <f>VLOOKUP(Tbl_Transactions[[#This Row],[Month Num]],Tbl_Lookup_Month[],2)</f>
        <v>Apr</v>
      </c>
      <c r="G690" s="10">
        <f>DAY(Tbl_Transactions[[#This Row],[Date]])</f>
        <v>4</v>
      </c>
      <c r="H690" s="10">
        <f>WEEKDAY(Tbl_Transactions[[#This Row],[Date]])</f>
        <v>6</v>
      </c>
      <c r="I690" s="10" t="str">
        <f>VLOOKUP(Tbl_Transactions[[#This Row],[Weekday Num]],Tbl_Lookup_Weekday[], 2)</f>
        <v>Fri</v>
      </c>
      <c r="J690" s="10" t="str">
        <f>VLOOKUP(Tbl_Transactions[[#This Row],[Time]],Tbl_Lookup_Time[],4,TRUE)</f>
        <v>Afternoon</v>
      </c>
      <c r="K690" s="10" t="s">
        <v>55</v>
      </c>
      <c r="L690" s="10" t="s">
        <v>54</v>
      </c>
      <c r="M690" s="10" t="s">
        <v>56</v>
      </c>
      <c r="N690" s="10" t="s">
        <v>19</v>
      </c>
      <c r="O690" s="14">
        <v>274</v>
      </c>
      <c r="P690" s="14">
        <f>IF(Tbl_Transactions[[#This Row],[Type]]="Income",Tbl_Transactions[[#This Row],[Amount]]*Rng_Lookup_IncomeTax,Tbl_Transactions[[#This Row],[Amount]]*Rng_Lookup_SalesTax)</f>
        <v>24.317499999999999</v>
      </c>
      <c r="Q690" s="14">
        <f>IF(Tbl_Transactions[[#This Row],[Type]]="Expense",Tbl_Transactions[[#This Row],[Amount]]+Tbl_Transactions[[#This Row],[Tax]],Tbl_Transactions[[#This Row],[Amount]]-Tbl_Transactions[[#This Row],[Tax]])</f>
        <v>298.3175</v>
      </c>
      <c r="R690" s="10" t="str">
        <f>IF(Tbl_Transactions[[#This Row],[Category]]="Income","Income","Expense")</f>
        <v>Expense</v>
      </c>
    </row>
    <row r="691" spans="1:18" x14ac:dyDescent="0.25">
      <c r="A691" s="10">
        <v>690</v>
      </c>
      <c r="B691" s="15">
        <v>41738</v>
      </c>
      <c r="C691" s="16">
        <v>0.5513046044868245</v>
      </c>
      <c r="D691" s="10">
        <f>IF(Tbl_Transactions[[#This Row],[Date]]="","",YEAR(Tbl_Transactions[[#This Row],[Date]]))</f>
        <v>2014</v>
      </c>
      <c r="E691" s="10">
        <f>MONTH(Tbl_Transactions[[#This Row],[Date]])</f>
        <v>4</v>
      </c>
      <c r="F691" s="10" t="str">
        <f>VLOOKUP(Tbl_Transactions[[#This Row],[Month Num]],Tbl_Lookup_Month[],2)</f>
        <v>Apr</v>
      </c>
      <c r="G691" s="10">
        <f>DAY(Tbl_Transactions[[#This Row],[Date]])</f>
        <v>9</v>
      </c>
      <c r="H691" s="10">
        <f>WEEKDAY(Tbl_Transactions[[#This Row],[Date]])</f>
        <v>4</v>
      </c>
      <c r="I691" s="10" t="str">
        <f>VLOOKUP(Tbl_Transactions[[#This Row],[Weekday Num]],Tbl_Lookup_Weekday[], 2)</f>
        <v>Wed</v>
      </c>
      <c r="J691" s="10" t="str">
        <f>VLOOKUP(Tbl_Transactions[[#This Row],[Time]],Tbl_Lookup_Time[],4,TRUE)</f>
        <v>Afternoon</v>
      </c>
      <c r="K691" s="10" t="s">
        <v>40</v>
      </c>
      <c r="L691" s="10" t="s">
        <v>39</v>
      </c>
      <c r="M691" s="10" t="s">
        <v>41</v>
      </c>
      <c r="N691" s="10" t="s">
        <v>35</v>
      </c>
      <c r="O691" s="14">
        <v>121</v>
      </c>
      <c r="P691" s="14">
        <f>IF(Tbl_Transactions[[#This Row],[Type]]="Income",Tbl_Transactions[[#This Row],[Amount]]*Rng_Lookup_IncomeTax,Tbl_Transactions[[#This Row],[Amount]]*Rng_Lookup_SalesTax)</f>
        <v>10.73875</v>
      </c>
      <c r="Q691" s="14">
        <f>IF(Tbl_Transactions[[#This Row],[Type]]="Expense",Tbl_Transactions[[#This Row],[Amount]]+Tbl_Transactions[[#This Row],[Tax]],Tbl_Transactions[[#This Row],[Amount]]-Tbl_Transactions[[#This Row],[Tax]])</f>
        <v>131.73875000000001</v>
      </c>
      <c r="R691" s="10" t="str">
        <f>IF(Tbl_Transactions[[#This Row],[Category]]="Income","Income","Expense")</f>
        <v>Expense</v>
      </c>
    </row>
    <row r="692" spans="1:18" x14ac:dyDescent="0.25">
      <c r="A692" s="10">
        <v>691</v>
      </c>
      <c r="B692" s="15">
        <v>41740</v>
      </c>
      <c r="C692" s="16">
        <v>0.54473655723231762</v>
      </c>
      <c r="D692" s="10">
        <f>IF(Tbl_Transactions[[#This Row],[Date]]="","",YEAR(Tbl_Transactions[[#This Row],[Date]]))</f>
        <v>2014</v>
      </c>
      <c r="E692" s="10">
        <f>MONTH(Tbl_Transactions[[#This Row],[Date]])</f>
        <v>4</v>
      </c>
      <c r="F692" s="10" t="str">
        <f>VLOOKUP(Tbl_Transactions[[#This Row],[Month Num]],Tbl_Lookup_Month[],2)</f>
        <v>Apr</v>
      </c>
      <c r="G692" s="10">
        <f>DAY(Tbl_Transactions[[#This Row],[Date]])</f>
        <v>11</v>
      </c>
      <c r="H692" s="10">
        <f>WEEKDAY(Tbl_Transactions[[#This Row],[Date]])</f>
        <v>6</v>
      </c>
      <c r="I692" s="10" t="str">
        <f>VLOOKUP(Tbl_Transactions[[#This Row],[Weekday Num]],Tbl_Lookup_Weekday[], 2)</f>
        <v>Fri</v>
      </c>
      <c r="J692" s="10" t="str">
        <f>VLOOKUP(Tbl_Transactions[[#This Row],[Time]],Tbl_Lookup_Time[],4,TRUE)</f>
        <v>Afternoon</v>
      </c>
      <c r="K692" s="10" t="s">
        <v>40</v>
      </c>
      <c r="L692" s="10" t="s">
        <v>39</v>
      </c>
      <c r="M692" s="10" t="s">
        <v>41</v>
      </c>
      <c r="N692" s="10" t="s">
        <v>19</v>
      </c>
      <c r="O692" s="14">
        <v>209</v>
      </c>
      <c r="P692" s="14">
        <f>IF(Tbl_Transactions[[#This Row],[Type]]="Income",Tbl_Transactions[[#This Row],[Amount]]*Rng_Lookup_IncomeTax,Tbl_Transactions[[#This Row],[Amount]]*Rng_Lookup_SalesTax)</f>
        <v>18.548749999999998</v>
      </c>
      <c r="Q692" s="14">
        <f>IF(Tbl_Transactions[[#This Row],[Type]]="Expense",Tbl_Transactions[[#This Row],[Amount]]+Tbl_Transactions[[#This Row],[Tax]],Tbl_Transactions[[#This Row],[Amount]]-Tbl_Transactions[[#This Row],[Tax]])</f>
        <v>227.54874999999998</v>
      </c>
      <c r="R692" s="10" t="str">
        <f>IF(Tbl_Transactions[[#This Row],[Category]]="Income","Income","Expense")</f>
        <v>Expense</v>
      </c>
    </row>
    <row r="693" spans="1:18" x14ac:dyDescent="0.25">
      <c r="A693" s="10">
        <v>692</v>
      </c>
      <c r="B693" s="15">
        <v>41741</v>
      </c>
      <c r="C693" s="16">
        <v>0.24201908810647321</v>
      </c>
      <c r="D693" s="10">
        <f>IF(Tbl_Transactions[[#This Row],[Date]]="","",YEAR(Tbl_Transactions[[#This Row],[Date]]))</f>
        <v>2014</v>
      </c>
      <c r="E693" s="10">
        <f>MONTH(Tbl_Transactions[[#This Row],[Date]])</f>
        <v>4</v>
      </c>
      <c r="F693" s="10" t="str">
        <f>VLOOKUP(Tbl_Transactions[[#This Row],[Month Num]],Tbl_Lookup_Month[],2)</f>
        <v>Apr</v>
      </c>
      <c r="G693" s="10">
        <f>DAY(Tbl_Transactions[[#This Row],[Date]])</f>
        <v>12</v>
      </c>
      <c r="H693" s="10">
        <f>WEEKDAY(Tbl_Transactions[[#This Row],[Date]])</f>
        <v>7</v>
      </c>
      <c r="I693" s="10" t="str">
        <f>VLOOKUP(Tbl_Transactions[[#This Row],[Weekday Num]],Tbl_Lookup_Weekday[], 2)</f>
        <v>Sat</v>
      </c>
      <c r="J693" s="10" t="str">
        <f>VLOOKUP(Tbl_Transactions[[#This Row],[Time]],Tbl_Lookup_Time[],4,TRUE)</f>
        <v>Early Morning</v>
      </c>
      <c r="K693" s="10" t="s">
        <v>51</v>
      </c>
      <c r="L693" s="10" t="s">
        <v>50</v>
      </c>
      <c r="M693" s="10" t="s">
        <v>52</v>
      </c>
      <c r="N693" s="10" t="s">
        <v>19</v>
      </c>
      <c r="O693" s="14">
        <v>326</v>
      </c>
      <c r="P693" s="14">
        <f>IF(Tbl_Transactions[[#This Row],[Type]]="Income",Tbl_Transactions[[#This Row],[Amount]]*Rng_Lookup_IncomeTax,Tbl_Transactions[[#This Row],[Amount]]*Rng_Lookup_SalesTax)</f>
        <v>28.932499999999997</v>
      </c>
      <c r="Q693" s="14">
        <f>IF(Tbl_Transactions[[#This Row],[Type]]="Expense",Tbl_Transactions[[#This Row],[Amount]]+Tbl_Transactions[[#This Row],[Tax]],Tbl_Transactions[[#This Row],[Amount]]-Tbl_Transactions[[#This Row],[Tax]])</f>
        <v>354.9325</v>
      </c>
      <c r="R693" s="10" t="str">
        <f>IF(Tbl_Transactions[[#This Row],[Category]]="Income","Income","Expense")</f>
        <v>Expense</v>
      </c>
    </row>
    <row r="694" spans="1:18" x14ac:dyDescent="0.25">
      <c r="A694" s="10">
        <v>693</v>
      </c>
      <c r="B694" s="15">
        <v>41742</v>
      </c>
      <c r="C694" s="16">
        <v>0.40637966570728601</v>
      </c>
      <c r="D694" s="10">
        <f>IF(Tbl_Transactions[[#This Row],[Date]]="","",YEAR(Tbl_Transactions[[#This Row],[Date]]))</f>
        <v>2014</v>
      </c>
      <c r="E694" s="10">
        <f>MONTH(Tbl_Transactions[[#This Row],[Date]])</f>
        <v>4</v>
      </c>
      <c r="F694" s="10" t="str">
        <f>VLOOKUP(Tbl_Transactions[[#This Row],[Month Num]],Tbl_Lookup_Month[],2)</f>
        <v>Apr</v>
      </c>
      <c r="G694" s="10">
        <f>DAY(Tbl_Transactions[[#This Row],[Date]])</f>
        <v>13</v>
      </c>
      <c r="H694" s="10">
        <f>WEEKDAY(Tbl_Transactions[[#This Row],[Date]])</f>
        <v>1</v>
      </c>
      <c r="I694" s="10" t="str">
        <f>VLOOKUP(Tbl_Transactions[[#This Row],[Weekday Num]],Tbl_Lookup_Weekday[], 2)</f>
        <v>Sun</v>
      </c>
      <c r="J694" s="10" t="str">
        <f>VLOOKUP(Tbl_Transactions[[#This Row],[Time]],Tbl_Lookup_Time[],4,TRUE)</f>
        <v>Morning</v>
      </c>
      <c r="K694" s="10" t="s">
        <v>28</v>
      </c>
      <c r="L694" s="10" t="s">
        <v>27</v>
      </c>
      <c r="M694" s="10" t="s">
        <v>29</v>
      </c>
      <c r="N694" s="10" t="s">
        <v>19</v>
      </c>
      <c r="O694" s="14">
        <v>235</v>
      </c>
      <c r="P694" s="14">
        <f>IF(Tbl_Transactions[[#This Row],[Type]]="Income",Tbl_Transactions[[#This Row],[Amount]]*Rng_Lookup_IncomeTax,Tbl_Transactions[[#This Row],[Amount]]*Rng_Lookup_SalesTax)</f>
        <v>20.856249999999999</v>
      </c>
      <c r="Q694" s="14">
        <f>IF(Tbl_Transactions[[#This Row],[Type]]="Expense",Tbl_Transactions[[#This Row],[Amount]]+Tbl_Transactions[[#This Row],[Tax]],Tbl_Transactions[[#This Row],[Amount]]-Tbl_Transactions[[#This Row],[Tax]])</f>
        <v>255.85624999999999</v>
      </c>
      <c r="R694" s="10" t="str">
        <f>IF(Tbl_Transactions[[#This Row],[Category]]="Income","Income","Expense")</f>
        <v>Expense</v>
      </c>
    </row>
    <row r="695" spans="1:18" x14ac:dyDescent="0.25">
      <c r="A695" s="10">
        <v>694</v>
      </c>
      <c r="B695" s="15">
        <v>41748</v>
      </c>
      <c r="C695" s="16">
        <v>0.52401665491001359</v>
      </c>
      <c r="D695" s="10">
        <f>IF(Tbl_Transactions[[#This Row],[Date]]="","",YEAR(Tbl_Transactions[[#This Row],[Date]]))</f>
        <v>2014</v>
      </c>
      <c r="E695" s="10">
        <f>MONTH(Tbl_Transactions[[#This Row],[Date]])</f>
        <v>4</v>
      </c>
      <c r="F695" s="10" t="str">
        <f>VLOOKUP(Tbl_Transactions[[#This Row],[Month Num]],Tbl_Lookup_Month[],2)</f>
        <v>Apr</v>
      </c>
      <c r="G695" s="10">
        <f>DAY(Tbl_Transactions[[#This Row],[Date]])</f>
        <v>19</v>
      </c>
      <c r="H695" s="10">
        <f>WEEKDAY(Tbl_Transactions[[#This Row],[Date]])</f>
        <v>7</v>
      </c>
      <c r="I695" s="10" t="str">
        <f>VLOOKUP(Tbl_Transactions[[#This Row],[Weekday Num]],Tbl_Lookup_Weekday[], 2)</f>
        <v>Sat</v>
      </c>
      <c r="J695" s="10" t="str">
        <f>VLOOKUP(Tbl_Transactions[[#This Row],[Time]],Tbl_Lookup_Time[],4,TRUE)</f>
        <v>Afternoon</v>
      </c>
      <c r="K695" s="10" t="s">
        <v>55</v>
      </c>
      <c r="L695" s="10" t="s">
        <v>54</v>
      </c>
      <c r="M695" s="10" t="s">
        <v>56</v>
      </c>
      <c r="N695" s="10" t="s">
        <v>26</v>
      </c>
      <c r="O695" s="14">
        <v>82</v>
      </c>
      <c r="P695" s="14">
        <f>IF(Tbl_Transactions[[#This Row],[Type]]="Income",Tbl_Transactions[[#This Row],[Amount]]*Rng_Lookup_IncomeTax,Tbl_Transactions[[#This Row],[Amount]]*Rng_Lookup_SalesTax)</f>
        <v>7.2774999999999999</v>
      </c>
      <c r="Q695" s="14">
        <f>IF(Tbl_Transactions[[#This Row],[Type]]="Expense",Tbl_Transactions[[#This Row],[Amount]]+Tbl_Transactions[[#This Row],[Tax]],Tbl_Transactions[[#This Row],[Amount]]-Tbl_Transactions[[#This Row],[Tax]])</f>
        <v>89.277500000000003</v>
      </c>
      <c r="R695" s="10" t="str">
        <f>IF(Tbl_Transactions[[#This Row],[Category]]="Income","Income","Expense")</f>
        <v>Expense</v>
      </c>
    </row>
    <row r="696" spans="1:18" x14ac:dyDescent="0.25">
      <c r="A696" s="10">
        <v>695</v>
      </c>
      <c r="B696" s="15">
        <v>41749</v>
      </c>
      <c r="C696" s="16">
        <v>0.29449495905113188</v>
      </c>
      <c r="D696" s="10">
        <f>IF(Tbl_Transactions[[#This Row],[Date]]="","",YEAR(Tbl_Transactions[[#This Row],[Date]]))</f>
        <v>2014</v>
      </c>
      <c r="E696" s="10">
        <f>MONTH(Tbl_Transactions[[#This Row],[Date]])</f>
        <v>4</v>
      </c>
      <c r="F696" s="10" t="str">
        <f>VLOOKUP(Tbl_Transactions[[#This Row],[Month Num]],Tbl_Lookup_Month[],2)</f>
        <v>Apr</v>
      </c>
      <c r="G696" s="10">
        <f>DAY(Tbl_Transactions[[#This Row],[Date]])</f>
        <v>20</v>
      </c>
      <c r="H696" s="10">
        <f>WEEKDAY(Tbl_Transactions[[#This Row],[Date]])</f>
        <v>1</v>
      </c>
      <c r="I696" s="10" t="str">
        <f>VLOOKUP(Tbl_Transactions[[#This Row],[Weekday Num]],Tbl_Lookup_Weekday[], 2)</f>
        <v>Sun</v>
      </c>
      <c r="J696" s="10" t="str">
        <f>VLOOKUP(Tbl_Transactions[[#This Row],[Time]],Tbl_Lookup_Time[],4,TRUE)</f>
        <v>Morning</v>
      </c>
      <c r="K696" s="10" t="s">
        <v>17</v>
      </c>
      <c r="L696" s="10" t="s">
        <v>16</v>
      </c>
      <c r="M696" s="10" t="s">
        <v>18</v>
      </c>
      <c r="N696" s="10" t="s">
        <v>35</v>
      </c>
      <c r="O696" s="14">
        <v>41</v>
      </c>
      <c r="P696" s="14">
        <f>IF(Tbl_Transactions[[#This Row],[Type]]="Income",Tbl_Transactions[[#This Row],[Amount]]*Rng_Lookup_IncomeTax,Tbl_Transactions[[#This Row],[Amount]]*Rng_Lookup_SalesTax)</f>
        <v>15.58</v>
      </c>
      <c r="Q696" s="14">
        <f>IF(Tbl_Transactions[[#This Row],[Type]]="Expense",Tbl_Transactions[[#This Row],[Amount]]+Tbl_Transactions[[#This Row],[Tax]],Tbl_Transactions[[#This Row],[Amount]]-Tbl_Transactions[[#This Row],[Tax]])</f>
        <v>25.42</v>
      </c>
      <c r="R696" s="10" t="str">
        <f>IF(Tbl_Transactions[[#This Row],[Category]]="Income","Income","Expense")</f>
        <v>Income</v>
      </c>
    </row>
    <row r="697" spans="1:18" x14ac:dyDescent="0.25">
      <c r="A697" s="10">
        <v>696</v>
      </c>
      <c r="B697" s="15">
        <v>41749</v>
      </c>
      <c r="C697" s="16">
        <v>0.74741753896803642</v>
      </c>
      <c r="D697" s="10">
        <f>IF(Tbl_Transactions[[#This Row],[Date]]="","",YEAR(Tbl_Transactions[[#This Row],[Date]]))</f>
        <v>2014</v>
      </c>
      <c r="E697" s="10">
        <f>MONTH(Tbl_Transactions[[#This Row],[Date]])</f>
        <v>4</v>
      </c>
      <c r="F697" s="10" t="str">
        <f>VLOOKUP(Tbl_Transactions[[#This Row],[Month Num]],Tbl_Lookup_Month[],2)</f>
        <v>Apr</v>
      </c>
      <c r="G697" s="10">
        <f>DAY(Tbl_Transactions[[#This Row],[Date]])</f>
        <v>20</v>
      </c>
      <c r="H697" s="10">
        <f>WEEKDAY(Tbl_Transactions[[#This Row],[Date]])</f>
        <v>1</v>
      </c>
      <c r="I697" s="10" t="str">
        <f>VLOOKUP(Tbl_Transactions[[#This Row],[Weekday Num]],Tbl_Lookup_Weekday[], 2)</f>
        <v>Sun</v>
      </c>
      <c r="J697" s="10" t="str">
        <f>VLOOKUP(Tbl_Transactions[[#This Row],[Time]],Tbl_Lookup_Time[],4,TRUE)</f>
        <v>Evening</v>
      </c>
      <c r="K697" s="10" t="s">
        <v>51</v>
      </c>
      <c r="L697" s="10" t="s">
        <v>50</v>
      </c>
      <c r="M697" s="10" t="s">
        <v>52</v>
      </c>
      <c r="N697" s="10" t="s">
        <v>35</v>
      </c>
      <c r="O697" s="14">
        <v>477</v>
      </c>
      <c r="P697" s="14">
        <f>IF(Tbl_Transactions[[#This Row],[Type]]="Income",Tbl_Transactions[[#This Row],[Amount]]*Rng_Lookup_IncomeTax,Tbl_Transactions[[#This Row],[Amount]]*Rng_Lookup_SalesTax)</f>
        <v>42.333749999999995</v>
      </c>
      <c r="Q697" s="14">
        <f>IF(Tbl_Transactions[[#This Row],[Type]]="Expense",Tbl_Transactions[[#This Row],[Amount]]+Tbl_Transactions[[#This Row],[Tax]],Tbl_Transactions[[#This Row],[Amount]]-Tbl_Transactions[[#This Row],[Tax]])</f>
        <v>519.33375000000001</v>
      </c>
      <c r="R697" s="10" t="str">
        <f>IF(Tbl_Transactions[[#This Row],[Category]]="Income","Income","Expense")</f>
        <v>Expense</v>
      </c>
    </row>
    <row r="698" spans="1:18" x14ac:dyDescent="0.25">
      <c r="A698" s="10">
        <v>697</v>
      </c>
      <c r="B698" s="15">
        <v>41754</v>
      </c>
      <c r="C698" s="16">
        <v>0.49991008176587159</v>
      </c>
      <c r="D698" s="10">
        <f>IF(Tbl_Transactions[[#This Row],[Date]]="","",YEAR(Tbl_Transactions[[#This Row],[Date]]))</f>
        <v>2014</v>
      </c>
      <c r="E698" s="10">
        <f>MONTH(Tbl_Transactions[[#This Row],[Date]])</f>
        <v>4</v>
      </c>
      <c r="F698" s="10" t="str">
        <f>VLOOKUP(Tbl_Transactions[[#This Row],[Month Num]],Tbl_Lookup_Month[],2)</f>
        <v>Apr</v>
      </c>
      <c r="G698" s="10">
        <f>DAY(Tbl_Transactions[[#This Row],[Date]])</f>
        <v>25</v>
      </c>
      <c r="H698" s="10">
        <f>WEEKDAY(Tbl_Transactions[[#This Row],[Date]])</f>
        <v>6</v>
      </c>
      <c r="I698" s="10" t="str">
        <f>VLOOKUP(Tbl_Transactions[[#This Row],[Weekday Num]],Tbl_Lookup_Weekday[], 2)</f>
        <v>Fri</v>
      </c>
      <c r="J698" s="10" t="str">
        <f>VLOOKUP(Tbl_Transactions[[#This Row],[Time]],Tbl_Lookup_Time[],4,TRUE)</f>
        <v>Late Morning</v>
      </c>
      <c r="K698" s="10" t="s">
        <v>17</v>
      </c>
      <c r="L698" s="10" t="s">
        <v>44</v>
      </c>
      <c r="M698" s="10" t="s">
        <v>45</v>
      </c>
      <c r="N698" s="10" t="s">
        <v>19</v>
      </c>
      <c r="O698" s="14">
        <v>188</v>
      </c>
      <c r="P698" s="14">
        <f>IF(Tbl_Transactions[[#This Row],[Type]]="Income",Tbl_Transactions[[#This Row],[Amount]]*Rng_Lookup_IncomeTax,Tbl_Transactions[[#This Row],[Amount]]*Rng_Lookup_SalesTax)</f>
        <v>71.44</v>
      </c>
      <c r="Q698" s="14">
        <f>IF(Tbl_Transactions[[#This Row],[Type]]="Expense",Tbl_Transactions[[#This Row],[Amount]]+Tbl_Transactions[[#This Row],[Tax]],Tbl_Transactions[[#This Row],[Amount]]-Tbl_Transactions[[#This Row],[Tax]])</f>
        <v>116.56</v>
      </c>
      <c r="R698" s="10" t="str">
        <f>IF(Tbl_Transactions[[#This Row],[Category]]="Income","Income","Expense")</f>
        <v>Income</v>
      </c>
    </row>
    <row r="699" spans="1:18" x14ac:dyDescent="0.25">
      <c r="A699" s="10">
        <v>698</v>
      </c>
      <c r="B699" s="15">
        <v>41756</v>
      </c>
      <c r="C699" s="16">
        <v>0.72916533610184475</v>
      </c>
      <c r="D699" s="10">
        <f>IF(Tbl_Transactions[[#This Row],[Date]]="","",YEAR(Tbl_Transactions[[#This Row],[Date]]))</f>
        <v>2014</v>
      </c>
      <c r="E699" s="10">
        <f>MONTH(Tbl_Transactions[[#This Row],[Date]])</f>
        <v>4</v>
      </c>
      <c r="F699" s="10" t="str">
        <f>VLOOKUP(Tbl_Transactions[[#This Row],[Month Num]],Tbl_Lookup_Month[],2)</f>
        <v>Apr</v>
      </c>
      <c r="G699" s="10">
        <f>DAY(Tbl_Transactions[[#This Row],[Date]])</f>
        <v>27</v>
      </c>
      <c r="H699" s="10">
        <f>WEEKDAY(Tbl_Transactions[[#This Row],[Date]])</f>
        <v>1</v>
      </c>
      <c r="I699" s="10" t="str">
        <f>VLOOKUP(Tbl_Transactions[[#This Row],[Weekday Num]],Tbl_Lookup_Weekday[], 2)</f>
        <v>Sun</v>
      </c>
      <c r="J699" s="10" t="str">
        <f>VLOOKUP(Tbl_Transactions[[#This Row],[Time]],Tbl_Lookup_Time[],4,TRUE)</f>
        <v>Evening</v>
      </c>
      <c r="K699" s="10" t="s">
        <v>17</v>
      </c>
      <c r="L699" s="10" t="s">
        <v>20</v>
      </c>
      <c r="M699" s="10" t="s">
        <v>21</v>
      </c>
      <c r="N699" s="10" t="s">
        <v>26</v>
      </c>
      <c r="O699" s="14">
        <v>428</v>
      </c>
      <c r="P699" s="14">
        <f>IF(Tbl_Transactions[[#This Row],[Type]]="Income",Tbl_Transactions[[#This Row],[Amount]]*Rng_Lookup_IncomeTax,Tbl_Transactions[[#This Row],[Amount]]*Rng_Lookup_SalesTax)</f>
        <v>162.64000000000001</v>
      </c>
      <c r="Q699" s="14">
        <f>IF(Tbl_Transactions[[#This Row],[Type]]="Expense",Tbl_Transactions[[#This Row],[Amount]]+Tbl_Transactions[[#This Row],[Tax]],Tbl_Transactions[[#This Row],[Amount]]-Tbl_Transactions[[#This Row],[Tax]])</f>
        <v>265.36</v>
      </c>
      <c r="R699" s="10" t="str">
        <f>IF(Tbl_Transactions[[#This Row],[Category]]="Income","Income","Expense")</f>
        <v>Income</v>
      </c>
    </row>
    <row r="700" spans="1:18" x14ac:dyDescent="0.25">
      <c r="A700" s="10">
        <v>699</v>
      </c>
      <c r="B700" s="15">
        <v>41762</v>
      </c>
      <c r="C700" s="16">
        <v>0.8932729054029408</v>
      </c>
      <c r="D700" s="10">
        <f>IF(Tbl_Transactions[[#This Row],[Date]]="","",YEAR(Tbl_Transactions[[#This Row],[Date]]))</f>
        <v>2014</v>
      </c>
      <c r="E700" s="10">
        <f>MONTH(Tbl_Transactions[[#This Row],[Date]])</f>
        <v>5</v>
      </c>
      <c r="F700" s="10" t="str">
        <f>VLOOKUP(Tbl_Transactions[[#This Row],[Month Num]],Tbl_Lookup_Month[],2)</f>
        <v>May</v>
      </c>
      <c r="G700" s="10">
        <f>DAY(Tbl_Transactions[[#This Row],[Date]])</f>
        <v>3</v>
      </c>
      <c r="H700" s="10">
        <f>WEEKDAY(Tbl_Transactions[[#This Row],[Date]])</f>
        <v>7</v>
      </c>
      <c r="I700" s="10" t="str">
        <f>VLOOKUP(Tbl_Transactions[[#This Row],[Weekday Num]],Tbl_Lookup_Weekday[], 2)</f>
        <v>Sat</v>
      </c>
      <c r="J700" s="10" t="str">
        <f>VLOOKUP(Tbl_Transactions[[#This Row],[Time]],Tbl_Lookup_Time[],4,TRUE)</f>
        <v>Evening</v>
      </c>
      <c r="K700" s="10" t="s">
        <v>28</v>
      </c>
      <c r="L700" s="10" t="s">
        <v>27</v>
      </c>
      <c r="M700" s="10" t="s">
        <v>29</v>
      </c>
      <c r="N700" s="10" t="s">
        <v>26</v>
      </c>
      <c r="O700" s="14">
        <v>153</v>
      </c>
      <c r="P700" s="14">
        <f>IF(Tbl_Transactions[[#This Row],[Type]]="Income",Tbl_Transactions[[#This Row],[Amount]]*Rng_Lookup_IncomeTax,Tbl_Transactions[[#This Row],[Amount]]*Rng_Lookup_SalesTax)</f>
        <v>13.578749999999999</v>
      </c>
      <c r="Q700" s="14">
        <f>IF(Tbl_Transactions[[#This Row],[Type]]="Expense",Tbl_Transactions[[#This Row],[Amount]]+Tbl_Transactions[[#This Row],[Tax]],Tbl_Transactions[[#This Row],[Amount]]-Tbl_Transactions[[#This Row],[Tax]])</f>
        <v>166.57875000000001</v>
      </c>
      <c r="R700" s="10" t="str">
        <f>IF(Tbl_Transactions[[#This Row],[Category]]="Income","Income","Expense")</f>
        <v>Expense</v>
      </c>
    </row>
    <row r="701" spans="1:18" x14ac:dyDescent="0.25">
      <c r="A701" s="10">
        <v>700</v>
      </c>
      <c r="B701" s="15">
        <v>41764</v>
      </c>
      <c r="C701" s="16">
        <v>0.99727520484112253</v>
      </c>
      <c r="D701" s="10">
        <f>IF(Tbl_Transactions[[#This Row],[Date]]="","",YEAR(Tbl_Transactions[[#This Row],[Date]]))</f>
        <v>2014</v>
      </c>
      <c r="E701" s="10">
        <f>MONTH(Tbl_Transactions[[#This Row],[Date]])</f>
        <v>5</v>
      </c>
      <c r="F701" s="10" t="str">
        <f>VLOOKUP(Tbl_Transactions[[#This Row],[Month Num]],Tbl_Lookup_Month[],2)</f>
        <v>May</v>
      </c>
      <c r="G701" s="10">
        <f>DAY(Tbl_Transactions[[#This Row],[Date]])</f>
        <v>5</v>
      </c>
      <c r="H701" s="10">
        <f>WEEKDAY(Tbl_Transactions[[#This Row],[Date]])</f>
        <v>2</v>
      </c>
      <c r="I701" s="10" t="str">
        <f>VLOOKUP(Tbl_Transactions[[#This Row],[Weekday Num]],Tbl_Lookup_Weekday[], 2)</f>
        <v>Mon</v>
      </c>
      <c r="J701" s="10" t="str">
        <f>VLOOKUP(Tbl_Transactions[[#This Row],[Time]],Tbl_Lookup_Time[],4,TRUE)</f>
        <v>Evening</v>
      </c>
      <c r="K701" s="10" t="s">
        <v>28</v>
      </c>
      <c r="L701" s="10" t="s">
        <v>32</v>
      </c>
      <c r="M701" s="10" t="s">
        <v>33</v>
      </c>
      <c r="N701" s="10" t="s">
        <v>26</v>
      </c>
      <c r="O701" s="14">
        <v>317</v>
      </c>
      <c r="P701" s="14">
        <f>IF(Tbl_Transactions[[#This Row],[Type]]="Income",Tbl_Transactions[[#This Row],[Amount]]*Rng_Lookup_IncomeTax,Tbl_Transactions[[#This Row],[Amount]]*Rng_Lookup_SalesTax)</f>
        <v>28.133749999999999</v>
      </c>
      <c r="Q701" s="14">
        <f>IF(Tbl_Transactions[[#This Row],[Type]]="Expense",Tbl_Transactions[[#This Row],[Amount]]+Tbl_Transactions[[#This Row],[Tax]],Tbl_Transactions[[#This Row],[Amount]]-Tbl_Transactions[[#This Row],[Tax]])</f>
        <v>345.13375000000002</v>
      </c>
      <c r="R701" s="10" t="str">
        <f>IF(Tbl_Transactions[[#This Row],[Category]]="Income","Income","Expense")</f>
        <v>Expense</v>
      </c>
    </row>
    <row r="702" spans="1:18" x14ac:dyDescent="0.25">
      <c r="A702" s="10">
        <v>701</v>
      </c>
      <c r="B702" s="15">
        <v>41765</v>
      </c>
      <c r="C702" s="16">
        <v>0.85317725991093618</v>
      </c>
      <c r="D702" s="10">
        <f>IF(Tbl_Transactions[[#This Row],[Date]]="","",YEAR(Tbl_Transactions[[#This Row],[Date]]))</f>
        <v>2014</v>
      </c>
      <c r="E702" s="10">
        <f>MONTH(Tbl_Transactions[[#This Row],[Date]])</f>
        <v>5</v>
      </c>
      <c r="F702" s="10" t="str">
        <f>VLOOKUP(Tbl_Transactions[[#This Row],[Month Num]],Tbl_Lookup_Month[],2)</f>
        <v>May</v>
      </c>
      <c r="G702" s="10">
        <f>DAY(Tbl_Transactions[[#This Row],[Date]])</f>
        <v>6</v>
      </c>
      <c r="H702" s="10">
        <f>WEEKDAY(Tbl_Transactions[[#This Row],[Date]])</f>
        <v>3</v>
      </c>
      <c r="I702" s="10" t="str">
        <f>VLOOKUP(Tbl_Transactions[[#This Row],[Weekday Num]],Tbl_Lookup_Weekday[], 2)</f>
        <v>Tue</v>
      </c>
      <c r="J702" s="10" t="str">
        <f>VLOOKUP(Tbl_Transactions[[#This Row],[Time]],Tbl_Lookup_Time[],4,TRUE)</f>
        <v>Evening</v>
      </c>
      <c r="K702" s="10" t="s">
        <v>60</v>
      </c>
      <c r="L702" s="10" t="s">
        <v>59</v>
      </c>
      <c r="M702" s="10" t="s">
        <v>61</v>
      </c>
      <c r="N702" s="10" t="s">
        <v>35</v>
      </c>
      <c r="O702" s="14">
        <v>48</v>
      </c>
      <c r="P702" s="14">
        <f>IF(Tbl_Transactions[[#This Row],[Type]]="Income",Tbl_Transactions[[#This Row],[Amount]]*Rng_Lookup_IncomeTax,Tbl_Transactions[[#This Row],[Amount]]*Rng_Lookup_SalesTax)</f>
        <v>4.26</v>
      </c>
      <c r="Q702" s="14">
        <f>IF(Tbl_Transactions[[#This Row],[Type]]="Expense",Tbl_Transactions[[#This Row],[Amount]]+Tbl_Transactions[[#This Row],[Tax]],Tbl_Transactions[[#This Row],[Amount]]-Tbl_Transactions[[#This Row],[Tax]])</f>
        <v>52.26</v>
      </c>
      <c r="R702" s="10" t="str">
        <f>IF(Tbl_Transactions[[#This Row],[Category]]="Income","Income","Expense")</f>
        <v>Expense</v>
      </c>
    </row>
    <row r="703" spans="1:18" x14ac:dyDescent="0.25">
      <c r="A703" s="10">
        <v>702</v>
      </c>
      <c r="B703" s="15">
        <v>41767</v>
      </c>
      <c r="C703" s="16">
        <v>0.407725995984907</v>
      </c>
      <c r="D703" s="10">
        <f>IF(Tbl_Transactions[[#This Row],[Date]]="","",YEAR(Tbl_Transactions[[#This Row],[Date]]))</f>
        <v>2014</v>
      </c>
      <c r="E703" s="10">
        <f>MONTH(Tbl_Transactions[[#This Row],[Date]])</f>
        <v>5</v>
      </c>
      <c r="F703" s="10" t="str">
        <f>VLOOKUP(Tbl_Transactions[[#This Row],[Month Num]],Tbl_Lookup_Month[],2)</f>
        <v>May</v>
      </c>
      <c r="G703" s="10">
        <f>DAY(Tbl_Transactions[[#This Row],[Date]])</f>
        <v>8</v>
      </c>
      <c r="H703" s="10">
        <f>WEEKDAY(Tbl_Transactions[[#This Row],[Date]])</f>
        <v>5</v>
      </c>
      <c r="I703" s="10" t="str">
        <f>VLOOKUP(Tbl_Transactions[[#This Row],[Weekday Num]],Tbl_Lookup_Weekday[], 2)</f>
        <v>Thu</v>
      </c>
      <c r="J703" s="10" t="str">
        <f>VLOOKUP(Tbl_Transactions[[#This Row],[Time]],Tbl_Lookup_Time[],4,TRUE)</f>
        <v>Morning</v>
      </c>
      <c r="K703" s="10" t="s">
        <v>17</v>
      </c>
      <c r="L703" s="10" t="s">
        <v>44</v>
      </c>
      <c r="M703" s="10" t="s">
        <v>45</v>
      </c>
      <c r="N703" s="10" t="s">
        <v>26</v>
      </c>
      <c r="O703" s="14">
        <v>167</v>
      </c>
      <c r="P703" s="14">
        <f>IF(Tbl_Transactions[[#This Row],[Type]]="Income",Tbl_Transactions[[#This Row],[Amount]]*Rng_Lookup_IncomeTax,Tbl_Transactions[[#This Row],[Amount]]*Rng_Lookup_SalesTax)</f>
        <v>63.46</v>
      </c>
      <c r="Q703" s="14">
        <f>IF(Tbl_Transactions[[#This Row],[Type]]="Expense",Tbl_Transactions[[#This Row],[Amount]]+Tbl_Transactions[[#This Row],[Tax]],Tbl_Transactions[[#This Row],[Amount]]-Tbl_Transactions[[#This Row],[Tax]])</f>
        <v>103.53999999999999</v>
      </c>
      <c r="R703" s="10" t="str">
        <f>IF(Tbl_Transactions[[#This Row],[Category]]="Income","Income","Expense")</f>
        <v>Income</v>
      </c>
    </row>
    <row r="704" spans="1:18" x14ac:dyDescent="0.25">
      <c r="A704" s="10">
        <v>703</v>
      </c>
      <c r="B704" s="15">
        <v>41768</v>
      </c>
      <c r="C704" s="16">
        <v>0.32517970586525291</v>
      </c>
      <c r="D704" s="10">
        <f>IF(Tbl_Transactions[[#This Row],[Date]]="","",YEAR(Tbl_Transactions[[#This Row],[Date]]))</f>
        <v>2014</v>
      </c>
      <c r="E704" s="10">
        <f>MONTH(Tbl_Transactions[[#This Row],[Date]])</f>
        <v>5</v>
      </c>
      <c r="F704" s="10" t="str">
        <f>VLOOKUP(Tbl_Transactions[[#This Row],[Month Num]],Tbl_Lookup_Month[],2)</f>
        <v>May</v>
      </c>
      <c r="G704" s="10">
        <f>DAY(Tbl_Transactions[[#This Row],[Date]])</f>
        <v>9</v>
      </c>
      <c r="H704" s="10">
        <f>WEEKDAY(Tbl_Transactions[[#This Row],[Date]])</f>
        <v>6</v>
      </c>
      <c r="I704" s="10" t="str">
        <f>VLOOKUP(Tbl_Transactions[[#This Row],[Weekday Num]],Tbl_Lookup_Weekday[], 2)</f>
        <v>Fri</v>
      </c>
      <c r="J704" s="10" t="str">
        <f>VLOOKUP(Tbl_Transactions[[#This Row],[Time]],Tbl_Lookup_Time[],4,TRUE)</f>
        <v>Morning</v>
      </c>
      <c r="K704" s="10" t="s">
        <v>24</v>
      </c>
      <c r="L704" s="10" t="s">
        <v>23</v>
      </c>
      <c r="M704" s="10" t="s">
        <v>25</v>
      </c>
      <c r="N704" s="10" t="s">
        <v>19</v>
      </c>
      <c r="O704" s="14">
        <v>338</v>
      </c>
      <c r="P704" s="14">
        <f>IF(Tbl_Transactions[[#This Row],[Type]]="Income",Tbl_Transactions[[#This Row],[Amount]]*Rng_Lookup_IncomeTax,Tbl_Transactions[[#This Row],[Amount]]*Rng_Lookup_SalesTax)</f>
        <v>29.997499999999999</v>
      </c>
      <c r="Q704" s="14">
        <f>IF(Tbl_Transactions[[#This Row],[Type]]="Expense",Tbl_Transactions[[#This Row],[Amount]]+Tbl_Transactions[[#This Row],[Tax]],Tbl_Transactions[[#This Row],[Amount]]-Tbl_Transactions[[#This Row],[Tax]])</f>
        <v>367.9975</v>
      </c>
      <c r="R704" s="10" t="str">
        <f>IF(Tbl_Transactions[[#This Row],[Category]]="Income","Income","Expense")</f>
        <v>Expense</v>
      </c>
    </row>
    <row r="705" spans="1:18" x14ac:dyDescent="0.25">
      <c r="A705" s="10">
        <v>704</v>
      </c>
      <c r="B705" s="15">
        <v>41769</v>
      </c>
      <c r="C705" s="16">
        <v>0.86643658645274557</v>
      </c>
      <c r="D705" s="10">
        <f>IF(Tbl_Transactions[[#This Row],[Date]]="","",YEAR(Tbl_Transactions[[#This Row],[Date]]))</f>
        <v>2014</v>
      </c>
      <c r="E705" s="10">
        <f>MONTH(Tbl_Transactions[[#This Row],[Date]])</f>
        <v>5</v>
      </c>
      <c r="F705" s="10" t="str">
        <f>VLOOKUP(Tbl_Transactions[[#This Row],[Month Num]],Tbl_Lookup_Month[],2)</f>
        <v>May</v>
      </c>
      <c r="G705" s="10">
        <f>DAY(Tbl_Transactions[[#This Row],[Date]])</f>
        <v>10</v>
      </c>
      <c r="H705" s="10">
        <f>WEEKDAY(Tbl_Transactions[[#This Row],[Date]])</f>
        <v>7</v>
      </c>
      <c r="I705" s="10" t="str">
        <f>VLOOKUP(Tbl_Transactions[[#This Row],[Weekday Num]],Tbl_Lookup_Weekday[], 2)</f>
        <v>Sat</v>
      </c>
      <c r="J705" s="10" t="str">
        <f>VLOOKUP(Tbl_Transactions[[#This Row],[Time]],Tbl_Lookup_Time[],4,TRUE)</f>
        <v>Evening</v>
      </c>
      <c r="K705" s="10" t="s">
        <v>60</v>
      </c>
      <c r="L705" s="10" t="s">
        <v>59</v>
      </c>
      <c r="M705" s="10" t="s">
        <v>61</v>
      </c>
      <c r="N705" s="10" t="s">
        <v>26</v>
      </c>
      <c r="O705" s="14">
        <v>240</v>
      </c>
      <c r="P705" s="14">
        <f>IF(Tbl_Transactions[[#This Row],[Type]]="Income",Tbl_Transactions[[#This Row],[Amount]]*Rng_Lookup_IncomeTax,Tbl_Transactions[[#This Row],[Amount]]*Rng_Lookup_SalesTax)</f>
        <v>21.299999999999997</v>
      </c>
      <c r="Q705" s="14">
        <f>IF(Tbl_Transactions[[#This Row],[Type]]="Expense",Tbl_Transactions[[#This Row],[Amount]]+Tbl_Transactions[[#This Row],[Tax]],Tbl_Transactions[[#This Row],[Amount]]-Tbl_Transactions[[#This Row],[Tax]])</f>
        <v>261.3</v>
      </c>
      <c r="R705" s="10" t="str">
        <f>IF(Tbl_Transactions[[#This Row],[Category]]="Income","Income","Expense")</f>
        <v>Expense</v>
      </c>
    </row>
    <row r="706" spans="1:18" x14ac:dyDescent="0.25">
      <c r="A706" s="10">
        <v>705</v>
      </c>
      <c r="B706" s="15">
        <v>41769</v>
      </c>
      <c r="C706" s="16">
        <v>0.40242677413456929</v>
      </c>
      <c r="D706" s="10">
        <f>IF(Tbl_Transactions[[#This Row],[Date]]="","",YEAR(Tbl_Transactions[[#This Row],[Date]]))</f>
        <v>2014</v>
      </c>
      <c r="E706" s="10">
        <f>MONTH(Tbl_Transactions[[#This Row],[Date]])</f>
        <v>5</v>
      </c>
      <c r="F706" s="10" t="str">
        <f>VLOOKUP(Tbl_Transactions[[#This Row],[Month Num]],Tbl_Lookup_Month[],2)</f>
        <v>May</v>
      </c>
      <c r="G706" s="10">
        <f>DAY(Tbl_Transactions[[#This Row],[Date]])</f>
        <v>10</v>
      </c>
      <c r="H706" s="10">
        <f>WEEKDAY(Tbl_Transactions[[#This Row],[Date]])</f>
        <v>7</v>
      </c>
      <c r="I706" s="10" t="str">
        <f>VLOOKUP(Tbl_Transactions[[#This Row],[Weekday Num]],Tbl_Lookup_Weekday[], 2)</f>
        <v>Sat</v>
      </c>
      <c r="J706" s="10" t="str">
        <f>VLOOKUP(Tbl_Transactions[[#This Row],[Time]],Tbl_Lookup_Time[],4,TRUE)</f>
        <v>Morning</v>
      </c>
      <c r="K706" s="10" t="s">
        <v>55</v>
      </c>
      <c r="L706" s="10" t="s">
        <v>57</v>
      </c>
      <c r="M706" s="10" t="s">
        <v>58</v>
      </c>
      <c r="N706" s="10" t="s">
        <v>35</v>
      </c>
      <c r="O706" s="14">
        <v>282</v>
      </c>
      <c r="P706" s="14">
        <f>IF(Tbl_Transactions[[#This Row],[Type]]="Income",Tbl_Transactions[[#This Row],[Amount]]*Rng_Lookup_IncomeTax,Tbl_Transactions[[#This Row],[Amount]]*Rng_Lookup_SalesTax)</f>
        <v>25.0275</v>
      </c>
      <c r="Q706" s="14">
        <f>IF(Tbl_Transactions[[#This Row],[Type]]="Expense",Tbl_Transactions[[#This Row],[Amount]]+Tbl_Transactions[[#This Row],[Tax]],Tbl_Transactions[[#This Row],[Amount]]-Tbl_Transactions[[#This Row],[Tax]])</f>
        <v>307.02749999999997</v>
      </c>
      <c r="R706" s="10" t="str">
        <f>IF(Tbl_Transactions[[#This Row],[Category]]="Income","Income","Expense")</f>
        <v>Expense</v>
      </c>
    </row>
    <row r="707" spans="1:18" x14ac:dyDescent="0.25">
      <c r="A707" s="10">
        <v>706</v>
      </c>
      <c r="B707" s="15">
        <v>41772</v>
      </c>
      <c r="C707" s="16">
        <v>0.17299560406659731</v>
      </c>
      <c r="D707" s="10">
        <f>IF(Tbl_Transactions[[#This Row],[Date]]="","",YEAR(Tbl_Transactions[[#This Row],[Date]]))</f>
        <v>2014</v>
      </c>
      <c r="E707" s="10">
        <f>MONTH(Tbl_Transactions[[#This Row],[Date]])</f>
        <v>5</v>
      </c>
      <c r="F707" s="10" t="str">
        <f>VLOOKUP(Tbl_Transactions[[#This Row],[Month Num]],Tbl_Lookup_Month[],2)</f>
        <v>May</v>
      </c>
      <c r="G707" s="10">
        <f>DAY(Tbl_Transactions[[#This Row],[Date]])</f>
        <v>13</v>
      </c>
      <c r="H707" s="10">
        <f>WEEKDAY(Tbl_Transactions[[#This Row],[Date]])</f>
        <v>3</v>
      </c>
      <c r="I707" s="10" t="str">
        <f>VLOOKUP(Tbl_Transactions[[#This Row],[Weekday Num]],Tbl_Lookup_Weekday[], 2)</f>
        <v>Tue</v>
      </c>
      <c r="J707" s="10" t="str">
        <f>VLOOKUP(Tbl_Transactions[[#This Row],[Time]],Tbl_Lookup_Time[],4,TRUE)</f>
        <v>Early Morning</v>
      </c>
      <c r="K707" s="10" t="s">
        <v>17</v>
      </c>
      <c r="L707" s="10" t="s">
        <v>44</v>
      </c>
      <c r="M707" s="10" t="s">
        <v>45</v>
      </c>
      <c r="N707" s="10" t="s">
        <v>26</v>
      </c>
      <c r="O707" s="14">
        <v>22</v>
      </c>
      <c r="P707" s="14">
        <f>IF(Tbl_Transactions[[#This Row],[Type]]="Income",Tbl_Transactions[[#This Row],[Amount]]*Rng_Lookup_IncomeTax,Tbl_Transactions[[#This Row],[Amount]]*Rng_Lookup_SalesTax)</f>
        <v>8.36</v>
      </c>
      <c r="Q707" s="14">
        <f>IF(Tbl_Transactions[[#This Row],[Type]]="Expense",Tbl_Transactions[[#This Row],[Amount]]+Tbl_Transactions[[#This Row],[Tax]],Tbl_Transactions[[#This Row],[Amount]]-Tbl_Transactions[[#This Row],[Tax]])</f>
        <v>13.64</v>
      </c>
      <c r="R707" s="10" t="str">
        <f>IF(Tbl_Transactions[[#This Row],[Category]]="Income","Income","Expense")</f>
        <v>Income</v>
      </c>
    </row>
    <row r="708" spans="1:18" x14ac:dyDescent="0.25">
      <c r="A708" s="10">
        <v>707</v>
      </c>
      <c r="B708" s="15">
        <v>41772</v>
      </c>
      <c r="C708" s="16">
        <v>0.78429888598275588</v>
      </c>
      <c r="D708" s="10">
        <f>IF(Tbl_Transactions[[#This Row],[Date]]="","",YEAR(Tbl_Transactions[[#This Row],[Date]]))</f>
        <v>2014</v>
      </c>
      <c r="E708" s="10">
        <f>MONTH(Tbl_Transactions[[#This Row],[Date]])</f>
        <v>5</v>
      </c>
      <c r="F708" s="10" t="str">
        <f>VLOOKUP(Tbl_Transactions[[#This Row],[Month Num]],Tbl_Lookup_Month[],2)</f>
        <v>May</v>
      </c>
      <c r="G708" s="10">
        <f>DAY(Tbl_Transactions[[#This Row],[Date]])</f>
        <v>13</v>
      </c>
      <c r="H708" s="10">
        <f>WEEKDAY(Tbl_Transactions[[#This Row],[Date]])</f>
        <v>3</v>
      </c>
      <c r="I708" s="10" t="str">
        <f>VLOOKUP(Tbl_Transactions[[#This Row],[Weekday Num]],Tbl_Lookup_Weekday[], 2)</f>
        <v>Tue</v>
      </c>
      <c r="J708" s="10" t="str">
        <f>VLOOKUP(Tbl_Transactions[[#This Row],[Time]],Tbl_Lookup_Time[],4,TRUE)</f>
        <v>Evening</v>
      </c>
      <c r="K708" s="10" t="s">
        <v>37</v>
      </c>
      <c r="L708" s="10" t="s">
        <v>47</v>
      </c>
      <c r="M708" s="10" t="s">
        <v>48</v>
      </c>
      <c r="N708" s="10" t="s">
        <v>35</v>
      </c>
      <c r="O708" s="14">
        <v>137</v>
      </c>
      <c r="P708" s="14">
        <f>IF(Tbl_Transactions[[#This Row],[Type]]="Income",Tbl_Transactions[[#This Row],[Amount]]*Rng_Lookup_IncomeTax,Tbl_Transactions[[#This Row],[Amount]]*Rng_Lookup_SalesTax)</f>
        <v>12.15875</v>
      </c>
      <c r="Q708" s="14">
        <f>IF(Tbl_Transactions[[#This Row],[Type]]="Expense",Tbl_Transactions[[#This Row],[Amount]]+Tbl_Transactions[[#This Row],[Tax]],Tbl_Transactions[[#This Row],[Amount]]-Tbl_Transactions[[#This Row],[Tax]])</f>
        <v>149.15875</v>
      </c>
      <c r="R708" s="10" t="str">
        <f>IF(Tbl_Transactions[[#This Row],[Category]]="Income","Income","Expense")</f>
        <v>Expense</v>
      </c>
    </row>
    <row r="709" spans="1:18" x14ac:dyDescent="0.25">
      <c r="A709" s="10">
        <v>708</v>
      </c>
      <c r="B709" s="15">
        <v>41775</v>
      </c>
      <c r="C709" s="16">
        <v>0.53743567948264193</v>
      </c>
      <c r="D709" s="10">
        <f>IF(Tbl_Transactions[[#This Row],[Date]]="","",YEAR(Tbl_Transactions[[#This Row],[Date]]))</f>
        <v>2014</v>
      </c>
      <c r="E709" s="10">
        <f>MONTH(Tbl_Transactions[[#This Row],[Date]])</f>
        <v>5</v>
      </c>
      <c r="F709" s="10" t="str">
        <f>VLOOKUP(Tbl_Transactions[[#This Row],[Month Num]],Tbl_Lookup_Month[],2)</f>
        <v>May</v>
      </c>
      <c r="G709" s="10">
        <f>DAY(Tbl_Transactions[[#This Row],[Date]])</f>
        <v>16</v>
      </c>
      <c r="H709" s="10">
        <f>WEEKDAY(Tbl_Transactions[[#This Row],[Date]])</f>
        <v>6</v>
      </c>
      <c r="I709" s="10" t="str">
        <f>VLOOKUP(Tbl_Transactions[[#This Row],[Weekday Num]],Tbl_Lookup_Weekday[], 2)</f>
        <v>Fri</v>
      </c>
      <c r="J709" s="10" t="str">
        <f>VLOOKUP(Tbl_Transactions[[#This Row],[Time]],Tbl_Lookup_Time[],4,TRUE)</f>
        <v>Afternoon</v>
      </c>
      <c r="K709" s="10" t="s">
        <v>28</v>
      </c>
      <c r="L709" s="10" t="s">
        <v>42</v>
      </c>
      <c r="M709" s="10" t="s">
        <v>43</v>
      </c>
      <c r="N709" s="10" t="s">
        <v>26</v>
      </c>
      <c r="O709" s="14">
        <v>224</v>
      </c>
      <c r="P709" s="14">
        <f>IF(Tbl_Transactions[[#This Row],[Type]]="Income",Tbl_Transactions[[#This Row],[Amount]]*Rng_Lookup_IncomeTax,Tbl_Transactions[[#This Row],[Amount]]*Rng_Lookup_SalesTax)</f>
        <v>19.88</v>
      </c>
      <c r="Q709" s="14">
        <f>IF(Tbl_Transactions[[#This Row],[Type]]="Expense",Tbl_Transactions[[#This Row],[Amount]]+Tbl_Transactions[[#This Row],[Tax]],Tbl_Transactions[[#This Row],[Amount]]-Tbl_Transactions[[#This Row],[Tax]])</f>
        <v>243.88</v>
      </c>
      <c r="R709" s="10" t="str">
        <f>IF(Tbl_Transactions[[#This Row],[Category]]="Income","Income","Expense")</f>
        <v>Expense</v>
      </c>
    </row>
    <row r="710" spans="1:18" x14ac:dyDescent="0.25">
      <c r="A710" s="10">
        <v>709</v>
      </c>
      <c r="B710" s="15">
        <v>41776</v>
      </c>
      <c r="C710" s="16">
        <v>3.4552088449911089E-2</v>
      </c>
      <c r="D710" s="10">
        <f>IF(Tbl_Transactions[[#This Row],[Date]]="","",YEAR(Tbl_Transactions[[#This Row],[Date]]))</f>
        <v>2014</v>
      </c>
      <c r="E710" s="10">
        <f>MONTH(Tbl_Transactions[[#This Row],[Date]])</f>
        <v>5</v>
      </c>
      <c r="F710" s="10" t="str">
        <f>VLOOKUP(Tbl_Transactions[[#This Row],[Month Num]],Tbl_Lookup_Month[],2)</f>
        <v>May</v>
      </c>
      <c r="G710" s="10">
        <f>DAY(Tbl_Transactions[[#This Row],[Date]])</f>
        <v>17</v>
      </c>
      <c r="H710" s="10">
        <f>WEEKDAY(Tbl_Transactions[[#This Row],[Date]])</f>
        <v>7</v>
      </c>
      <c r="I710" s="10" t="str">
        <f>VLOOKUP(Tbl_Transactions[[#This Row],[Weekday Num]],Tbl_Lookup_Weekday[], 2)</f>
        <v>Sat</v>
      </c>
      <c r="J710" s="10" t="str">
        <f>VLOOKUP(Tbl_Transactions[[#This Row],[Time]],Tbl_Lookup_Time[],4,TRUE)</f>
        <v>Night</v>
      </c>
      <c r="K710" s="10" t="s">
        <v>17</v>
      </c>
      <c r="L710" s="10" t="s">
        <v>16</v>
      </c>
      <c r="M710" s="10" t="s">
        <v>18</v>
      </c>
      <c r="N710" s="10" t="s">
        <v>35</v>
      </c>
      <c r="O710" s="14">
        <v>188</v>
      </c>
      <c r="P710" s="14">
        <f>IF(Tbl_Transactions[[#This Row],[Type]]="Income",Tbl_Transactions[[#This Row],[Amount]]*Rng_Lookup_IncomeTax,Tbl_Transactions[[#This Row],[Amount]]*Rng_Lookup_SalesTax)</f>
        <v>71.44</v>
      </c>
      <c r="Q710" s="14">
        <f>IF(Tbl_Transactions[[#This Row],[Type]]="Expense",Tbl_Transactions[[#This Row],[Amount]]+Tbl_Transactions[[#This Row],[Tax]],Tbl_Transactions[[#This Row],[Amount]]-Tbl_Transactions[[#This Row],[Tax]])</f>
        <v>116.56</v>
      </c>
      <c r="R710" s="10" t="str">
        <f>IF(Tbl_Transactions[[#This Row],[Category]]="Income","Income","Expense")</f>
        <v>Income</v>
      </c>
    </row>
    <row r="711" spans="1:18" x14ac:dyDescent="0.25">
      <c r="A711" s="10">
        <v>710</v>
      </c>
      <c r="B711" s="15">
        <v>41780</v>
      </c>
      <c r="C711" s="16">
        <v>0.31620376969358144</v>
      </c>
      <c r="D711" s="10">
        <f>IF(Tbl_Transactions[[#This Row],[Date]]="","",YEAR(Tbl_Transactions[[#This Row],[Date]]))</f>
        <v>2014</v>
      </c>
      <c r="E711" s="10">
        <f>MONTH(Tbl_Transactions[[#This Row],[Date]])</f>
        <v>5</v>
      </c>
      <c r="F711" s="10" t="str">
        <f>VLOOKUP(Tbl_Transactions[[#This Row],[Month Num]],Tbl_Lookup_Month[],2)</f>
        <v>May</v>
      </c>
      <c r="G711" s="10">
        <f>DAY(Tbl_Transactions[[#This Row],[Date]])</f>
        <v>21</v>
      </c>
      <c r="H711" s="10">
        <f>WEEKDAY(Tbl_Transactions[[#This Row],[Date]])</f>
        <v>4</v>
      </c>
      <c r="I711" s="10" t="str">
        <f>VLOOKUP(Tbl_Transactions[[#This Row],[Weekday Num]],Tbl_Lookup_Weekday[], 2)</f>
        <v>Wed</v>
      </c>
      <c r="J711" s="10" t="str">
        <f>VLOOKUP(Tbl_Transactions[[#This Row],[Time]],Tbl_Lookup_Time[],4,TRUE)</f>
        <v>Morning</v>
      </c>
      <c r="K711" s="10" t="s">
        <v>63</v>
      </c>
      <c r="L711" s="10" t="s">
        <v>62</v>
      </c>
      <c r="M711" s="10" t="s">
        <v>64</v>
      </c>
      <c r="N711" s="10" t="s">
        <v>35</v>
      </c>
      <c r="O711" s="14">
        <v>456</v>
      </c>
      <c r="P711" s="14">
        <f>IF(Tbl_Transactions[[#This Row],[Type]]="Income",Tbl_Transactions[[#This Row],[Amount]]*Rng_Lookup_IncomeTax,Tbl_Transactions[[#This Row],[Amount]]*Rng_Lookup_SalesTax)</f>
        <v>40.47</v>
      </c>
      <c r="Q711" s="14">
        <f>IF(Tbl_Transactions[[#This Row],[Type]]="Expense",Tbl_Transactions[[#This Row],[Amount]]+Tbl_Transactions[[#This Row],[Tax]],Tbl_Transactions[[#This Row],[Amount]]-Tbl_Transactions[[#This Row],[Tax]])</f>
        <v>496.47</v>
      </c>
      <c r="R711" s="10" t="str">
        <f>IF(Tbl_Transactions[[#This Row],[Category]]="Income","Income","Expense")</f>
        <v>Expense</v>
      </c>
    </row>
    <row r="712" spans="1:18" x14ac:dyDescent="0.25">
      <c r="A712" s="10">
        <v>711</v>
      </c>
      <c r="B712" s="15">
        <v>41780</v>
      </c>
      <c r="C712" s="16">
        <v>0.39649323453150132</v>
      </c>
      <c r="D712" s="10">
        <f>IF(Tbl_Transactions[[#This Row],[Date]]="","",YEAR(Tbl_Transactions[[#This Row],[Date]]))</f>
        <v>2014</v>
      </c>
      <c r="E712" s="10">
        <f>MONTH(Tbl_Transactions[[#This Row],[Date]])</f>
        <v>5</v>
      </c>
      <c r="F712" s="10" t="str">
        <f>VLOOKUP(Tbl_Transactions[[#This Row],[Month Num]],Tbl_Lookup_Month[],2)</f>
        <v>May</v>
      </c>
      <c r="G712" s="10">
        <f>DAY(Tbl_Transactions[[#This Row],[Date]])</f>
        <v>21</v>
      </c>
      <c r="H712" s="10">
        <f>WEEKDAY(Tbl_Transactions[[#This Row],[Date]])</f>
        <v>4</v>
      </c>
      <c r="I712" s="10" t="str">
        <f>VLOOKUP(Tbl_Transactions[[#This Row],[Weekday Num]],Tbl_Lookup_Weekday[], 2)</f>
        <v>Wed</v>
      </c>
      <c r="J712" s="10" t="str">
        <f>VLOOKUP(Tbl_Transactions[[#This Row],[Time]],Tbl_Lookup_Time[],4,TRUE)</f>
        <v>Morning</v>
      </c>
      <c r="K712" s="10" t="s">
        <v>63</v>
      </c>
      <c r="L712" s="10" t="s">
        <v>62</v>
      </c>
      <c r="M712" s="10" t="s">
        <v>64</v>
      </c>
      <c r="N712" s="10" t="s">
        <v>26</v>
      </c>
      <c r="O712" s="14">
        <v>77</v>
      </c>
      <c r="P712" s="14">
        <f>IF(Tbl_Transactions[[#This Row],[Type]]="Income",Tbl_Transactions[[#This Row],[Amount]]*Rng_Lookup_IncomeTax,Tbl_Transactions[[#This Row],[Amount]]*Rng_Lookup_SalesTax)</f>
        <v>6.8337499999999993</v>
      </c>
      <c r="Q712" s="14">
        <f>IF(Tbl_Transactions[[#This Row],[Type]]="Expense",Tbl_Transactions[[#This Row],[Amount]]+Tbl_Transactions[[#This Row],[Tax]],Tbl_Transactions[[#This Row],[Amount]]-Tbl_Transactions[[#This Row],[Tax]])</f>
        <v>83.833749999999995</v>
      </c>
      <c r="R712" s="10" t="str">
        <f>IF(Tbl_Transactions[[#This Row],[Category]]="Income","Income","Expense")</f>
        <v>Expense</v>
      </c>
    </row>
    <row r="713" spans="1:18" x14ac:dyDescent="0.25">
      <c r="A713" s="10">
        <v>712</v>
      </c>
      <c r="B713" s="15">
        <v>41784</v>
      </c>
      <c r="C713" s="16">
        <v>0.7497748749177332</v>
      </c>
      <c r="D713" s="10">
        <f>IF(Tbl_Transactions[[#This Row],[Date]]="","",YEAR(Tbl_Transactions[[#This Row],[Date]]))</f>
        <v>2014</v>
      </c>
      <c r="E713" s="10">
        <f>MONTH(Tbl_Transactions[[#This Row],[Date]])</f>
        <v>5</v>
      </c>
      <c r="F713" s="10" t="str">
        <f>VLOOKUP(Tbl_Transactions[[#This Row],[Month Num]],Tbl_Lookup_Month[],2)</f>
        <v>May</v>
      </c>
      <c r="G713" s="10">
        <f>DAY(Tbl_Transactions[[#This Row],[Date]])</f>
        <v>25</v>
      </c>
      <c r="H713" s="10">
        <f>WEEKDAY(Tbl_Transactions[[#This Row],[Date]])</f>
        <v>1</v>
      </c>
      <c r="I713" s="10" t="str">
        <f>VLOOKUP(Tbl_Transactions[[#This Row],[Weekday Num]],Tbl_Lookup_Weekday[], 2)</f>
        <v>Sun</v>
      </c>
      <c r="J713" s="10" t="str">
        <f>VLOOKUP(Tbl_Transactions[[#This Row],[Time]],Tbl_Lookup_Time[],4,TRUE)</f>
        <v>Evening</v>
      </c>
      <c r="K713" s="10" t="s">
        <v>37</v>
      </c>
      <c r="L713" s="10" t="s">
        <v>47</v>
      </c>
      <c r="M713" s="10" t="s">
        <v>48</v>
      </c>
      <c r="N713" s="10" t="s">
        <v>35</v>
      </c>
      <c r="O713" s="14">
        <v>168</v>
      </c>
      <c r="P713" s="14">
        <f>IF(Tbl_Transactions[[#This Row],[Type]]="Income",Tbl_Transactions[[#This Row],[Amount]]*Rng_Lookup_IncomeTax,Tbl_Transactions[[#This Row],[Amount]]*Rng_Lookup_SalesTax)</f>
        <v>14.91</v>
      </c>
      <c r="Q713" s="14">
        <f>IF(Tbl_Transactions[[#This Row],[Type]]="Expense",Tbl_Transactions[[#This Row],[Amount]]+Tbl_Transactions[[#This Row],[Tax]],Tbl_Transactions[[#This Row],[Amount]]-Tbl_Transactions[[#This Row],[Tax]])</f>
        <v>182.91</v>
      </c>
      <c r="R713" s="10" t="str">
        <f>IF(Tbl_Transactions[[#This Row],[Category]]="Income","Income","Expense")</f>
        <v>Expense</v>
      </c>
    </row>
    <row r="714" spans="1:18" x14ac:dyDescent="0.25">
      <c r="A714" s="10">
        <v>713</v>
      </c>
      <c r="B714" s="15">
        <v>41784</v>
      </c>
      <c r="C714" s="16">
        <v>0.17027337108149521</v>
      </c>
      <c r="D714" s="10">
        <f>IF(Tbl_Transactions[[#This Row],[Date]]="","",YEAR(Tbl_Transactions[[#This Row],[Date]]))</f>
        <v>2014</v>
      </c>
      <c r="E714" s="10">
        <f>MONTH(Tbl_Transactions[[#This Row],[Date]])</f>
        <v>5</v>
      </c>
      <c r="F714" s="10" t="str">
        <f>VLOOKUP(Tbl_Transactions[[#This Row],[Month Num]],Tbl_Lookup_Month[],2)</f>
        <v>May</v>
      </c>
      <c r="G714" s="10">
        <f>DAY(Tbl_Transactions[[#This Row],[Date]])</f>
        <v>25</v>
      </c>
      <c r="H714" s="10">
        <f>WEEKDAY(Tbl_Transactions[[#This Row],[Date]])</f>
        <v>1</v>
      </c>
      <c r="I714" s="10" t="str">
        <f>VLOOKUP(Tbl_Transactions[[#This Row],[Weekday Num]],Tbl_Lookup_Weekday[], 2)</f>
        <v>Sun</v>
      </c>
      <c r="J714" s="10" t="str">
        <f>VLOOKUP(Tbl_Transactions[[#This Row],[Time]],Tbl_Lookup_Time[],4,TRUE)</f>
        <v>Early Morning</v>
      </c>
      <c r="K714" s="10" t="s">
        <v>55</v>
      </c>
      <c r="L714" s="10" t="s">
        <v>57</v>
      </c>
      <c r="M714" s="10" t="s">
        <v>58</v>
      </c>
      <c r="N714" s="10" t="s">
        <v>35</v>
      </c>
      <c r="O714" s="14">
        <v>136</v>
      </c>
      <c r="P714" s="14">
        <f>IF(Tbl_Transactions[[#This Row],[Type]]="Income",Tbl_Transactions[[#This Row],[Amount]]*Rng_Lookup_IncomeTax,Tbl_Transactions[[#This Row],[Amount]]*Rng_Lookup_SalesTax)</f>
        <v>12.07</v>
      </c>
      <c r="Q714" s="14">
        <f>IF(Tbl_Transactions[[#This Row],[Type]]="Expense",Tbl_Transactions[[#This Row],[Amount]]+Tbl_Transactions[[#This Row],[Tax]],Tbl_Transactions[[#This Row],[Amount]]-Tbl_Transactions[[#This Row],[Tax]])</f>
        <v>148.07</v>
      </c>
      <c r="R714" s="10" t="str">
        <f>IF(Tbl_Transactions[[#This Row],[Category]]="Income","Income","Expense")</f>
        <v>Expense</v>
      </c>
    </row>
    <row r="715" spans="1:18" x14ac:dyDescent="0.25">
      <c r="A715" s="10">
        <v>714</v>
      </c>
      <c r="B715" s="15">
        <v>41785</v>
      </c>
      <c r="C715" s="16">
        <v>0.18402967573221385</v>
      </c>
      <c r="D715" s="10">
        <f>IF(Tbl_Transactions[[#This Row],[Date]]="","",YEAR(Tbl_Transactions[[#This Row],[Date]]))</f>
        <v>2014</v>
      </c>
      <c r="E715" s="10">
        <f>MONTH(Tbl_Transactions[[#This Row],[Date]])</f>
        <v>5</v>
      </c>
      <c r="F715" s="10" t="str">
        <f>VLOOKUP(Tbl_Transactions[[#This Row],[Month Num]],Tbl_Lookup_Month[],2)</f>
        <v>May</v>
      </c>
      <c r="G715" s="10">
        <f>DAY(Tbl_Transactions[[#This Row],[Date]])</f>
        <v>26</v>
      </c>
      <c r="H715" s="10">
        <f>WEEKDAY(Tbl_Transactions[[#This Row],[Date]])</f>
        <v>2</v>
      </c>
      <c r="I715" s="10" t="str">
        <f>VLOOKUP(Tbl_Transactions[[#This Row],[Weekday Num]],Tbl_Lookup_Weekday[], 2)</f>
        <v>Mon</v>
      </c>
      <c r="J715" s="10" t="str">
        <f>VLOOKUP(Tbl_Transactions[[#This Row],[Time]],Tbl_Lookup_Time[],4,TRUE)</f>
        <v>Early Morning</v>
      </c>
      <c r="K715" s="10" t="s">
        <v>37</v>
      </c>
      <c r="L715" s="10" t="s">
        <v>47</v>
      </c>
      <c r="M715" s="10" t="s">
        <v>48</v>
      </c>
      <c r="N715" s="10" t="s">
        <v>19</v>
      </c>
      <c r="O715" s="14">
        <v>331</v>
      </c>
      <c r="P715" s="14">
        <f>IF(Tbl_Transactions[[#This Row],[Type]]="Income",Tbl_Transactions[[#This Row],[Amount]]*Rng_Lookup_IncomeTax,Tbl_Transactions[[#This Row],[Amount]]*Rng_Lookup_SalesTax)</f>
        <v>29.376249999999999</v>
      </c>
      <c r="Q715" s="14">
        <f>IF(Tbl_Transactions[[#This Row],[Type]]="Expense",Tbl_Transactions[[#This Row],[Amount]]+Tbl_Transactions[[#This Row],[Tax]],Tbl_Transactions[[#This Row],[Amount]]-Tbl_Transactions[[#This Row],[Tax]])</f>
        <v>360.37625000000003</v>
      </c>
      <c r="R715" s="10" t="str">
        <f>IF(Tbl_Transactions[[#This Row],[Category]]="Income","Income","Expense")</f>
        <v>Expense</v>
      </c>
    </row>
    <row r="716" spans="1:18" x14ac:dyDescent="0.25">
      <c r="A716" s="10">
        <v>715</v>
      </c>
      <c r="B716" s="15">
        <v>41785</v>
      </c>
      <c r="C716" s="16">
        <v>1.2146506370555921E-2</v>
      </c>
      <c r="D716" s="10">
        <f>IF(Tbl_Transactions[[#This Row],[Date]]="","",YEAR(Tbl_Transactions[[#This Row],[Date]]))</f>
        <v>2014</v>
      </c>
      <c r="E716" s="10">
        <f>MONTH(Tbl_Transactions[[#This Row],[Date]])</f>
        <v>5</v>
      </c>
      <c r="F716" s="10" t="str">
        <f>VLOOKUP(Tbl_Transactions[[#This Row],[Month Num]],Tbl_Lookup_Month[],2)</f>
        <v>May</v>
      </c>
      <c r="G716" s="10">
        <f>DAY(Tbl_Transactions[[#This Row],[Date]])</f>
        <v>26</v>
      </c>
      <c r="H716" s="10">
        <f>WEEKDAY(Tbl_Transactions[[#This Row],[Date]])</f>
        <v>2</v>
      </c>
      <c r="I716" s="10" t="str">
        <f>VLOOKUP(Tbl_Transactions[[#This Row],[Weekday Num]],Tbl_Lookup_Weekday[], 2)</f>
        <v>Mon</v>
      </c>
      <c r="J716" s="10" t="str">
        <f>VLOOKUP(Tbl_Transactions[[#This Row],[Time]],Tbl_Lookup_Time[],4,TRUE)</f>
        <v>Night</v>
      </c>
      <c r="K716" s="10" t="s">
        <v>51</v>
      </c>
      <c r="L716" s="10" t="s">
        <v>50</v>
      </c>
      <c r="M716" s="10" t="s">
        <v>52</v>
      </c>
      <c r="N716" s="10" t="s">
        <v>19</v>
      </c>
      <c r="O716" s="14">
        <v>8</v>
      </c>
      <c r="P716" s="14">
        <f>IF(Tbl_Transactions[[#This Row],[Type]]="Income",Tbl_Transactions[[#This Row],[Amount]]*Rng_Lookup_IncomeTax,Tbl_Transactions[[#This Row],[Amount]]*Rng_Lookup_SalesTax)</f>
        <v>0.71</v>
      </c>
      <c r="Q716" s="14">
        <f>IF(Tbl_Transactions[[#This Row],[Type]]="Expense",Tbl_Transactions[[#This Row],[Amount]]+Tbl_Transactions[[#This Row],[Tax]],Tbl_Transactions[[#This Row],[Amount]]-Tbl_Transactions[[#This Row],[Tax]])</f>
        <v>8.7100000000000009</v>
      </c>
      <c r="R716" s="10" t="str">
        <f>IF(Tbl_Transactions[[#This Row],[Category]]="Income","Income","Expense")</f>
        <v>Expense</v>
      </c>
    </row>
    <row r="717" spans="1:18" x14ac:dyDescent="0.25">
      <c r="A717" s="10">
        <v>716</v>
      </c>
      <c r="B717" s="15">
        <v>41786</v>
      </c>
      <c r="C717" s="16">
        <v>3.5463712802258796E-2</v>
      </c>
      <c r="D717" s="10">
        <f>IF(Tbl_Transactions[[#This Row],[Date]]="","",YEAR(Tbl_Transactions[[#This Row],[Date]]))</f>
        <v>2014</v>
      </c>
      <c r="E717" s="10">
        <f>MONTH(Tbl_Transactions[[#This Row],[Date]])</f>
        <v>5</v>
      </c>
      <c r="F717" s="10" t="str">
        <f>VLOOKUP(Tbl_Transactions[[#This Row],[Month Num]],Tbl_Lookup_Month[],2)</f>
        <v>May</v>
      </c>
      <c r="G717" s="10">
        <f>DAY(Tbl_Transactions[[#This Row],[Date]])</f>
        <v>27</v>
      </c>
      <c r="H717" s="10">
        <f>WEEKDAY(Tbl_Transactions[[#This Row],[Date]])</f>
        <v>3</v>
      </c>
      <c r="I717" s="10" t="str">
        <f>VLOOKUP(Tbl_Transactions[[#This Row],[Weekday Num]],Tbl_Lookup_Weekday[], 2)</f>
        <v>Tue</v>
      </c>
      <c r="J717" s="10" t="str">
        <f>VLOOKUP(Tbl_Transactions[[#This Row],[Time]],Tbl_Lookup_Time[],4,TRUE)</f>
        <v>Night</v>
      </c>
      <c r="K717" s="10" t="s">
        <v>55</v>
      </c>
      <c r="L717" s="10" t="s">
        <v>54</v>
      </c>
      <c r="M717" s="10" t="s">
        <v>56</v>
      </c>
      <c r="N717" s="10" t="s">
        <v>35</v>
      </c>
      <c r="O717" s="14">
        <v>31</v>
      </c>
      <c r="P717" s="14">
        <f>IF(Tbl_Transactions[[#This Row],[Type]]="Income",Tbl_Transactions[[#This Row],[Amount]]*Rng_Lookup_IncomeTax,Tbl_Transactions[[#This Row],[Amount]]*Rng_Lookup_SalesTax)</f>
        <v>2.7512499999999998</v>
      </c>
      <c r="Q717" s="14">
        <f>IF(Tbl_Transactions[[#This Row],[Type]]="Expense",Tbl_Transactions[[#This Row],[Amount]]+Tbl_Transactions[[#This Row],[Tax]],Tbl_Transactions[[#This Row],[Amount]]-Tbl_Transactions[[#This Row],[Tax]])</f>
        <v>33.751249999999999</v>
      </c>
      <c r="R717" s="10" t="str">
        <f>IF(Tbl_Transactions[[#This Row],[Category]]="Income","Income","Expense")</f>
        <v>Expense</v>
      </c>
    </row>
    <row r="718" spans="1:18" x14ac:dyDescent="0.25">
      <c r="A718" s="10">
        <v>717</v>
      </c>
      <c r="B718" s="15">
        <v>41787</v>
      </c>
      <c r="C718" s="16">
        <v>0.16518628092004817</v>
      </c>
      <c r="D718" s="10">
        <f>IF(Tbl_Transactions[[#This Row],[Date]]="","",YEAR(Tbl_Transactions[[#This Row],[Date]]))</f>
        <v>2014</v>
      </c>
      <c r="E718" s="10">
        <f>MONTH(Tbl_Transactions[[#This Row],[Date]])</f>
        <v>5</v>
      </c>
      <c r="F718" s="10" t="str">
        <f>VLOOKUP(Tbl_Transactions[[#This Row],[Month Num]],Tbl_Lookup_Month[],2)</f>
        <v>May</v>
      </c>
      <c r="G718" s="10">
        <f>DAY(Tbl_Transactions[[#This Row],[Date]])</f>
        <v>28</v>
      </c>
      <c r="H718" s="10">
        <f>WEEKDAY(Tbl_Transactions[[#This Row],[Date]])</f>
        <v>4</v>
      </c>
      <c r="I718" s="10" t="str">
        <f>VLOOKUP(Tbl_Transactions[[#This Row],[Weekday Num]],Tbl_Lookup_Weekday[], 2)</f>
        <v>Wed</v>
      </c>
      <c r="J718" s="10" t="str">
        <f>VLOOKUP(Tbl_Transactions[[#This Row],[Time]],Tbl_Lookup_Time[],4,TRUE)</f>
        <v>Night</v>
      </c>
      <c r="K718" s="10" t="s">
        <v>28</v>
      </c>
      <c r="L718" s="10" t="s">
        <v>27</v>
      </c>
      <c r="M718" s="10" t="s">
        <v>29</v>
      </c>
      <c r="N718" s="10" t="s">
        <v>26</v>
      </c>
      <c r="O718" s="14">
        <v>37</v>
      </c>
      <c r="P718" s="14">
        <f>IF(Tbl_Transactions[[#This Row],[Type]]="Income",Tbl_Transactions[[#This Row],[Amount]]*Rng_Lookup_IncomeTax,Tbl_Transactions[[#This Row],[Amount]]*Rng_Lookup_SalesTax)</f>
        <v>3.2837499999999999</v>
      </c>
      <c r="Q718" s="14">
        <f>IF(Tbl_Transactions[[#This Row],[Type]]="Expense",Tbl_Transactions[[#This Row],[Amount]]+Tbl_Transactions[[#This Row],[Tax]],Tbl_Transactions[[#This Row],[Amount]]-Tbl_Transactions[[#This Row],[Tax]])</f>
        <v>40.283749999999998</v>
      </c>
      <c r="R718" s="10" t="str">
        <f>IF(Tbl_Transactions[[#This Row],[Category]]="Income","Income","Expense")</f>
        <v>Expense</v>
      </c>
    </row>
    <row r="719" spans="1:18" x14ac:dyDescent="0.25">
      <c r="A719" s="10">
        <v>718</v>
      </c>
      <c r="B719" s="15">
        <v>41789</v>
      </c>
      <c r="C719" s="16">
        <v>0.89057076800908341</v>
      </c>
      <c r="D719" s="10">
        <f>IF(Tbl_Transactions[[#This Row],[Date]]="","",YEAR(Tbl_Transactions[[#This Row],[Date]]))</f>
        <v>2014</v>
      </c>
      <c r="E719" s="10">
        <f>MONTH(Tbl_Transactions[[#This Row],[Date]])</f>
        <v>5</v>
      </c>
      <c r="F719" s="10" t="str">
        <f>VLOOKUP(Tbl_Transactions[[#This Row],[Month Num]],Tbl_Lookup_Month[],2)</f>
        <v>May</v>
      </c>
      <c r="G719" s="10">
        <f>DAY(Tbl_Transactions[[#This Row],[Date]])</f>
        <v>30</v>
      </c>
      <c r="H719" s="10">
        <f>WEEKDAY(Tbl_Transactions[[#This Row],[Date]])</f>
        <v>6</v>
      </c>
      <c r="I719" s="10" t="str">
        <f>VLOOKUP(Tbl_Transactions[[#This Row],[Weekday Num]],Tbl_Lookup_Weekday[], 2)</f>
        <v>Fri</v>
      </c>
      <c r="J719" s="10" t="str">
        <f>VLOOKUP(Tbl_Transactions[[#This Row],[Time]],Tbl_Lookup_Time[],4,TRUE)</f>
        <v>Evening</v>
      </c>
      <c r="K719" s="10" t="s">
        <v>28</v>
      </c>
      <c r="L719" s="10" t="s">
        <v>32</v>
      </c>
      <c r="M719" s="10" t="s">
        <v>33</v>
      </c>
      <c r="N719" s="10" t="s">
        <v>35</v>
      </c>
      <c r="O719" s="14">
        <v>499</v>
      </c>
      <c r="P719" s="14">
        <f>IF(Tbl_Transactions[[#This Row],[Type]]="Income",Tbl_Transactions[[#This Row],[Amount]]*Rng_Lookup_IncomeTax,Tbl_Transactions[[#This Row],[Amount]]*Rng_Lookup_SalesTax)</f>
        <v>44.286249999999995</v>
      </c>
      <c r="Q719" s="14">
        <f>IF(Tbl_Transactions[[#This Row],[Type]]="Expense",Tbl_Transactions[[#This Row],[Amount]]+Tbl_Transactions[[#This Row],[Tax]],Tbl_Transactions[[#This Row],[Amount]]-Tbl_Transactions[[#This Row],[Tax]])</f>
        <v>543.28625</v>
      </c>
      <c r="R719" s="10" t="str">
        <f>IF(Tbl_Transactions[[#This Row],[Category]]="Income","Income","Expense")</f>
        <v>Expense</v>
      </c>
    </row>
    <row r="720" spans="1:18" x14ac:dyDescent="0.25">
      <c r="A720" s="10">
        <v>719</v>
      </c>
      <c r="B720" s="15">
        <v>41793</v>
      </c>
      <c r="C720" s="16">
        <v>0.4172550395646446</v>
      </c>
      <c r="D720" s="10">
        <f>IF(Tbl_Transactions[[#This Row],[Date]]="","",YEAR(Tbl_Transactions[[#This Row],[Date]]))</f>
        <v>2014</v>
      </c>
      <c r="E720" s="10">
        <f>MONTH(Tbl_Transactions[[#This Row],[Date]])</f>
        <v>6</v>
      </c>
      <c r="F720" s="10" t="str">
        <f>VLOOKUP(Tbl_Transactions[[#This Row],[Month Num]],Tbl_Lookup_Month[],2)</f>
        <v>Jun</v>
      </c>
      <c r="G720" s="10">
        <f>DAY(Tbl_Transactions[[#This Row],[Date]])</f>
        <v>3</v>
      </c>
      <c r="H720" s="10">
        <f>WEEKDAY(Tbl_Transactions[[#This Row],[Date]])</f>
        <v>3</v>
      </c>
      <c r="I720" s="10" t="str">
        <f>VLOOKUP(Tbl_Transactions[[#This Row],[Weekday Num]],Tbl_Lookup_Weekday[], 2)</f>
        <v>Tue</v>
      </c>
      <c r="J720" s="10" t="str">
        <f>VLOOKUP(Tbl_Transactions[[#This Row],[Time]],Tbl_Lookup_Time[],4,TRUE)</f>
        <v>Late Morning</v>
      </c>
      <c r="K720" s="10" t="s">
        <v>17</v>
      </c>
      <c r="L720" s="10" t="s">
        <v>16</v>
      </c>
      <c r="M720" s="10" t="s">
        <v>18</v>
      </c>
      <c r="N720" s="10" t="s">
        <v>26</v>
      </c>
      <c r="O720" s="14">
        <v>13</v>
      </c>
      <c r="P720" s="14">
        <f>IF(Tbl_Transactions[[#This Row],[Type]]="Income",Tbl_Transactions[[#This Row],[Amount]]*Rng_Lookup_IncomeTax,Tbl_Transactions[[#This Row],[Amount]]*Rng_Lookup_SalesTax)</f>
        <v>4.9400000000000004</v>
      </c>
      <c r="Q720" s="14">
        <f>IF(Tbl_Transactions[[#This Row],[Type]]="Expense",Tbl_Transactions[[#This Row],[Amount]]+Tbl_Transactions[[#This Row],[Tax]],Tbl_Transactions[[#This Row],[Amount]]-Tbl_Transactions[[#This Row],[Tax]])</f>
        <v>8.0599999999999987</v>
      </c>
      <c r="R720" s="10" t="str">
        <f>IF(Tbl_Transactions[[#This Row],[Category]]="Income","Income","Expense")</f>
        <v>Income</v>
      </c>
    </row>
    <row r="721" spans="1:18" x14ac:dyDescent="0.25">
      <c r="A721" s="10">
        <v>720</v>
      </c>
      <c r="B721" s="15">
        <v>41793</v>
      </c>
      <c r="C721" s="16">
        <v>0.69411838073342436</v>
      </c>
      <c r="D721" s="10">
        <f>IF(Tbl_Transactions[[#This Row],[Date]]="","",YEAR(Tbl_Transactions[[#This Row],[Date]]))</f>
        <v>2014</v>
      </c>
      <c r="E721" s="10">
        <f>MONTH(Tbl_Transactions[[#This Row],[Date]])</f>
        <v>6</v>
      </c>
      <c r="F721" s="10" t="str">
        <f>VLOOKUP(Tbl_Transactions[[#This Row],[Month Num]],Tbl_Lookup_Month[],2)</f>
        <v>Jun</v>
      </c>
      <c r="G721" s="10">
        <f>DAY(Tbl_Transactions[[#This Row],[Date]])</f>
        <v>3</v>
      </c>
      <c r="H721" s="10">
        <f>WEEKDAY(Tbl_Transactions[[#This Row],[Date]])</f>
        <v>3</v>
      </c>
      <c r="I721" s="10" t="str">
        <f>VLOOKUP(Tbl_Transactions[[#This Row],[Weekday Num]],Tbl_Lookup_Weekday[], 2)</f>
        <v>Tue</v>
      </c>
      <c r="J721" s="10" t="str">
        <f>VLOOKUP(Tbl_Transactions[[#This Row],[Time]],Tbl_Lookup_Time[],4,TRUE)</f>
        <v>Afternoon</v>
      </c>
      <c r="K721" s="10" t="s">
        <v>37</v>
      </c>
      <c r="L721" s="10" t="s">
        <v>47</v>
      </c>
      <c r="M721" s="10" t="s">
        <v>48</v>
      </c>
      <c r="N721" s="10" t="s">
        <v>19</v>
      </c>
      <c r="O721" s="14">
        <v>440</v>
      </c>
      <c r="P721" s="14">
        <f>IF(Tbl_Transactions[[#This Row],[Type]]="Income",Tbl_Transactions[[#This Row],[Amount]]*Rng_Lookup_IncomeTax,Tbl_Transactions[[#This Row],[Amount]]*Rng_Lookup_SalesTax)</f>
        <v>39.049999999999997</v>
      </c>
      <c r="Q721" s="14">
        <f>IF(Tbl_Transactions[[#This Row],[Type]]="Expense",Tbl_Transactions[[#This Row],[Amount]]+Tbl_Transactions[[#This Row],[Tax]],Tbl_Transactions[[#This Row],[Amount]]-Tbl_Transactions[[#This Row],[Tax]])</f>
        <v>479.05</v>
      </c>
      <c r="R721" s="10" t="str">
        <f>IF(Tbl_Transactions[[#This Row],[Category]]="Income","Income","Expense")</f>
        <v>Expense</v>
      </c>
    </row>
    <row r="722" spans="1:18" x14ac:dyDescent="0.25">
      <c r="A722" s="10">
        <v>721</v>
      </c>
      <c r="B722" s="15">
        <v>41798</v>
      </c>
      <c r="C722" s="16">
        <v>0.14208779089353163</v>
      </c>
      <c r="D722" s="10">
        <f>IF(Tbl_Transactions[[#This Row],[Date]]="","",YEAR(Tbl_Transactions[[#This Row],[Date]]))</f>
        <v>2014</v>
      </c>
      <c r="E722" s="10">
        <f>MONTH(Tbl_Transactions[[#This Row],[Date]])</f>
        <v>6</v>
      </c>
      <c r="F722" s="10" t="str">
        <f>VLOOKUP(Tbl_Transactions[[#This Row],[Month Num]],Tbl_Lookup_Month[],2)</f>
        <v>Jun</v>
      </c>
      <c r="G722" s="10">
        <f>DAY(Tbl_Transactions[[#This Row],[Date]])</f>
        <v>8</v>
      </c>
      <c r="H722" s="10">
        <f>WEEKDAY(Tbl_Transactions[[#This Row],[Date]])</f>
        <v>1</v>
      </c>
      <c r="I722" s="10" t="str">
        <f>VLOOKUP(Tbl_Transactions[[#This Row],[Weekday Num]],Tbl_Lookup_Weekday[], 2)</f>
        <v>Sun</v>
      </c>
      <c r="J722" s="10" t="str">
        <f>VLOOKUP(Tbl_Transactions[[#This Row],[Time]],Tbl_Lookup_Time[],4,TRUE)</f>
        <v>Night</v>
      </c>
      <c r="K722" s="10" t="s">
        <v>28</v>
      </c>
      <c r="L722" s="10" t="s">
        <v>32</v>
      </c>
      <c r="M722" s="10" t="s">
        <v>33</v>
      </c>
      <c r="N722" s="10" t="s">
        <v>19</v>
      </c>
      <c r="O722" s="14">
        <v>167</v>
      </c>
      <c r="P722" s="14">
        <f>IF(Tbl_Transactions[[#This Row],[Type]]="Income",Tbl_Transactions[[#This Row],[Amount]]*Rng_Lookup_IncomeTax,Tbl_Transactions[[#This Row],[Amount]]*Rng_Lookup_SalesTax)</f>
        <v>14.821249999999999</v>
      </c>
      <c r="Q722" s="14">
        <f>IF(Tbl_Transactions[[#This Row],[Type]]="Expense",Tbl_Transactions[[#This Row],[Amount]]+Tbl_Transactions[[#This Row],[Tax]],Tbl_Transactions[[#This Row],[Amount]]-Tbl_Transactions[[#This Row],[Tax]])</f>
        <v>181.82124999999999</v>
      </c>
      <c r="R722" s="10" t="str">
        <f>IF(Tbl_Transactions[[#This Row],[Category]]="Income","Income","Expense")</f>
        <v>Expense</v>
      </c>
    </row>
    <row r="723" spans="1:18" x14ac:dyDescent="0.25">
      <c r="A723" s="10">
        <v>722</v>
      </c>
      <c r="B723" s="15">
        <v>41802</v>
      </c>
      <c r="C723" s="16">
        <v>7.0441013073011427E-2</v>
      </c>
      <c r="D723" s="10">
        <f>IF(Tbl_Transactions[[#This Row],[Date]]="","",YEAR(Tbl_Transactions[[#This Row],[Date]]))</f>
        <v>2014</v>
      </c>
      <c r="E723" s="10">
        <f>MONTH(Tbl_Transactions[[#This Row],[Date]])</f>
        <v>6</v>
      </c>
      <c r="F723" s="10" t="str">
        <f>VLOOKUP(Tbl_Transactions[[#This Row],[Month Num]],Tbl_Lookup_Month[],2)</f>
        <v>Jun</v>
      </c>
      <c r="G723" s="10">
        <f>DAY(Tbl_Transactions[[#This Row],[Date]])</f>
        <v>12</v>
      </c>
      <c r="H723" s="10">
        <f>WEEKDAY(Tbl_Transactions[[#This Row],[Date]])</f>
        <v>5</v>
      </c>
      <c r="I723" s="10" t="str">
        <f>VLOOKUP(Tbl_Transactions[[#This Row],[Weekday Num]],Tbl_Lookup_Weekday[], 2)</f>
        <v>Thu</v>
      </c>
      <c r="J723" s="10" t="str">
        <f>VLOOKUP(Tbl_Transactions[[#This Row],[Time]],Tbl_Lookup_Time[],4,TRUE)</f>
        <v>Night</v>
      </c>
      <c r="K723" s="10" t="s">
        <v>28</v>
      </c>
      <c r="L723" s="10" t="s">
        <v>32</v>
      </c>
      <c r="M723" s="10" t="s">
        <v>33</v>
      </c>
      <c r="N723" s="10" t="s">
        <v>19</v>
      </c>
      <c r="O723" s="14">
        <v>263</v>
      </c>
      <c r="P723" s="14">
        <f>IF(Tbl_Transactions[[#This Row],[Type]]="Income",Tbl_Transactions[[#This Row],[Amount]]*Rng_Lookup_IncomeTax,Tbl_Transactions[[#This Row],[Amount]]*Rng_Lookup_SalesTax)</f>
        <v>23.341249999999999</v>
      </c>
      <c r="Q723" s="14">
        <f>IF(Tbl_Transactions[[#This Row],[Type]]="Expense",Tbl_Transactions[[#This Row],[Amount]]+Tbl_Transactions[[#This Row],[Tax]],Tbl_Transactions[[#This Row],[Amount]]-Tbl_Transactions[[#This Row],[Tax]])</f>
        <v>286.34125</v>
      </c>
      <c r="R723" s="10" t="str">
        <f>IF(Tbl_Transactions[[#This Row],[Category]]="Income","Income","Expense")</f>
        <v>Expense</v>
      </c>
    </row>
    <row r="724" spans="1:18" x14ac:dyDescent="0.25">
      <c r="A724" s="10">
        <v>723</v>
      </c>
      <c r="B724" s="15">
        <v>41807</v>
      </c>
      <c r="C724" s="16">
        <v>4.2864392978264942E-2</v>
      </c>
      <c r="D724" s="10">
        <f>IF(Tbl_Transactions[[#This Row],[Date]]="","",YEAR(Tbl_Transactions[[#This Row],[Date]]))</f>
        <v>2014</v>
      </c>
      <c r="E724" s="10">
        <f>MONTH(Tbl_Transactions[[#This Row],[Date]])</f>
        <v>6</v>
      </c>
      <c r="F724" s="10" t="str">
        <f>VLOOKUP(Tbl_Transactions[[#This Row],[Month Num]],Tbl_Lookup_Month[],2)</f>
        <v>Jun</v>
      </c>
      <c r="G724" s="10">
        <f>DAY(Tbl_Transactions[[#This Row],[Date]])</f>
        <v>17</v>
      </c>
      <c r="H724" s="10">
        <f>WEEKDAY(Tbl_Transactions[[#This Row],[Date]])</f>
        <v>3</v>
      </c>
      <c r="I724" s="10" t="str">
        <f>VLOOKUP(Tbl_Transactions[[#This Row],[Weekday Num]],Tbl_Lookup_Weekday[], 2)</f>
        <v>Tue</v>
      </c>
      <c r="J724" s="10" t="str">
        <f>VLOOKUP(Tbl_Transactions[[#This Row],[Time]],Tbl_Lookup_Time[],4,TRUE)</f>
        <v>Night</v>
      </c>
      <c r="K724" s="10" t="s">
        <v>37</v>
      </c>
      <c r="L724" s="10" t="s">
        <v>36</v>
      </c>
      <c r="M724" s="10" t="s">
        <v>38</v>
      </c>
      <c r="N724" s="10" t="s">
        <v>19</v>
      </c>
      <c r="O724" s="14">
        <v>273</v>
      </c>
      <c r="P724" s="14">
        <f>IF(Tbl_Transactions[[#This Row],[Type]]="Income",Tbl_Transactions[[#This Row],[Amount]]*Rng_Lookup_IncomeTax,Tbl_Transactions[[#This Row],[Amount]]*Rng_Lookup_SalesTax)</f>
        <v>24.228749999999998</v>
      </c>
      <c r="Q724" s="14">
        <f>IF(Tbl_Transactions[[#This Row],[Type]]="Expense",Tbl_Transactions[[#This Row],[Amount]]+Tbl_Transactions[[#This Row],[Tax]],Tbl_Transactions[[#This Row],[Amount]]-Tbl_Transactions[[#This Row],[Tax]])</f>
        <v>297.22874999999999</v>
      </c>
      <c r="R724" s="10" t="str">
        <f>IF(Tbl_Transactions[[#This Row],[Category]]="Income","Income","Expense")</f>
        <v>Expense</v>
      </c>
    </row>
    <row r="725" spans="1:18" x14ac:dyDescent="0.25">
      <c r="A725" s="10">
        <v>724</v>
      </c>
      <c r="B725" s="15">
        <v>41810</v>
      </c>
      <c r="C725" s="16">
        <v>0.22811667453690521</v>
      </c>
      <c r="D725" s="10">
        <f>IF(Tbl_Transactions[[#This Row],[Date]]="","",YEAR(Tbl_Transactions[[#This Row],[Date]]))</f>
        <v>2014</v>
      </c>
      <c r="E725" s="10">
        <f>MONTH(Tbl_Transactions[[#This Row],[Date]])</f>
        <v>6</v>
      </c>
      <c r="F725" s="10" t="str">
        <f>VLOOKUP(Tbl_Transactions[[#This Row],[Month Num]],Tbl_Lookup_Month[],2)</f>
        <v>Jun</v>
      </c>
      <c r="G725" s="10">
        <f>DAY(Tbl_Transactions[[#This Row],[Date]])</f>
        <v>20</v>
      </c>
      <c r="H725" s="10">
        <f>WEEKDAY(Tbl_Transactions[[#This Row],[Date]])</f>
        <v>6</v>
      </c>
      <c r="I725" s="10" t="str">
        <f>VLOOKUP(Tbl_Transactions[[#This Row],[Weekday Num]],Tbl_Lookup_Weekday[], 2)</f>
        <v>Fri</v>
      </c>
      <c r="J725" s="10" t="str">
        <f>VLOOKUP(Tbl_Transactions[[#This Row],[Time]],Tbl_Lookup_Time[],4,TRUE)</f>
        <v>Early Morning</v>
      </c>
      <c r="K725" s="10" t="s">
        <v>37</v>
      </c>
      <c r="L725" s="10" t="s">
        <v>36</v>
      </c>
      <c r="M725" s="10" t="s">
        <v>38</v>
      </c>
      <c r="N725" s="10" t="s">
        <v>26</v>
      </c>
      <c r="O725" s="14">
        <v>333</v>
      </c>
      <c r="P725" s="14">
        <f>IF(Tbl_Transactions[[#This Row],[Type]]="Income",Tbl_Transactions[[#This Row],[Amount]]*Rng_Lookup_IncomeTax,Tbl_Transactions[[#This Row],[Amount]]*Rng_Lookup_SalesTax)</f>
        <v>29.553749999999997</v>
      </c>
      <c r="Q725" s="14">
        <f>IF(Tbl_Transactions[[#This Row],[Type]]="Expense",Tbl_Transactions[[#This Row],[Amount]]+Tbl_Transactions[[#This Row],[Tax]],Tbl_Transactions[[#This Row],[Amount]]-Tbl_Transactions[[#This Row],[Tax]])</f>
        <v>362.55374999999998</v>
      </c>
      <c r="R725" s="10" t="str">
        <f>IF(Tbl_Transactions[[#This Row],[Category]]="Income","Income","Expense")</f>
        <v>Expense</v>
      </c>
    </row>
    <row r="726" spans="1:18" x14ac:dyDescent="0.25">
      <c r="A726" s="10">
        <v>725</v>
      </c>
      <c r="B726" s="15">
        <v>41812</v>
      </c>
      <c r="C726" s="16">
        <v>0.57913164796033623</v>
      </c>
      <c r="D726" s="10">
        <f>IF(Tbl_Transactions[[#This Row],[Date]]="","",YEAR(Tbl_Transactions[[#This Row],[Date]]))</f>
        <v>2014</v>
      </c>
      <c r="E726" s="10">
        <f>MONTH(Tbl_Transactions[[#This Row],[Date]])</f>
        <v>6</v>
      </c>
      <c r="F726" s="10" t="str">
        <f>VLOOKUP(Tbl_Transactions[[#This Row],[Month Num]],Tbl_Lookup_Month[],2)</f>
        <v>Jun</v>
      </c>
      <c r="G726" s="10">
        <f>DAY(Tbl_Transactions[[#This Row],[Date]])</f>
        <v>22</v>
      </c>
      <c r="H726" s="10">
        <f>WEEKDAY(Tbl_Transactions[[#This Row],[Date]])</f>
        <v>1</v>
      </c>
      <c r="I726" s="10" t="str">
        <f>VLOOKUP(Tbl_Transactions[[#This Row],[Weekday Num]],Tbl_Lookup_Weekday[], 2)</f>
        <v>Sun</v>
      </c>
      <c r="J726" s="10" t="str">
        <f>VLOOKUP(Tbl_Transactions[[#This Row],[Time]],Tbl_Lookup_Time[],4,TRUE)</f>
        <v>Afternoon</v>
      </c>
      <c r="K726" s="10" t="s">
        <v>55</v>
      </c>
      <c r="L726" s="10" t="s">
        <v>54</v>
      </c>
      <c r="M726" s="10" t="s">
        <v>56</v>
      </c>
      <c r="N726" s="10" t="s">
        <v>35</v>
      </c>
      <c r="O726" s="14">
        <v>165</v>
      </c>
      <c r="P726" s="14">
        <f>IF(Tbl_Transactions[[#This Row],[Type]]="Income",Tbl_Transactions[[#This Row],[Amount]]*Rng_Lookup_IncomeTax,Tbl_Transactions[[#This Row],[Amount]]*Rng_Lookup_SalesTax)</f>
        <v>14.643749999999999</v>
      </c>
      <c r="Q726" s="14">
        <f>IF(Tbl_Transactions[[#This Row],[Type]]="Expense",Tbl_Transactions[[#This Row],[Amount]]+Tbl_Transactions[[#This Row],[Tax]],Tbl_Transactions[[#This Row],[Amount]]-Tbl_Transactions[[#This Row],[Tax]])</f>
        <v>179.64375000000001</v>
      </c>
      <c r="R726" s="10" t="str">
        <f>IF(Tbl_Transactions[[#This Row],[Category]]="Income","Income","Expense")</f>
        <v>Expense</v>
      </c>
    </row>
    <row r="727" spans="1:18" x14ac:dyDescent="0.25">
      <c r="A727" s="10">
        <v>726</v>
      </c>
      <c r="B727" s="15">
        <v>41814</v>
      </c>
      <c r="C727" s="16">
        <v>0.87914739075982917</v>
      </c>
      <c r="D727" s="10">
        <f>IF(Tbl_Transactions[[#This Row],[Date]]="","",YEAR(Tbl_Transactions[[#This Row],[Date]]))</f>
        <v>2014</v>
      </c>
      <c r="E727" s="10">
        <f>MONTH(Tbl_Transactions[[#This Row],[Date]])</f>
        <v>6</v>
      </c>
      <c r="F727" s="10" t="str">
        <f>VLOOKUP(Tbl_Transactions[[#This Row],[Month Num]],Tbl_Lookup_Month[],2)</f>
        <v>Jun</v>
      </c>
      <c r="G727" s="10">
        <f>DAY(Tbl_Transactions[[#This Row],[Date]])</f>
        <v>24</v>
      </c>
      <c r="H727" s="10">
        <f>WEEKDAY(Tbl_Transactions[[#This Row],[Date]])</f>
        <v>3</v>
      </c>
      <c r="I727" s="10" t="str">
        <f>VLOOKUP(Tbl_Transactions[[#This Row],[Weekday Num]],Tbl_Lookup_Weekday[], 2)</f>
        <v>Tue</v>
      </c>
      <c r="J727" s="10" t="str">
        <f>VLOOKUP(Tbl_Transactions[[#This Row],[Time]],Tbl_Lookup_Time[],4,TRUE)</f>
        <v>Evening</v>
      </c>
      <c r="K727" s="10" t="s">
        <v>17</v>
      </c>
      <c r="L727" s="10" t="s">
        <v>16</v>
      </c>
      <c r="M727" s="10" t="s">
        <v>18</v>
      </c>
      <c r="N727" s="10" t="s">
        <v>26</v>
      </c>
      <c r="O727" s="14">
        <v>329</v>
      </c>
      <c r="P727" s="14">
        <f>IF(Tbl_Transactions[[#This Row],[Type]]="Income",Tbl_Transactions[[#This Row],[Amount]]*Rng_Lookup_IncomeTax,Tbl_Transactions[[#This Row],[Amount]]*Rng_Lookup_SalesTax)</f>
        <v>125.02</v>
      </c>
      <c r="Q727" s="14">
        <f>IF(Tbl_Transactions[[#This Row],[Type]]="Expense",Tbl_Transactions[[#This Row],[Amount]]+Tbl_Transactions[[#This Row],[Tax]],Tbl_Transactions[[#This Row],[Amount]]-Tbl_Transactions[[#This Row],[Tax]])</f>
        <v>203.98000000000002</v>
      </c>
      <c r="R727" s="10" t="str">
        <f>IF(Tbl_Transactions[[#This Row],[Category]]="Income","Income","Expense")</f>
        <v>Income</v>
      </c>
    </row>
    <row r="728" spans="1:18" x14ac:dyDescent="0.25">
      <c r="A728" s="10">
        <v>727</v>
      </c>
      <c r="B728" s="15">
        <v>41817</v>
      </c>
      <c r="C728" s="16">
        <v>0.34644635791895062</v>
      </c>
      <c r="D728" s="10">
        <f>IF(Tbl_Transactions[[#This Row],[Date]]="","",YEAR(Tbl_Transactions[[#This Row],[Date]]))</f>
        <v>2014</v>
      </c>
      <c r="E728" s="10">
        <f>MONTH(Tbl_Transactions[[#This Row],[Date]])</f>
        <v>6</v>
      </c>
      <c r="F728" s="10" t="str">
        <f>VLOOKUP(Tbl_Transactions[[#This Row],[Month Num]],Tbl_Lookup_Month[],2)</f>
        <v>Jun</v>
      </c>
      <c r="G728" s="10">
        <f>DAY(Tbl_Transactions[[#This Row],[Date]])</f>
        <v>27</v>
      </c>
      <c r="H728" s="10">
        <f>WEEKDAY(Tbl_Transactions[[#This Row],[Date]])</f>
        <v>6</v>
      </c>
      <c r="I728" s="10" t="str">
        <f>VLOOKUP(Tbl_Transactions[[#This Row],[Weekday Num]],Tbl_Lookup_Weekday[], 2)</f>
        <v>Fri</v>
      </c>
      <c r="J728" s="10" t="str">
        <f>VLOOKUP(Tbl_Transactions[[#This Row],[Time]],Tbl_Lookup_Time[],4,TRUE)</f>
        <v>Morning</v>
      </c>
      <c r="K728" s="10" t="s">
        <v>28</v>
      </c>
      <c r="L728" s="10" t="s">
        <v>42</v>
      </c>
      <c r="M728" s="10" t="s">
        <v>43</v>
      </c>
      <c r="N728" s="10" t="s">
        <v>26</v>
      </c>
      <c r="O728" s="14">
        <v>352</v>
      </c>
      <c r="P728" s="14">
        <f>IF(Tbl_Transactions[[#This Row],[Type]]="Income",Tbl_Transactions[[#This Row],[Amount]]*Rng_Lookup_IncomeTax,Tbl_Transactions[[#This Row],[Amount]]*Rng_Lookup_SalesTax)</f>
        <v>31.24</v>
      </c>
      <c r="Q728" s="14">
        <f>IF(Tbl_Transactions[[#This Row],[Type]]="Expense",Tbl_Transactions[[#This Row],[Amount]]+Tbl_Transactions[[#This Row],[Tax]],Tbl_Transactions[[#This Row],[Amount]]-Tbl_Transactions[[#This Row],[Tax]])</f>
        <v>383.24</v>
      </c>
      <c r="R728" s="10" t="str">
        <f>IF(Tbl_Transactions[[#This Row],[Category]]="Income","Income","Expense")</f>
        <v>Expense</v>
      </c>
    </row>
    <row r="729" spans="1:18" x14ac:dyDescent="0.25">
      <c r="A729" s="10">
        <v>728</v>
      </c>
      <c r="B729" s="15">
        <v>41818</v>
      </c>
      <c r="C729" s="16">
        <v>0.5862434818965</v>
      </c>
      <c r="D729" s="10">
        <f>IF(Tbl_Transactions[[#This Row],[Date]]="","",YEAR(Tbl_Transactions[[#This Row],[Date]]))</f>
        <v>2014</v>
      </c>
      <c r="E729" s="10">
        <f>MONTH(Tbl_Transactions[[#This Row],[Date]])</f>
        <v>6</v>
      </c>
      <c r="F729" s="10" t="str">
        <f>VLOOKUP(Tbl_Transactions[[#This Row],[Month Num]],Tbl_Lookup_Month[],2)</f>
        <v>Jun</v>
      </c>
      <c r="G729" s="10">
        <f>DAY(Tbl_Transactions[[#This Row],[Date]])</f>
        <v>28</v>
      </c>
      <c r="H729" s="10">
        <f>WEEKDAY(Tbl_Transactions[[#This Row],[Date]])</f>
        <v>7</v>
      </c>
      <c r="I729" s="10" t="str">
        <f>VLOOKUP(Tbl_Transactions[[#This Row],[Weekday Num]],Tbl_Lookup_Weekday[], 2)</f>
        <v>Sat</v>
      </c>
      <c r="J729" s="10" t="str">
        <f>VLOOKUP(Tbl_Transactions[[#This Row],[Time]],Tbl_Lookup_Time[],4,TRUE)</f>
        <v>Afternoon</v>
      </c>
      <c r="K729" s="10" t="s">
        <v>55</v>
      </c>
      <c r="L729" s="10" t="s">
        <v>54</v>
      </c>
      <c r="M729" s="10" t="s">
        <v>56</v>
      </c>
      <c r="N729" s="10" t="s">
        <v>35</v>
      </c>
      <c r="O729" s="14">
        <v>339</v>
      </c>
      <c r="P729" s="14">
        <f>IF(Tbl_Transactions[[#This Row],[Type]]="Income",Tbl_Transactions[[#This Row],[Amount]]*Rng_Lookup_IncomeTax,Tbl_Transactions[[#This Row],[Amount]]*Rng_Lookup_SalesTax)</f>
        <v>30.08625</v>
      </c>
      <c r="Q729" s="14">
        <f>IF(Tbl_Transactions[[#This Row],[Type]]="Expense",Tbl_Transactions[[#This Row],[Amount]]+Tbl_Transactions[[#This Row],[Tax]],Tbl_Transactions[[#This Row],[Amount]]-Tbl_Transactions[[#This Row],[Tax]])</f>
        <v>369.08625000000001</v>
      </c>
      <c r="R729" s="10" t="str">
        <f>IF(Tbl_Transactions[[#This Row],[Category]]="Income","Income","Expense")</f>
        <v>Expense</v>
      </c>
    </row>
    <row r="730" spans="1:18" x14ac:dyDescent="0.25">
      <c r="A730" s="10">
        <v>729</v>
      </c>
      <c r="B730" s="15">
        <v>41822</v>
      </c>
      <c r="C730" s="16">
        <v>0.15085562551190634</v>
      </c>
      <c r="D730" s="10">
        <f>IF(Tbl_Transactions[[#This Row],[Date]]="","",YEAR(Tbl_Transactions[[#This Row],[Date]]))</f>
        <v>2014</v>
      </c>
      <c r="E730" s="10">
        <f>MONTH(Tbl_Transactions[[#This Row],[Date]])</f>
        <v>7</v>
      </c>
      <c r="F730" s="10" t="str">
        <f>VLOOKUP(Tbl_Transactions[[#This Row],[Month Num]],Tbl_Lookup_Month[],2)</f>
        <v>Jul</v>
      </c>
      <c r="G730" s="10">
        <f>DAY(Tbl_Transactions[[#This Row],[Date]])</f>
        <v>2</v>
      </c>
      <c r="H730" s="10">
        <f>WEEKDAY(Tbl_Transactions[[#This Row],[Date]])</f>
        <v>4</v>
      </c>
      <c r="I730" s="10" t="str">
        <f>VLOOKUP(Tbl_Transactions[[#This Row],[Weekday Num]],Tbl_Lookup_Weekday[], 2)</f>
        <v>Wed</v>
      </c>
      <c r="J730" s="10" t="str">
        <f>VLOOKUP(Tbl_Transactions[[#This Row],[Time]],Tbl_Lookup_Time[],4,TRUE)</f>
        <v>Night</v>
      </c>
      <c r="K730" s="10" t="s">
        <v>17</v>
      </c>
      <c r="L730" s="10" t="s">
        <v>20</v>
      </c>
      <c r="M730" s="10" t="s">
        <v>21</v>
      </c>
      <c r="N730" s="10" t="s">
        <v>35</v>
      </c>
      <c r="O730" s="14">
        <v>121</v>
      </c>
      <c r="P730" s="14">
        <f>IF(Tbl_Transactions[[#This Row],[Type]]="Income",Tbl_Transactions[[#This Row],[Amount]]*Rng_Lookup_IncomeTax,Tbl_Transactions[[#This Row],[Amount]]*Rng_Lookup_SalesTax)</f>
        <v>45.980000000000004</v>
      </c>
      <c r="Q730" s="14">
        <f>IF(Tbl_Transactions[[#This Row],[Type]]="Expense",Tbl_Transactions[[#This Row],[Amount]]+Tbl_Transactions[[#This Row],[Tax]],Tbl_Transactions[[#This Row],[Amount]]-Tbl_Transactions[[#This Row],[Tax]])</f>
        <v>75.02</v>
      </c>
      <c r="R730" s="10" t="str">
        <f>IF(Tbl_Transactions[[#This Row],[Category]]="Income","Income","Expense")</f>
        <v>Income</v>
      </c>
    </row>
    <row r="731" spans="1:18" x14ac:dyDescent="0.25">
      <c r="A731" s="10">
        <v>730</v>
      </c>
      <c r="B731" s="15">
        <v>41824</v>
      </c>
      <c r="C731" s="16">
        <v>0.8046280384332507</v>
      </c>
      <c r="D731" s="10">
        <f>IF(Tbl_Transactions[[#This Row],[Date]]="","",YEAR(Tbl_Transactions[[#This Row],[Date]]))</f>
        <v>2014</v>
      </c>
      <c r="E731" s="10">
        <f>MONTH(Tbl_Transactions[[#This Row],[Date]])</f>
        <v>7</v>
      </c>
      <c r="F731" s="10" t="str">
        <f>VLOOKUP(Tbl_Transactions[[#This Row],[Month Num]],Tbl_Lookup_Month[],2)</f>
        <v>Jul</v>
      </c>
      <c r="G731" s="10">
        <f>DAY(Tbl_Transactions[[#This Row],[Date]])</f>
        <v>4</v>
      </c>
      <c r="H731" s="10">
        <f>WEEKDAY(Tbl_Transactions[[#This Row],[Date]])</f>
        <v>6</v>
      </c>
      <c r="I731" s="10" t="str">
        <f>VLOOKUP(Tbl_Transactions[[#This Row],[Weekday Num]],Tbl_Lookup_Weekday[], 2)</f>
        <v>Fri</v>
      </c>
      <c r="J731" s="10" t="str">
        <f>VLOOKUP(Tbl_Transactions[[#This Row],[Time]],Tbl_Lookup_Time[],4,TRUE)</f>
        <v>Evening</v>
      </c>
      <c r="K731" s="10" t="s">
        <v>60</v>
      </c>
      <c r="L731" s="10" t="s">
        <v>59</v>
      </c>
      <c r="M731" s="10" t="s">
        <v>61</v>
      </c>
      <c r="N731" s="10" t="s">
        <v>35</v>
      </c>
      <c r="O731" s="14">
        <v>120</v>
      </c>
      <c r="P731" s="14">
        <f>IF(Tbl_Transactions[[#This Row],[Type]]="Income",Tbl_Transactions[[#This Row],[Amount]]*Rng_Lookup_IncomeTax,Tbl_Transactions[[#This Row],[Amount]]*Rng_Lookup_SalesTax)</f>
        <v>10.649999999999999</v>
      </c>
      <c r="Q731" s="14">
        <f>IF(Tbl_Transactions[[#This Row],[Type]]="Expense",Tbl_Transactions[[#This Row],[Amount]]+Tbl_Transactions[[#This Row],[Tax]],Tbl_Transactions[[#This Row],[Amount]]-Tbl_Transactions[[#This Row],[Tax]])</f>
        <v>130.65</v>
      </c>
      <c r="R731" s="10" t="str">
        <f>IF(Tbl_Transactions[[#This Row],[Category]]="Income","Income","Expense")</f>
        <v>Expense</v>
      </c>
    </row>
    <row r="732" spans="1:18" x14ac:dyDescent="0.25">
      <c r="A732" s="10">
        <v>731</v>
      </c>
      <c r="B732" s="15">
        <v>41824</v>
      </c>
      <c r="C732" s="16">
        <v>0.79906329650840457</v>
      </c>
      <c r="D732" s="10">
        <f>IF(Tbl_Transactions[[#This Row],[Date]]="","",YEAR(Tbl_Transactions[[#This Row],[Date]]))</f>
        <v>2014</v>
      </c>
      <c r="E732" s="10">
        <f>MONTH(Tbl_Transactions[[#This Row],[Date]])</f>
        <v>7</v>
      </c>
      <c r="F732" s="10" t="str">
        <f>VLOOKUP(Tbl_Transactions[[#This Row],[Month Num]],Tbl_Lookup_Month[],2)</f>
        <v>Jul</v>
      </c>
      <c r="G732" s="10">
        <f>DAY(Tbl_Transactions[[#This Row],[Date]])</f>
        <v>4</v>
      </c>
      <c r="H732" s="10">
        <f>WEEKDAY(Tbl_Transactions[[#This Row],[Date]])</f>
        <v>6</v>
      </c>
      <c r="I732" s="10" t="str">
        <f>VLOOKUP(Tbl_Transactions[[#This Row],[Weekday Num]],Tbl_Lookup_Weekday[], 2)</f>
        <v>Fri</v>
      </c>
      <c r="J732" s="10" t="str">
        <f>VLOOKUP(Tbl_Transactions[[#This Row],[Time]],Tbl_Lookup_Time[],4,TRUE)</f>
        <v>Evening</v>
      </c>
      <c r="K732" s="10" t="s">
        <v>55</v>
      </c>
      <c r="L732" s="10" t="s">
        <v>54</v>
      </c>
      <c r="M732" s="10" t="s">
        <v>56</v>
      </c>
      <c r="N732" s="10" t="s">
        <v>19</v>
      </c>
      <c r="O732" s="14">
        <v>221</v>
      </c>
      <c r="P732" s="14">
        <f>IF(Tbl_Transactions[[#This Row],[Type]]="Income",Tbl_Transactions[[#This Row],[Amount]]*Rng_Lookup_IncomeTax,Tbl_Transactions[[#This Row],[Amount]]*Rng_Lookup_SalesTax)</f>
        <v>19.61375</v>
      </c>
      <c r="Q732" s="14">
        <f>IF(Tbl_Transactions[[#This Row],[Type]]="Expense",Tbl_Transactions[[#This Row],[Amount]]+Tbl_Transactions[[#This Row],[Tax]],Tbl_Transactions[[#This Row],[Amount]]-Tbl_Transactions[[#This Row],[Tax]])</f>
        <v>240.61375000000001</v>
      </c>
      <c r="R732" s="10" t="str">
        <f>IF(Tbl_Transactions[[#This Row],[Category]]="Income","Income","Expense")</f>
        <v>Expense</v>
      </c>
    </row>
    <row r="733" spans="1:18" x14ac:dyDescent="0.25">
      <c r="A733" s="10">
        <v>732</v>
      </c>
      <c r="B733" s="15">
        <v>41826</v>
      </c>
      <c r="C733" s="16">
        <v>0.26721841508847488</v>
      </c>
      <c r="D733" s="10">
        <f>IF(Tbl_Transactions[[#This Row],[Date]]="","",YEAR(Tbl_Transactions[[#This Row],[Date]]))</f>
        <v>2014</v>
      </c>
      <c r="E733" s="10">
        <f>MONTH(Tbl_Transactions[[#This Row],[Date]])</f>
        <v>7</v>
      </c>
      <c r="F733" s="10" t="str">
        <f>VLOOKUP(Tbl_Transactions[[#This Row],[Month Num]],Tbl_Lookup_Month[],2)</f>
        <v>Jul</v>
      </c>
      <c r="G733" s="10">
        <f>DAY(Tbl_Transactions[[#This Row],[Date]])</f>
        <v>6</v>
      </c>
      <c r="H733" s="10">
        <f>WEEKDAY(Tbl_Transactions[[#This Row],[Date]])</f>
        <v>1</v>
      </c>
      <c r="I733" s="10" t="str">
        <f>VLOOKUP(Tbl_Transactions[[#This Row],[Weekday Num]],Tbl_Lookup_Weekday[], 2)</f>
        <v>Sun</v>
      </c>
      <c r="J733" s="10" t="str">
        <f>VLOOKUP(Tbl_Transactions[[#This Row],[Time]],Tbl_Lookup_Time[],4,TRUE)</f>
        <v>Early Morning</v>
      </c>
      <c r="K733" s="10" t="s">
        <v>51</v>
      </c>
      <c r="L733" s="10" t="s">
        <v>50</v>
      </c>
      <c r="M733" s="10" t="s">
        <v>52</v>
      </c>
      <c r="N733" s="10" t="s">
        <v>35</v>
      </c>
      <c r="O733" s="14">
        <v>120</v>
      </c>
      <c r="P733" s="14">
        <f>IF(Tbl_Transactions[[#This Row],[Type]]="Income",Tbl_Transactions[[#This Row],[Amount]]*Rng_Lookup_IncomeTax,Tbl_Transactions[[#This Row],[Amount]]*Rng_Lookup_SalesTax)</f>
        <v>10.649999999999999</v>
      </c>
      <c r="Q733" s="14">
        <f>IF(Tbl_Transactions[[#This Row],[Type]]="Expense",Tbl_Transactions[[#This Row],[Amount]]+Tbl_Transactions[[#This Row],[Tax]],Tbl_Transactions[[#This Row],[Amount]]-Tbl_Transactions[[#This Row],[Tax]])</f>
        <v>130.65</v>
      </c>
      <c r="R733" s="10" t="str">
        <f>IF(Tbl_Transactions[[#This Row],[Category]]="Income","Income","Expense")</f>
        <v>Expense</v>
      </c>
    </row>
    <row r="734" spans="1:18" x14ac:dyDescent="0.25">
      <c r="A734" s="10">
        <v>733</v>
      </c>
      <c r="B734" s="15">
        <v>41828</v>
      </c>
      <c r="C734" s="16">
        <v>0.67405642189316328</v>
      </c>
      <c r="D734" s="10">
        <f>IF(Tbl_Transactions[[#This Row],[Date]]="","",YEAR(Tbl_Transactions[[#This Row],[Date]]))</f>
        <v>2014</v>
      </c>
      <c r="E734" s="10">
        <f>MONTH(Tbl_Transactions[[#This Row],[Date]])</f>
        <v>7</v>
      </c>
      <c r="F734" s="10" t="str">
        <f>VLOOKUP(Tbl_Transactions[[#This Row],[Month Num]],Tbl_Lookup_Month[],2)</f>
        <v>Jul</v>
      </c>
      <c r="G734" s="10">
        <f>DAY(Tbl_Transactions[[#This Row],[Date]])</f>
        <v>8</v>
      </c>
      <c r="H734" s="10">
        <f>WEEKDAY(Tbl_Transactions[[#This Row],[Date]])</f>
        <v>3</v>
      </c>
      <c r="I734" s="10" t="str">
        <f>VLOOKUP(Tbl_Transactions[[#This Row],[Weekday Num]],Tbl_Lookup_Weekday[], 2)</f>
        <v>Tue</v>
      </c>
      <c r="J734" s="10" t="str">
        <f>VLOOKUP(Tbl_Transactions[[#This Row],[Time]],Tbl_Lookup_Time[],4,TRUE)</f>
        <v>Afternoon</v>
      </c>
      <c r="K734" s="10" t="s">
        <v>40</v>
      </c>
      <c r="L734" s="10" t="s">
        <v>39</v>
      </c>
      <c r="M734" s="10" t="s">
        <v>41</v>
      </c>
      <c r="N734" s="10" t="s">
        <v>19</v>
      </c>
      <c r="O734" s="14">
        <v>17</v>
      </c>
      <c r="P734" s="14">
        <f>IF(Tbl_Transactions[[#This Row],[Type]]="Income",Tbl_Transactions[[#This Row],[Amount]]*Rng_Lookup_IncomeTax,Tbl_Transactions[[#This Row],[Amount]]*Rng_Lookup_SalesTax)</f>
        <v>1.50875</v>
      </c>
      <c r="Q734" s="14">
        <f>IF(Tbl_Transactions[[#This Row],[Type]]="Expense",Tbl_Transactions[[#This Row],[Amount]]+Tbl_Transactions[[#This Row],[Tax]],Tbl_Transactions[[#This Row],[Amount]]-Tbl_Transactions[[#This Row],[Tax]])</f>
        <v>18.508749999999999</v>
      </c>
      <c r="R734" s="10" t="str">
        <f>IF(Tbl_Transactions[[#This Row],[Category]]="Income","Income","Expense")</f>
        <v>Expense</v>
      </c>
    </row>
    <row r="735" spans="1:18" x14ac:dyDescent="0.25">
      <c r="A735" s="10">
        <v>734</v>
      </c>
      <c r="B735" s="15">
        <v>41828</v>
      </c>
      <c r="C735" s="16">
        <v>0.92644438963514952</v>
      </c>
      <c r="D735" s="10">
        <f>IF(Tbl_Transactions[[#This Row],[Date]]="","",YEAR(Tbl_Transactions[[#This Row],[Date]]))</f>
        <v>2014</v>
      </c>
      <c r="E735" s="10">
        <f>MONTH(Tbl_Transactions[[#This Row],[Date]])</f>
        <v>7</v>
      </c>
      <c r="F735" s="10" t="str">
        <f>VLOOKUP(Tbl_Transactions[[#This Row],[Month Num]],Tbl_Lookup_Month[],2)</f>
        <v>Jul</v>
      </c>
      <c r="G735" s="10">
        <f>DAY(Tbl_Transactions[[#This Row],[Date]])</f>
        <v>8</v>
      </c>
      <c r="H735" s="10">
        <f>WEEKDAY(Tbl_Transactions[[#This Row],[Date]])</f>
        <v>3</v>
      </c>
      <c r="I735" s="10" t="str">
        <f>VLOOKUP(Tbl_Transactions[[#This Row],[Weekday Num]],Tbl_Lookup_Weekday[], 2)</f>
        <v>Tue</v>
      </c>
      <c r="J735" s="10" t="str">
        <f>VLOOKUP(Tbl_Transactions[[#This Row],[Time]],Tbl_Lookup_Time[],4,TRUE)</f>
        <v>Evening</v>
      </c>
      <c r="K735" s="10" t="s">
        <v>60</v>
      </c>
      <c r="L735" s="10" t="s">
        <v>59</v>
      </c>
      <c r="M735" s="10" t="s">
        <v>61</v>
      </c>
      <c r="N735" s="10" t="s">
        <v>35</v>
      </c>
      <c r="O735" s="14">
        <v>312</v>
      </c>
      <c r="P735" s="14">
        <f>IF(Tbl_Transactions[[#This Row],[Type]]="Income",Tbl_Transactions[[#This Row],[Amount]]*Rng_Lookup_IncomeTax,Tbl_Transactions[[#This Row],[Amount]]*Rng_Lookup_SalesTax)</f>
        <v>27.689999999999998</v>
      </c>
      <c r="Q735" s="14">
        <f>IF(Tbl_Transactions[[#This Row],[Type]]="Expense",Tbl_Transactions[[#This Row],[Amount]]+Tbl_Transactions[[#This Row],[Tax]],Tbl_Transactions[[#This Row],[Amount]]-Tbl_Transactions[[#This Row],[Tax]])</f>
        <v>339.69</v>
      </c>
      <c r="R735" s="10" t="str">
        <f>IF(Tbl_Transactions[[#This Row],[Category]]="Income","Income","Expense")</f>
        <v>Expense</v>
      </c>
    </row>
    <row r="736" spans="1:18" x14ac:dyDescent="0.25">
      <c r="A736" s="10">
        <v>735</v>
      </c>
      <c r="B736" s="15">
        <v>41832</v>
      </c>
      <c r="C736" s="16">
        <v>0.79312798464640311</v>
      </c>
      <c r="D736" s="10">
        <f>IF(Tbl_Transactions[[#This Row],[Date]]="","",YEAR(Tbl_Transactions[[#This Row],[Date]]))</f>
        <v>2014</v>
      </c>
      <c r="E736" s="10">
        <f>MONTH(Tbl_Transactions[[#This Row],[Date]])</f>
        <v>7</v>
      </c>
      <c r="F736" s="10" t="str">
        <f>VLOOKUP(Tbl_Transactions[[#This Row],[Month Num]],Tbl_Lookup_Month[],2)</f>
        <v>Jul</v>
      </c>
      <c r="G736" s="10">
        <f>DAY(Tbl_Transactions[[#This Row],[Date]])</f>
        <v>12</v>
      </c>
      <c r="H736" s="10">
        <f>WEEKDAY(Tbl_Transactions[[#This Row],[Date]])</f>
        <v>7</v>
      </c>
      <c r="I736" s="10" t="str">
        <f>VLOOKUP(Tbl_Transactions[[#This Row],[Weekday Num]],Tbl_Lookup_Weekday[], 2)</f>
        <v>Sat</v>
      </c>
      <c r="J736" s="10" t="str">
        <f>VLOOKUP(Tbl_Transactions[[#This Row],[Time]],Tbl_Lookup_Time[],4,TRUE)</f>
        <v>Evening</v>
      </c>
      <c r="K736" s="10" t="s">
        <v>51</v>
      </c>
      <c r="L736" s="10" t="s">
        <v>50</v>
      </c>
      <c r="M736" s="10" t="s">
        <v>52</v>
      </c>
      <c r="N736" s="10" t="s">
        <v>26</v>
      </c>
      <c r="O736" s="14">
        <v>139</v>
      </c>
      <c r="P736" s="14">
        <f>IF(Tbl_Transactions[[#This Row],[Type]]="Income",Tbl_Transactions[[#This Row],[Amount]]*Rng_Lookup_IncomeTax,Tbl_Transactions[[#This Row],[Amount]]*Rng_Lookup_SalesTax)</f>
        <v>12.33625</v>
      </c>
      <c r="Q736" s="14">
        <f>IF(Tbl_Transactions[[#This Row],[Type]]="Expense",Tbl_Transactions[[#This Row],[Amount]]+Tbl_Transactions[[#This Row],[Tax]],Tbl_Transactions[[#This Row],[Amount]]-Tbl_Transactions[[#This Row],[Tax]])</f>
        <v>151.33625000000001</v>
      </c>
      <c r="R736" s="10" t="str">
        <f>IF(Tbl_Transactions[[#This Row],[Category]]="Income","Income","Expense")</f>
        <v>Expense</v>
      </c>
    </row>
    <row r="737" spans="1:18" x14ac:dyDescent="0.25">
      <c r="A737" s="10">
        <v>736</v>
      </c>
      <c r="B737" s="15">
        <v>41835</v>
      </c>
      <c r="C737" s="16">
        <v>0.78249289763806795</v>
      </c>
      <c r="D737" s="10">
        <f>IF(Tbl_Transactions[[#This Row],[Date]]="","",YEAR(Tbl_Transactions[[#This Row],[Date]]))</f>
        <v>2014</v>
      </c>
      <c r="E737" s="10">
        <f>MONTH(Tbl_Transactions[[#This Row],[Date]])</f>
        <v>7</v>
      </c>
      <c r="F737" s="10" t="str">
        <f>VLOOKUP(Tbl_Transactions[[#This Row],[Month Num]],Tbl_Lookup_Month[],2)</f>
        <v>Jul</v>
      </c>
      <c r="G737" s="10">
        <f>DAY(Tbl_Transactions[[#This Row],[Date]])</f>
        <v>15</v>
      </c>
      <c r="H737" s="10">
        <f>WEEKDAY(Tbl_Transactions[[#This Row],[Date]])</f>
        <v>3</v>
      </c>
      <c r="I737" s="10" t="str">
        <f>VLOOKUP(Tbl_Transactions[[#This Row],[Weekday Num]],Tbl_Lookup_Weekday[], 2)</f>
        <v>Tue</v>
      </c>
      <c r="J737" s="10" t="str">
        <f>VLOOKUP(Tbl_Transactions[[#This Row],[Time]],Tbl_Lookup_Time[],4,TRUE)</f>
        <v>Evening</v>
      </c>
      <c r="K737" s="10" t="s">
        <v>17</v>
      </c>
      <c r="L737" s="10" t="s">
        <v>44</v>
      </c>
      <c r="M737" s="10" t="s">
        <v>45</v>
      </c>
      <c r="N737" s="10" t="s">
        <v>35</v>
      </c>
      <c r="O737" s="14">
        <v>231</v>
      </c>
      <c r="P737" s="14">
        <f>IF(Tbl_Transactions[[#This Row],[Type]]="Income",Tbl_Transactions[[#This Row],[Amount]]*Rng_Lookup_IncomeTax,Tbl_Transactions[[#This Row],[Amount]]*Rng_Lookup_SalesTax)</f>
        <v>87.78</v>
      </c>
      <c r="Q737" s="14">
        <f>IF(Tbl_Transactions[[#This Row],[Type]]="Expense",Tbl_Transactions[[#This Row],[Amount]]+Tbl_Transactions[[#This Row],[Tax]],Tbl_Transactions[[#This Row],[Amount]]-Tbl_Transactions[[#This Row],[Tax]])</f>
        <v>143.22</v>
      </c>
      <c r="R737" s="10" t="str">
        <f>IF(Tbl_Transactions[[#This Row],[Category]]="Income","Income","Expense")</f>
        <v>Income</v>
      </c>
    </row>
    <row r="738" spans="1:18" x14ac:dyDescent="0.25">
      <c r="A738" s="10">
        <v>737</v>
      </c>
      <c r="B738" s="15">
        <v>41836</v>
      </c>
      <c r="C738" s="16">
        <v>0.221769104707078</v>
      </c>
      <c r="D738" s="10">
        <f>IF(Tbl_Transactions[[#This Row],[Date]]="","",YEAR(Tbl_Transactions[[#This Row],[Date]]))</f>
        <v>2014</v>
      </c>
      <c r="E738" s="10">
        <f>MONTH(Tbl_Transactions[[#This Row],[Date]])</f>
        <v>7</v>
      </c>
      <c r="F738" s="10" t="str">
        <f>VLOOKUP(Tbl_Transactions[[#This Row],[Month Num]],Tbl_Lookup_Month[],2)</f>
        <v>Jul</v>
      </c>
      <c r="G738" s="10">
        <f>DAY(Tbl_Transactions[[#This Row],[Date]])</f>
        <v>16</v>
      </c>
      <c r="H738" s="10">
        <f>WEEKDAY(Tbl_Transactions[[#This Row],[Date]])</f>
        <v>4</v>
      </c>
      <c r="I738" s="10" t="str">
        <f>VLOOKUP(Tbl_Transactions[[#This Row],[Weekday Num]],Tbl_Lookup_Weekday[], 2)</f>
        <v>Wed</v>
      </c>
      <c r="J738" s="10" t="str">
        <f>VLOOKUP(Tbl_Transactions[[#This Row],[Time]],Tbl_Lookup_Time[],4,TRUE)</f>
        <v>Early Morning</v>
      </c>
      <c r="K738" s="10" t="s">
        <v>28</v>
      </c>
      <c r="L738" s="10" t="s">
        <v>32</v>
      </c>
      <c r="M738" s="10" t="s">
        <v>33</v>
      </c>
      <c r="N738" s="10" t="s">
        <v>35</v>
      </c>
      <c r="O738" s="14">
        <v>480</v>
      </c>
      <c r="P738" s="14">
        <f>IF(Tbl_Transactions[[#This Row],[Type]]="Income",Tbl_Transactions[[#This Row],[Amount]]*Rng_Lookup_IncomeTax,Tbl_Transactions[[#This Row],[Amount]]*Rng_Lookup_SalesTax)</f>
        <v>42.599999999999994</v>
      </c>
      <c r="Q738" s="14">
        <f>IF(Tbl_Transactions[[#This Row],[Type]]="Expense",Tbl_Transactions[[#This Row],[Amount]]+Tbl_Transactions[[#This Row],[Tax]],Tbl_Transactions[[#This Row],[Amount]]-Tbl_Transactions[[#This Row],[Tax]])</f>
        <v>522.6</v>
      </c>
      <c r="R738" s="10" t="str">
        <f>IF(Tbl_Transactions[[#This Row],[Category]]="Income","Income","Expense")</f>
        <v>Expense</v>
      </c>
    </row>
    <row r="739" spans="1:18" x14ac:dyDescent="0.25">
      <c r="A739" s="10">
        <v>738</v>
      </c>
      <c r="B739" s="15">
        <v>41837</v>
      </c>
      <c r="C739" s="16">
        <v>0.88477926844418853</v>
      </c>
      <c r="D739" s="10">
        <f>IF(Tbl_Transactions[[#This Row],[Date]]="","",YEAR(Tbl_Transactions[[#This Row],[Date]]))</f>
        <v>2014</v>
      </c>
      <c r="E739" s="10">
        <f>MONTH(Tbl_Transactions[[#This Row],[Date]])</f>
        <v>7</v>
      </c>
      <c r="F739" s="10" t="str">
        <f>VLOOKUP(Tbl_Transactions[[#This Row],[Month Num]],Tbl_Lookup_Month[],2)</f>
        <v>Jul</v>
      </c>
      <c r="G739" s="10">
        <f>DAY(Tbl_Transactions[[#This Row],[Date]])</f>
        <v>17</v>
      </c>
      <c r="H739" s="10">
        <f>WEEKDAY(Tbl_Transactions[[#This Row],[Date]])</f>
        <v>5</v>
      </c>
      <c r="I739" s="10" t="str">
        <f>VLOOKUP(Tbl_Transactions[[#This Row],[Weekday Num]],Tbl_Lookup_Weekday[], 2)</f>
        <v>Thu</v>
      </c>
      <c r="J739" s="10" t="str">
        <f>VLOOKUP(Tbl_Transactions[[#This Row],[Time]],Tbl_Lookup_Time[],4,TRUE)</f>
        <v>Evening</v>
      </c>
      <c r="K739" s="10" t="s">
        <v>51</v>
      </c>
      <c r="L739" s="10" t="s">
        <v>50</v>
      </c>
      <c r="M739" s="10" t="s">
        <v>52</v>
      </c>
      <c r="N739" s="10" t="s">
        <v>26</v>
      </c>
      <c r="O739" s="14">
        <v>128</v>
      </c>
      <c r="P739" s="14">
        <f>IF(Tbl_Transactions[[#This Row],[Type]]="Income",Tbl_Transactions[[#This Row],[Amount]]*Rng_Lookup_IncomeTax,Tbl_Transactions[[#This Row],[Amount]]*Rng_Lookup_SalesTax)</f>
        <v>11.36</v>
      </c>
      <c r="Q739" s="14">
        <f>IF(Tbl_Transactions[[#This Row],[Type]]="Expense",Tbl_Transactions[[#This Row],[Amount]]+Tbl_Transactions[[#This Row],[Tax]],Tbl_Transactions[[#This Row],[Amount]]-Tbl_Transactions[[#This Row],[Tax]])</f>
        <v>139.36000000000001</v>
      </c>
      <c r="R739" s="10" t="str">
        <f>IF(Tbl_Transactions[[#This Row],[Category]]="Income","Income","Expense")</f>
        <v>Expense</v>
      </c>
    </row>
    <row r="740" spans="1:18" x14ac:dyDescent="0.25">
      <c r="A740" s="10">
        <v>739</v>
      </c>
      <c r="B740" s="15">
        <v>41841</v>
      </c>
      <c r="C740" s="16">
        <v>0.96931596067343084</v>
      </c>
      <c r="D740" s="10">
        <f>IF(Tbl_Transactions[[#This Row],[Date]]="","",YEAR(Tbl_Transactions[[#This Row],[Date]]))</f>
        <v>2014</v>
      </c>
      <c r="E740" s="10">
        <f>MONTH(Tbl_Transactions[[#This Row],[Date]])</f>
        <v>7</v>
      </c>
      <c r="F740" s="10" t="str">
        <f>VLOOKUP(Tbl_Transactions[[#This Row],[Month Num]],Tbl_Lookup_Month[],2)</f>
        <v>Jul</v>
      </c>
      <c r="G740" s="10">
        <f>DAY(Tbl_Transactions[[#This Row],[Date]])</f>
        <v>21</v>
      </c>
      <c r="H740" s="10">
        <f>WEEKDAY(Tbl_Transactions[[#This Row],[Date]])</f>
        <v>2</v>
      </c>
      <c r="I740" s="10" t="str">
        <f>VLOOKUP(Tbl_Transactions[[#This Row],[Weekday Num]],Tbl_Lookup_Weekday[], 2)</f>
        <v>Mon</v>
      </c>
      <c r="J740" s="10" t="str">
        <f>VLOOKUP(Tbl_Transactions[[#This Row],[Time]],Tbl_Lookup_Time[],4,TRUE)</f>
        <v>Evening</v>
      </c>
      <c r="K740" s="10" t="s">
        <v>60</v>
      </c>
      <c r="L740" s="10" t="s">
        <v>59</v>
      </c>
      <c r="M740" s="10" t="s">
        <v>61</v>
      </c>
      <c r="N740" s="10" t="s">
        <v>35</v>
      </c>
      <c r="O740" s="14">
        <v>207</v>
      </c>
      <c r="P740" s="14">
        <f>IF(Tbl_Transactions[[#This Row],[Type]]="Income",Tbl_Transactions[[#This Row],[Amount]]*Rng_Lookup_IncomeTax,Tbl_Transactions[[#This Row],[Amount]]*Rng_Lookup_SalesTax)</f>
        <v>18.37125</v>
      </c>
      <c r="Q740" s="14">
        <f>IF(Tbl_Transactions[[#This Row],[Type]]="Expense",Tbl_Transactions[[#This Row],[Amount]]+Tbl_Transactions[[#This Row],[Tax]],Tbl_Transactions[[#This Row],[Amount]]-Tbl_Transactions[[#This Row],[Tax]])</f>
        <v>225.37125</v>
      </c>
      <c r="R740" s="10" t="str">
        <f>IF(Tbl_Transactions[[#This Row],[Category]]="Income","Income","Expense")</f>
        <v>Expense</v>
      </c>
    </row>
    <row r="741" spans="1:18" x14ac:dyDescent="0.25">
      <c r="A741" s="10">
        <v>740</v>
      </c>
      <c r="B741" s="15">
        <v>41841</v>
      </c>
      <c r="C741" s="16">
        <v>0.28116546262908271</v>
      </c>
      <c r="D741" s="10">
        <f>IF(Tbl_Transactions[[#This Row],[Date]]="","",YEAR(Tbl_Transactions[[#This Row],[Date]]))</f>
        <v>2014</v>
      </c>
      <c r="E741" s="10">
        <f>MONTH(Tbl_Transactions[[#This Row],[Date]])</f>
        <v>7</v>
      </c>
      <c r="F741" s="10" t="str">
        <f>VLOOKUP(Tbl_Transactions[[#This Row],[Month Num]],Tbl_Lookup_Month[],2)</f>
        <v>Jul</v>
      </c>
      <c r="G741" s="10">
        <f>DAY(Tbl_Transactions[[#This Row],[Date]])</f>
        <v>21</v>
      </c>
      <c r="H741" s="10">
        <f>WEEKDAY(Tbl_Transactions[[#This Row],[Date]])</f>
        <v>2</v>
      </c>
      <c r="I741" s="10" t="str">
        <f>VLOOKUP(Tbl_Transactions[[#This Row],[Weekday Num]],Tbl_Lookup_Weekday[], 2)</f>
        <v>Mon</v>
      </c>
      <c r="J741" s="10" t="str">
        <f>VLOOKUP(Tbl_Transactions[[#This Row],[Time]],Tbl_Lookup_Time[],4,TRUE)</f>
        <v>Early Morning</v>
      </c>
      <c r="K741" s="10" t="s">
        <v>63</v>
      </c>
      <c r="L741" s="10" t="s">
        <v>62</v>
      </c>
      <c r="M741" s="10" t="s">
        <v>64</v>
      </c>
      <c r="N741" s="10" t="s">
        <v>35</v>
      </c>
      <c r="O741" s="14">
        <v>48</v>
      </c>
      <c r="P741" s="14">
        <f>IF(Tbl_Transactions[[#This Row],[Type]]="Income",Tbl_Transactions[[#This Row],[Amount]]*Rng_Lookup_IncomeTax,Tbl_Transactions[[#This Row],[Amount]]*Rng_Lookup_SalesTax)</f>
        <v>4.26</v>
      </c>
      <c r="Q741" s="14">
        <f>IF(Tbl_Transactions[[#This Row],[Type]]="Expense",Tbl_Transactions[[#This Row],[Amount]]+Tbl_Transactions[[#This Row],[Tax]],Tbl_Transactions[[#This Row],[Amount]]-Tbl_Transactions[[#This Row],[Tax]])</f>
        <v>52.26</v>
      </c>
      <c r="R741" s="10" t="str">
        <f>IF(Tbl_Transactions[[#This Row],[Category]]="Income","Income","Expense")</f>
        <v>Expense</v>
      </c>
    </row>
    <row r="742" spans="1:18" x14ac:dyDescent="0.25">
      <c r="A742" s="10">
        <v>741</v>
      </c>
      <c r="B742" s="15">
        <v>41843</v>
      </c>
      <c r="C742" s="16">
        <v>0.9311236354202389</v>
      </c>
      <c r="D742" s="10">
        <f>IF(Tbl_Transactions[[#This Row],[Date]]="","",YEAR(Tbl_Transactions[[#This Row],[Date]]))</f>
        <v>2014</v>
      </c>
      <c r="E742" s="10">
        <f>MONTH(Tbl_Transactions[[#This Row],[Date]])</f>
        <v>7</v>
      </c>
      <c r="F742" s="10" t="str">
        <f>VLOOKUP(Tbl_Transactions[[#This Row],[Month Num]],Tbl_Lookup_Month[],2)</f>
        <v>Jul</v>
      </c>
      <c r="G742" s="10">
        <f>DAY(Tbl_Transactions[[#This Row],[Date]])</f>
        <v>23</v>
      </c>
      <c r="H742" s="10">
        <f>WEEKDAY(Tbl_Transactions[[#This Row],[Date]])</f>
        <v>4</v>
      </c>
      <c r="I742" s="10" t="str">
        <f>VLOOKUP(Tbl_Transactions[[#This Row],[Weekday Num]],Tbl_Lookup_Weekday[], 2)</f>
        <v>Wed</v>
      </c>
      <c r="J742" s="10" t="str">
        <f>VLOOKUP(Tbl_Transactions[[#This Row],[Time]],Tbl_Lookup_Time[],4,TRUE)</f>
        <v>Evening</v>
      </c>
      <c r="K742" s="10" t="s">
        <v>28</v>
      </c>
      <c r="L742" s="10" t="s">
        <v>27</v>
      </c>
      <c r="M742" s="10" t="s">
        <v>29</v>
      </c>
      <c r="N742" s="10" t="s">
        <v>19</v>
      </c>
      <c r="O742" s="14">
        <v>102</v>
      </c>
      <c r="P742" s="14">
        <f>IF(Tbl_Transactions[[#This Row],[Type]]="Income",Tbl_Transactions[[#This Row],[Amount]]*Rng_Lookup_IncomeTax,Tbl_Transactions[[#This Row],[Amount]]*Rng_Lookup_SalesTax)</f>
        <v>9.0525000000000002</v>
      </c>
      <c r="Q742" s="14">
        <f>IF(Tbl_Transactions[[#This Row],[Type]]="Expense",Tbl_Transactions[[#This Row],[Amount]]+Tbl_Transactions[[#This Row],[Tax]],Tbl_Transactions[[#This Row],[Amount]]-Tbl_Transactions[[#This Row],[Tax]])</f>
        <v>111.05249999999999</v>
      </c>
      <c r="R742" s="10" t="str">
        <f>IF(Tbl_Transactions[[#This Row],[Category]]="Income","Income","Expense")</f>
        <v>Expense</v>
      </c>
    </row>
    <row r="743" spans="1:18" x14ac:dyDescent="0.25">
      <c r="A743" s="10">
        <v>742</v>
      </c>
      <c r="B743" s="15">
        <v>41845</v>
      </c>
      <c r="C743" s="16">
        <v>0.12176073963876233</v>
      </c>
      <c r="D743" s="10">
        <f>IF(Tbl_Transactions[[#This Row],[Date]]="","",YEAR(Tbl_Transactions[[#This Row],[Date]]))</f>
        <v>2014</v>
      </c>
      <c r="E743" s="10">
        <f>MONTH(Tbl_Transactions[[#This Row],[Date]])</f>
        <v>7</v>
      </c>
      <c r="F743" s="10" t="str">
        <f>VLOOKUP(Tbl_Transactions[[#This Row],[Month Num]],Tbl_Lookup_Month[],2)</f>
        <v>Jul</v>
      </c>
      <c r="G743" s="10">
        <f>DAY(Tbl_Transactions[[#This Row],[Date]])</f>
        <v>25</v>
      </c>
      <c r="H743" s="10">
        <f>WEEKDAY(Tbl_Transactions[[#This Row],[Date]])</f>
        <v>6</v>
      </c>
      <c r="I743" s="10" t="str">
        <f>VLOOKUP(Tbl_Transactions[[#This Row],[Weekday Num]],Tbl_Lookup_Weekday[], 2)</f>
        <v>Fri</v>
      </c>
      <c r="J743" s="10" t="str">
        <f>VLOOKUP(Tbl_Transactions[[#This Row],[Time]],Tbl_Lookup_Time[],4,TRUE)</f>
        <v>Night</v>
      </c>
      <c r="K743" s="10" t="s">
        <v>28</v>
      </c>
      <c r="L743" s="10" t="s">
        <v>27</v>
      </c>
      <c r="M743" s="10" t="s">
        <v>29</v>
      </c>
      <c r="N743" s="10" t="s">
        <v>35</v>
      </c>
      <c r="O743" s="14">
        <v>401</v>
      </c>
      <c r="P743" s="14">
        <f>IF(Tbl_Transactions[[#This Row],[Type]]="Income",Tbl_Transactions[[#This Row],[Amount]]*Rng_Lookup_IncomeTax,Tbl_Transactions[[#This Row],[Amount]]*Rng_Lookup_SalesTax)</f>
        <v>35.588749999999997</v>
      </c>
      <c r="Q743" s="14">
        <f>IF(Tbl_Transactions[[#This Row],[Type]]="Expense",Tbl_Transactions[[#This Row],[Amount]]+Tbl_Transactions[[#This Row],[Tax]],Tbl_Transactions[[#This Row],[Amount]]-Tbl_Transactions[[#This Row],[Tax]])</f>
        <v>436.58875</v>
      </c>
      <c r="R743" s="10" t="str">
        <f>IF(Tbl_Transactions[[#This Row],[Category]]="Income","Income","Expense")</f>
        <v>Expense</v>
      </c>
    </row>
    <row r="744" spans="1:18" x14ac:dyDescent="0.25">
      <c r="A744" s="10">
        <v>743</v>
      </c>
      <c r="B744" s="15">
        <v>41848</v>
      </c>
      <c r="C744" s="16">
        <v>0.54769062772895627</v>
      </c>
      <c r="D744" s="10">
        <f>IF(Tbl_Transactions[[#This Row],[Date]]="","",YEAR(Tbl_Transactions[[#This Row],[Date]]))</f>
        <v>2014</v>
      </c>
      <c r="E744" s="10">
        <f>MONTH(Tbl_Transactions[[#This Row],[Date]])</f>
        <v>7</v>
      </c>
      <c r="F744" s="10" t="str">
        <f>VLOOKUP(Tbl_Transactions[[#This Row],[Month Num]],Tbl_Lookup_Month[],2)</f>
        <v>Jul</v>
      </c>
      <c r="G744" s="10">
        <f>DAY(Tbl_Transactions[[#This Row],[Date]])</f>
        <v>28</v>
      </c>
      <c r="H744" s="10">
        <f>WEEKDAY(Tbl_Transactions[[#This Row],[Date]])</f>
        <v>2</v>
      </c>
      <c r="I744" s="10" t="str">
        <f>VLOOKUP(Tbl_Transactions[[#This Row],[Weekday Num]],Tbl_Lookup_Weekday[], 2)</f>
        <v>Mon</v>
      </c>
      <c r="J744" s="10" t="str">
        <f>VLOOKUP(Tbl_Transactions[[#This Row],[Time]],Tbl_Lookup_Time[],4,TRUE)</f>
        <v>Afternoon</v>
      </c>
      <c r="K744" s="10" t="s">
        <v>24</v>
      </c>
      <c r="L744" s="10" t="s">
        <v>23</v>
      </c>
      <c r="M744" s="10" t="s">
        <v>25</v>
      </c>
      <c r="N744" s="10" t="s">
        <v>26</v>
      </c>
      <c r="O744" s="14">
        <v>242</v>
      </c>
      <c r="P744" s="14">
        <f>IF(Tbl_Transactions[[#This Row],[Type]]="Income",Tbl_Transactions[[#This Row],[Amount]]*Rng_Lookup_IncomeTax,Tbl_Transactions[[#This Row],[Amount]]*Rng_Lookup_SalesTax)</f>
        <v>21.477499999999999</v>
      </c>
      <c r="Q744" s="14">
        <f>IF(Tbl_Transactions[[#This Row],[Type]]="Expense",Tbl_Transactions[[#This Row],[Amount]]+Tbl_Transactions[[#This Row],[Tax]],Tbl_Transactions[[#This Row],[Amount]]-Tbl_Transactions[[#This Row],[Tax]])</f>
        <v>263.47750000000002</v>
      </c>
      <c r="R744" s="10" t="str">
        <f>IF(Tbl_Transactions[[#This Row],[Category]]="Income","Income","Expense")</f>
        <v>Expense</v>
      </c>
    </row>
    <row r="745" spans="1:18" x14ac:dyDescent="0.25">
      <c r="A745" s="10">
        <v>744</v>
      </c>
      <c r="B745" s="15">
        <v>41852</v>
      </c>
      <c r="C745" s="16">
        <v>0.93028042190550331</v>
      </c>
      <c r="D745" s="10">
        <f>IF(Tbl_Transactions[[#This Row],[Date]]="","",YEAR(Tbl_Transactions[[#This Row],[Date]]))</f>
        <v>2014</v>
      </c>
      <c r="E745" s="10">
        <f>MONTH(Tbl_Transactions[[#This Row],[Date]])</f>
        <v>8</v>
      </c>
      <c r="F745" s="10" t="str">
        <f>VLOOKUP(Tbl_Transactions[[#This Row],[Month Num]],Tbl_Lookup_Month[],2)</f>
        <v>Aug</v>
      </c>
      <c r="G745" s="10">
        <f>DAY(Tbl_Transactions[[#This Row],[Date]])</f>
        <v>1</v>
      </c>
      <c r="H745" s="10">
        <f>WEEKDAY(Tbl_Transactions[[#This Row],[Date]])</f>
        <v>6</v>
      </c>
      <c r="I745" s="10" t="str">
        <f>VLOOKUP(Tbl_Transactions[[#This Row],[Weekday Num]],Tbl_Lookup_Weekday[], 2)</f>
        <v>Fri</v>
      </c>
      <c r="J745" s="10" t="str">
        <f>VLOOKUP(Tbl_Transactions[[#This Row],[Time]],Tbl_Lookup_Time[],4,TRUE)</f>
        <v>Evening</v>
      </c>
      <c r="K745" s="10" t="s">
        <v>28</v>
      </c>
      <c r="L745" s="10" t="s">
        <v>32</v>
      </c>
      <c r="M745" s="10" t="s">
        <v>33</v>
      </c>
      <c r="N745" s="10" t="s">
        <v>26</v>
      </c>
      <c r="O745" s="14">
        <v>349</v>
      </c>
      <c r="P745" s="14">
        <f>IF(Tbl_Transactions[[#This Row],[Type]]="Income",Tbl_Transactions[[#This Row],[Amount]]*Rng_Lookup_IncomeTax,Tbl_Transactions[[#This Row],[Amount]]*Rng_Lookup_SalesTax)</f>
        <v>30.973749999999999</v>
      </c>
      <c r="Q745" s="14">
        <f>IF(Tbl_Transactions[[#This Row],[Type]]="Expense",Tbl_Transactions[[#This Row],[Amount]]+Tbl_Transactions[[#This Row],[Tax]],Tbl_Transactions[[#This Row],[Amount]]-Tbl_Transactions[[#This Row],[Tax]])</f>
        <v>379.97375</v>
      </c>
      <c r="R745" s="10" t="str">
        <f>IF(Tbl_Transactions[[#This Row],[Category]]="Income","Income","Expense")</f>
        <v>Expense</v>
      </c>
    </row>
    <row r="746" spans="1:18" x14ac:dyDescent="0.25">
      <c r="A746" s="10">
        <v>745</v>
      </c>
      <c r="B746" s="15">
        <v>41858</v>
      </c>
      <c r="C746" s="16">
        <v>0.30900670319487</v>
      </c>
      <c r="D746" s="10">
        <f>IF(Tbl_Transactions[[#This Row],[Date]]="","",YEAR(Tbl_Transactions[[#This Row],[Date]]))</f>
        <v>2014</v>
      </c>
      <c r="E746" s="10">
        <f>MONTH(Tbl_Transactions[[#This Row],[Date]])</f>
        <v>8</v>
      </c>
      <c r="F746" s="10" t="str">
        <f>VLOOKUP(Tbl_Transactions[[#This Row],[Month Num]],Tbl_Lookup_Month[],2)</f>
        <v>Aug</v>
      </c>
      <c r="G746" s="10">
        <f>DAY(Tbl_Transactions[[#This Row],[Date]])</f>
        <v>7</v>
      </c>
      <c r="H746" s="10">
        <f>WEEKDAY(Tbl_Transactions[[#This Row],[Date]])</f>
        <v>5</v>
      </c>
      <c r="I746" s="10" t="str">
        <f>VLOOKUP(Tbl_Transactions[[#This Row],[Weekday Num]],Tbl_Lookup_Weekday[], 2)</f>
        <v>Thu</v>
      </c>
      <c r="J746" s="10" t="str">
        <f>VLOOKUP(Tbl_Transactions[[#This Row],[Time]],Tbl_Lookup_Time[],4,TRUE)</f>
        <v>Morning</v>
      </c>
      <c r="K746" s="10" t="s">
        <v>55</v>
      </c>
      <c r="L746" s="10" t="s">
        <v>57</v>
      </c>
      <c r="M746" s="10" t="s">
        <v>58</v>
      </c>
      <c r="N746" s="10" t="s">
        <v>35</v>
      </c>
      <c r="O746" s="14">
        <v>245</v>
      </c>
      <c r="P746" s="14">
        <f>IF(Tbl_Transactions[[#This Row],[Type]]="Income",Tbl_Transactions[[#This Row],[Amount]]*Rng_Lookup_IncomeTax,Tbl_Transactions[[#This Row],[Amount]]*Rng_Lookup_SalesTax)</f>
        <v>21.743749999999999</v>
      </c>
      <c r="Q746" s="14">
        <f>IF(Tbl_Transactions[[#This Row],[Type]]="Expense",Tbl_Transactions[[#This Row],[Amount]]+Tbl_Transactions[[#This Row],[Tax]],Tbl_Transactions[[#This Row],[Amount]]-Tbl_Transactions[[#This Row],[Tax]])</f>
        <v>266.74374999999998</v>
      </c>
      <c r="R746" s="10" t="str">
        <f>IF(Tbl_Transactions[[#This Row],[Category]]="Income","Income","Expense")</f>
        <v>Expense</v>
      </c>
    </row>
    <row r="747" spans="1:18" x14ac:dyDescent="0.25">
      <c r="A747" s="10">
        <v>746</v>
      </c>
      <c r="B747" s="15">
        <v>41858</v>
      </c>
      <c r="C747" s="16">
        <v>0.83001445126190587</v>
      </c>
      <c r="D747" s="10">
        <f>IF(Tbl_Transactions[[#This Row],[Date]]="","",YEAR(Tbl_Transactions[[#This Row],[Date]]))</f>
        <v>2014</v>
      </c>
      <c r="E747" s="10">
        <f>MONTH(Tbl_Transactions[[#This Row],[Date]])</f>
        <v>8</v>
      </c>
      <c r="F747" s="10" t="str">
        <f>VLOOKUP(Tbl_Transactions[[#This Row],[Month Num]],Tbl_Lookup_Month[],2)</f>
        <v>Aug</v>
      </c>
      <c r="G747" s="10">
        <f>DAY(Tbl_Transactions[[#This Row],[Date]])</f>
        <v>7</v>
      </c>
      <c r="H747" s="10">
        <f>WEEKDAY(Tbl_Transactions[[#This Row],[Date]])</f>
        <v>5</v>
      </c>
      <c r="I747" s="10" t="str">
        <f>VLOOKUP(Tbl_Transactions[[#This Row],[Weekday Num]],Tbl_Lookup_Weekday[], 2)</f>
        <v>Thu</v>
      </c>
      <c r="J747" s="10" t="str">
        <f>VLOOKUP(Tbl_Transactions[[#This Row],[Time]],Tbl_Lookup_Time[],4,TRUE)</f>
        <v>Evening</v>
      </c>
      <c r="K747" s="10" t="s">
        <v>37</v>
      </c>
      <c r="L747" s="10" t="s">
        <v>47</v>
      </c>
      <c r="M747" s="10" t="s">
        <v>48</v>
      </c>
      <c r="N747" s="10" t="s">
        <v>19</v>
      </c>
      <c r="O747" s="14">
        <v>289</v>
      </c>
      <c r="P747" s="14">
        <f>IF(Tbl_Transactions[[#This Row],[Type]]="Income",Tbl_Transactions[[#This Row],[Amount]]*Rng_Lookup_IncomeTax,Tbl_Transactions[[#This Row],[Amount]]*Rng_Lookup_SalesTax)</f>
        <v>25.64875</v>
      </c>
      <c r="Q747" s="14">
        <f>IF(Tbl_Transactions[[#This Row],[Type]]="Expense",Tbl_Transactions[[#This Row],[Amount]]+Tbl_Transactions[[#This Row],[Tax]],Tbl_Transactions[[#This Row],[Amount]]-Tbl_Transactions[[#This Row],[Tax]])</f>
        <v>314.64875000000001</v>
      </c>
      <c r="R747" s="10" t="str">
        <f>IF(Tbl_Transactions[[#This Row],[Category]]="Income","Income","Expense")</f>
        <v>Expense</v>
      </c>
    </row>
    <row r="748" spans="1:18" x14ac:dyDescent="0.25">
      <c r="A748" s="10">
        <v>747</v>
      </c>
      <c r="B748" s="15">
        <v>41858</v>
      </c>
      <c r="C748" s="16">
        <v>0.78110871299242612</v>
      </c>
      <c r="D748" s="10">
        <f>IF(Tbl_Transactions[[#This Row],[Date]]="","",YEAR(Tbl_Transactions[[#This Row],[Date]]))</f>
        <v>2014</v>
      </c>
      <c r="E748" s="10">
        <f>MONTH(Tbl_Transactions[[#This Row],[Date]])</f>
        <v>8</v>
      </c>
      <c r="F748" s="10" t="str">
        <f>VLOOKUP(Tbl_Transactions[[#This Row],[Month Num]],Tbl_Lookup_Month[],2)</f>
        <v>Aug</v>
      </c>
      <c r="G748" s="10">
        <f>DAY(Tbl_Transactions[[#This Row],[Date]])</f>
        <v>7</v>
      </c>
      <c r="H748" s="10">
        <f>WEEKDAY(Tbl_Transactions[[#This Row],[Date]])</f>
        <v>5</v>
      </c>
      <c r="I748" s="10" t="str">
        <f>VLOOKUP(Tbl_Transactions[[#This Row],[Weekday Num]],Tbl_Lookup_Weekday[], 2)</f>
        <v>Thu</v>
      </c>
      <c r="J748" s="10" t="str">
        <f>VLOOKUP(Tbl_Transactions[[#This Row],[Time]],Tbl_Lookup_Time[],4,TRUE)</f>
        <v>Evening</v>
      </c>
      <c r="K748" s="10" t="s">
        <v>51</v>
      </c>
      <c r="L748" s="10" t="s">
        <v>50</v>
      </c>
      <c r="M748" s="10" t="s">
        <v>52</v>
      </c>
      <c r="N748" s="10" t="s">
        <v>26</v>
      </c>
      <c r="O748" s="14">
        <v>264</v>
      </c>
      <c r="P748" s="14">
        <f>IF(Tbl_Transactions[[#This Row],[Type]]="Income",Tbl_Transactions[[#This Row],[Amount]]*Rng_Lookup_IncomeTax,Tbl_Transactions[[#This Row],[Amount]]*Rng_Lookup_SalesTax)</f>
        <v>23.43</v>
      </c>
      <c r="Q748" s="14">
        <f>IF(Tbl_Transactions[[#This Row],[Type]]="Expense",Tbl_Transactions[[#This Row],[Amount]]+Tbl_Transactions[[#This Row],[Tax]],Tbl_Transactions[[#This Row],[Amount]]-Tbl_Transactions[[#This Row],[Tax]])</f>
        <v>287.43</v>
      </c>
      <c r="R748" s="10" t="str">
        <f>IF(Tbl_Transactions[[#This Row],[Category]]="Income","Income","Expense")</f>
        <v>Expense</v>
      </c>
    </row>
    <row r="749" spans="1:18" x14ac:dyDescent="0.25">
      <c r="A749" s="10">
        <v>748</v>
      </c>
      <c r="B749" s="15">
        <v>41863</v>
      </c>
      <c r="C749" s="16">
        <v>0.37322837363570027</v>
      </c>
      <c r="D749" s="10">
        <f>IF(Tbl_Transactions[[#This Row],[Date]]="","",YEAR(Tbl_Transactions[[#This Row],[Date]]))</f>
        <v>2014</v>
      </c>
      <c r="E749" s="10">
        <f>MONTH(Tbl_Transactions[[#This Row],[Date]])</f>
        <v>8</v>
      </c>
      <c r="F749" s="10" t="str">
        <f>VLOOKUP(Tbl_Transactions[[#This Row],[Month Num]],Tbl_Lookup_Month[],2)</f>
        <v>Aug</v>
      </c>
      <c r="G749" s="10">
        <f>DAY(Tbl_Transactions[[#This Row],[Date]])</f>
        <v>12</v>
      </c>
      <c r="H749" s="10">
        <f>WEEKDAY(Tbl_Transactions[[#This Row],[Date]])</f>
        <v>3</v>
      </c>
      <c r="I749" s="10" t="str">
        <f>VLOOKUP(Tbl_Transactions[[#This Row],[Weekday Num]],Tbl_Lookup_Weekday[], 2)</f>
        <v>Tue</v>
      </c>
      <c r="J749" s="10" t="str">
        <f>VLOOKUP(Tbl_Transactions[[#This Row],[Time]],Tbl_Lookup_Time[],4,TRUE)</f>
        <v>Morning</v>
      </c>
      <c r="K749" s="10" t="s">
        <v>37</v>
      </c>
      <c r="L749" s="10" t="s">
        <v>36</v>
      </c>
      <c r="M749" s="10" t="s">
        <v>38</v>
      </c>
      <c r="N749" s="10" t="s">
        <v>35</v>
      </c>
      <c r="O749" s="14">
        <v>165</v>
      </c>
      <c r="P749" s="14">
        <f>IF(Tbl_Transactions[[#This Row],[Type]]="Income",Tbl_Transactions[[#This Row],[Amount]]*Rng_Lookup_IncomeTax,Tbl_Transactions[[#This Row],[Amount]]*Rng_Lookup_SalesTax)</f>
        <v>14.643749999999999</v>
      </c>
      <c r="Q749" s="14">
        <f>IF(Tbl_Transactions[[#This Row],[Type]]="Expense",Tbl_Transactions[[#This Row],[Amount]]+Tbl_Transactions[[#This Row],[Tax]],Tbl_Transactions[[#This Row],[Amount]]-Tbl_Transactions[[#This Row],[Tax]])</f>
        <v>179.64375000000001</v>
      </c>
      <c r="R749" s="10" t="str">
        <f>IF(Tbl_Transactions[[#This Row],[Category]]="Income","Income","Expense")</f>
        <v>Expense</v>
      </c>
    </row>
    <row r="750" spans="1:18" x14ac:dyDescent="0.25">
      <c r="A750" s="10">
        <v>749</v>
      </c>
      <c r="B750" s="15">
        <v>41866</v>
      </c>
      <c r="C750" s="16">
        <v>0.40378126778400969</v>
      </c>
      <c r="D750" s="10">
        <f>IF(Tbl_Transactions[[#This Row],[Date]]="","",YEAR(Tbl_Transactions[[#This Row],[Date]]))</f>
        <v>2014</v>
      </c>
      <c r="E750" s="10">
        <f>MONTH(Tbl_Transactions[[#This Row],[Date]])</f>
        <v>8</v>
      </c>
      <c r="F750" s="10" t="str">
        <f>VLOOKUP(Tbl_Transactions[[#This Row],[Month Num]],Tbl_Lookup_Month[],2)</f>
        <v>Aug</v>
      </c>
      <c r="G750" s="10">
        <f>DAY(Tbl_Transactions[[#This Row],[Date]])</f>
        <v>15</v>
      </c>
      <c r="H750" s="10">
        <f>WEEKDAY(Tbl_Transactions[[#This Row],[Date]])</f>
        <v>6</v>
      </c>
      <c r="I750" s="10" t="str">
        <f>VLOOKUP(Tbl_Transactions[[#This Row],[Weekday Num]],Tbl_Lookup_Weekday[], 2)</f>
        <v>Fri</v>
      </c>
      <c r="J750" s="10" t="str">
        <f>VLOOKUP(Tbl_Transactions[[#This Row],[Time]],Tbl_Lookup_Time[],4,TRUE)</f>
        <v>Morning</v>
      </c>
      <c r="K750" s="10" t="s">
        <v>60</v>
      </c>
      <c r="L750" s="10" t="s">
        <v>59</v>
      </c>
      <c r="M750" s="10" t="s">
        <v>61</v>
      </c>
      <c r="N750" s="10" t="s">
        <v>19</v>
      </c>
      <c r="O750" s="14">
        <v>106</v>
      </c>
      <c r="P750" s="14">
        <f>IF(Tbl_Transactions[[#This Row],[Type]]="Income",Tbl_Transactions[[#This Row],[Amount]]*Rng_Lookup_IncomeTax,Tbl_Transactions[[#This Row],[Amount]]*Rng_Lookup_SalesTax)</f>
        <v>9.4074999999999989</v>
      </c>
      <c r="Q750" s="14">
        <f>IF(Tbl_Transactions[[#This Row],[Type]]="Expense",Tbl_Transactions[[#This Row],[Amount]]+Tbl_Transactions[[#This Row],[Tax]],Tbl_Transactions[[#This Row],[Amount]]-Tbl_Transactions[[#This Row],[Tax]])</f>
        <v>115.4075</v>
      </c>
      <c r="R750" s="10" t="str">
        <f>IF(Tbl_Transactions[[#This Row],[Category]]="Income","Income","Expense")</f>
        <v>Expense</v>
      </c>
    </row>
    <row r="751" spans="1:18" x14ac:dyDescent="0.25">
      <c r="A751" s="10">
        <v>750</v>
      </c>
      <c r="B751" s="15">
        <v>41867</v>
      </c>
      <c r="C751" s="16">
        <v>0.68252376227819367</v>
      </c>
      <c r="D751" s="10">
        <f>IF(Tbl_Transactions[[#This Row],[Date]]="","",YEAR(Tbl_Transactions[[#This Row],[Date]]))</f>
        <v>2014</v>
      </c>
      <c r="E751" s="10">
        <f>MONTH(Tbl_Transactions[[#This Row],[Date]])</f>
        <v>8</v>
      </c>
      <c r="F751" s="10" t="str">
        <f>VLOOKUP(Tbl_Transactions[[#This Row],[Month Num]],Tbl_Lookup_Month[],2)</f>
        <v>Aug</v>
      </c>
      <c r="G751" s="10">
        <f>DAY(Tbl_Transactions[[#This Row],[Date]])</f>
        <v>16</v>
      </c>
      <c r="H751" s="10">
        <f>WEEKDAY(Tbl_Transactions[[#This Row],[Date]])</f>
        <v>7</v>
      </c>
      <c r="I751" s="10" t="str">
        <f>VLOOKUP(Tbl_Transactions[[#This Row],[Weekday Num]],Tbl_Lookup_Weekday[], 2)</f>
        <v>Sat</v>
      </c>
      <c r="J751" s="10" t="str">
        <f>VLOOKUP(Tbl_Transactions[[#This Row],[Time]],Tbl_Lookup_Time[],4,TRUE)</f>
        <v>Afternoon</v>
      </c>
      <c r="K751" s="10" t="s">
        <v>63</v>
      </c>
      <c r="L751" s="10" t="s">
        <v>62</v>
      </c>
      <c r="M751" s="10" t="s">
        <v>64</v>
      </c>
      <c r="N751" s="10" t="s">
        <v>19</v>
      </c>
      <c r="O751" s="14">
        <v>117</v>
      </c>
      <c r="P751" s="14">
        <f>IF(Tbl_Transactions[[#This Row],[Type]]="Income",Tbl_Transactions[[#This Row],[Amount]]*Rng_Lookup_IncomeTax,Tbl_Transactions[[#This Row],[Amount]]*Rng_Lookup_SalesTax)</f>
        <v>10.383749999999999</v>
      </c>
      <c r="Q751" s="14">
        <f>IF(Tbl_Transactions[[#This Row],[Type]]="Expense",Tbl_Transactions[[#This Row],[Amount]]+Tbl_Transactions[[#This Row],[Tax]],Tbl_Transactions[[#This Row],[Amount]]-Tbl_Transactions[[#This Row],[Tax]])</f>
        <v>127.38374999999999</v>
      </c>
      <c r="R751" s="10" t="str">
        <f>IF(Tbl_Transactions[[#This Row],[Category]]="Income","Income","Expense")</f>
        <v>Expense</v>
      </c>
    </row>
    <row r="752" spans="1:18" x14ac:dyDescent="0.25">
      <c r="A752" s="10">
        <v>751</v>
      </c>
      <c r="B752" s="15">
        <v>41869</v>
      </c>
      <c r="C752" s="16">
        <v>0.68483592142936267</v>
      </c>
      <c r="D752" s="10">
        <f>IF(Tbl_Transactions[[#This Row],[Date]]="","",YEAR(Tbl_Transactions[[#This Row],[Date]]))</f>
        <v>2014</v>
      </c>
      <c r="E752" s="10">
        <f>MONTH(Tbl_Transactions[[#This Row],[Date]])</f>
        <v>8</v>
      </c>
      <c r="F752" s="10" t="str">
        <f>VLOOKUP(Tbl_Transactions[[#This Row],[Month Num]],Tbl_Lookup_Month[],2)</f>
        <v>Aug</v>
      </c>
      <c r="G752" s="10">
        <f>DAY(Tbl_Transactions[[#This Row],[Date]])</f>
        <v>18</v>
      </c>
      <c r="H752" s="10">
        <f>WEEKDAY(Tbl_Transactions[[#This Row],[Date]])</f>
        <v>2</v>
      </c>
      <c r="I752" s="10" t="str">
        <f>VLOOKUP(Tbl_Transactions[[#This Row],[Weekday Num]],Tbl_Lookup_Weekday[], 2)</f>
        <v>Mon</v>
      </c>
      <c r="J752" s="10" t="str">
        <f>VLOOKUP(Tbl_Transactions[[#This Row],[Time]],Tbl_Lookup_Time[],4,TRUE)</f>
        <v>Afternoon</v>
      </c>
      <c r="K752" s="10" t="s">
        <v>40</v>
      </c>
      <c r="L752" s="10" t="s">
        <v>39</v>
      </c>
      <c r="M752" s="10" t="s">
        <v>41</v>
      </c>
      <c r="N752" s="10" t="s">
        <v>26</v>
      </c>
      <c r="O752" s="14">
        <v>298</v>
      </c>
      <c r="P752" s="14">
        <f>IF(Tbl_Transactions[[#This Row],[Type]]="Income",Tbl_Transactions[[#This Row],[Amount]]*Rng_Lookup_IncomeTax,Tbl_Transactions[[#This Row],[Amount]]*Rng_Lookup_SalesTax)</f>
        <v>26.447499999999998</v>
      </c>
      <c r="Q752" s="14">
        <f>IF(Tbl_Transactions[[#This Row],[Type]]="Expense",Tbl_Transactions[[#This Row],[Amount]]+Tbl_Transactions[[#This Row],[Tax]],Tbl_Transactions[[#This Row],[Amount]]-Tbl_Transactions[[#This Row],[Tax]])</f>
        <v>324.44749999999999</v>
      </c>
      <c r="R752" s="10" t="str">
        <f>IF(Tbl_Transactions[[#This Row],[Category]]="Income","Income","Expense")</f>
        <v>Expense</v>
      </c>
    </row>
    <row r="753" spans="1:18" x14ac:dyDescent="0.25">
      <c r="A753" s="10">
        <v>752</v>
      </c>
      <c r="B753" s="15">
        <v>41871</v>
      </c>
      <c r="C753" s="16">
        <v>0.25193973150425708</v>
      </c>
      <c r="D753" s="10">
        <f>IF(Tbl_Transactions[[#This Row],[Date]]="","",YEAR(Tbl_Transactions[[#This Row],[Date]]))</f>
        <v>2014</v>
      </c>
      <c r="E753" s="10">
        <f>MONTH(Tbl_Transactions[[#This Row],[Date]])</f>
        <v>8</v>
      </c>
      <c r="F753" s="10" t="str">
        <f>VLOOKUP(Tbl_Transactions[[#This Row],[Month Num]],Tbl_Lookup_Month[],2)</f>
        <v>Aug</v>
      </c>
      <c r="G753" s="10">
        <f>DAY(Tbl_Transactions[[#This Row],[Date]])</f>
        <v>20</v>
      </c>
      <c r="H753" s="10">
        <f>WEEKDAY(Tbl_Transactions[[#This Row],[Date]])</f>
        <v>4</v>
      </c>
      <c r="I753" s="10" t="str">
        <f>VLOOKUP(Tbl_Transactions[[#This Row],[Weekday Num]],Tbl_Lookup_Weekday[], 2)</f>
        <v>Wed</v>
      </c>
      <c r="J753" s="10" t="str">
        <f>VLOOKUP(Tbl_Transactions[[#This Row],[Time]],Tbl_Lookup_Time[],4,TRUE)</f>
        <v>Early Morning</v>
      </c>
      <c r="K753" s="10" t="s">
        <v>40</v>
      </c>
      <c r="L753" s="10" t="s">
        <v>39</v>
      </c>
      <c r="M753" s="10" t="s">
        <v>41</v>
      </c>
      <c r="N753" s="10" t="s">
        <v>19</v>
      </c>
      <c r="O753" s="14">
        <v>144</v>
      </c>
      <c r="P753" s="14">
        <f>IF(Tbl_Transactions[[#This Row],[Type]]="Income",Tbl_Transactions[[#This Row],[Amount]]*Rng_Lookup_IncomeTax,Tbl_Transactions[[#This Row],[Amount]]*Rng_Lookup_SalesTax)</f>
        <v>12.78</v>
      </c>
      <c r="Q753" s="14">
        <f>IF(Tbl_Transactions[[#This Row],[Type]]="Expense",Tbl_Transactions[[#This Row],[Amount]]+Tbl_Transactions[[#This Row],[Tax]],Tbl_Transactions[[#This Row],[Amount]]-Tbl_Transactions[[#This Row],[Tax]])</f>
        <v>156.78</v>
      </c>
      <c r="R753" s="10" t="str">
        <f>IF(Tbl_Transactions[[#This Row],[Category]]="Income","Income","Expense")</f>
        <v>Expense</v>
      </c>
    </row>
    <row r="754" spans="1:18" x14ac:dyDescent="0.25">
      <c r="A754" s="10">
        <v>753</v>
      </c>
      <c r="B754" s="15">
        <v>41872</v>
      </c>
      <c r="C754" s="16">
        <v>0.97999412880831571</v>
      </c>
      <c r="D754" s="10">
        <f>IF(Tbl_Transactions[[#This Row],[Date]]="","",YEAR(Tbl_Transactions[[#This Row],[Date]]))</f>
        <v>2014</v>
      </c>
      <c r="E754" s="10">
        <f>MONTH(Tbl_Transactions[[#This Row],[Date]])</f>
        <v>8</v>
      </c>
      <c r="F754" s="10" t="str">
        <f>VLOOKUP(Tbl_Transactions[[#This Row],[Month Num]],Tbl_Lookup_Month[],2)</f>
        <v>Aug</v>
      </c>
      <c r="G754" s="10">
        <f>DAY(Tbl_Transactions[[#This Row],[Date]])</f>
        <v>21</v>
      </c>
      <c r="H754" s="10">
        <f>WEEKDAY(Tbl_Transactions[[#This Row],[Date]])</f>
        <v>5</v>
      </c>
      <c r="I754" s="10" t="str">
        <f>VLOOKUP(Tbl_Transactions[[#This Row],[Weekday Num]],Tbl_Lookup_Weekday[], 2)</f>
        <v>Thu</v>
      </c>
      <c r="J754" s="10" t="str">
        <f>VLOOKUP(Tbl_Transactions[[#This Row],[Time]],Tbl_Lookup_Time[],4,TRUE)</f>
        <v>Evening</v>
      </c>
      <c r="K754" s="10" t="s">
        <v>17</v>
      </c>
      <c r="L754" s="10" t="s">
        <v>44</v>
      </c>
      <c r="M754" s="10" t="s">
        <v>45</v>
      </c>
      <c r="N754" s="10" t="s">
        <v>26</v>
      </c>
      <c r="O754" s="14">
        <v>353</v>
      </c>
      <c r="P754" s="14">
        <f>IF(Tbl_Transactions[[#This Row],[Type]]="Income",Tbl_Transactions[[#This Row],[Amount]]*Rng_Lookup_IncomeTax,Tbl_Transactions[[#This Row],[Amount]]*Rng_Lookup_SalesTax)</f>
        <v>134.14000000000001</v>
      </c>
      <c r="Q754" s="14">
        <f>IF(Tbl_Transactions[[#This Row],[Type]]="Expense",Tbl_Transactions[[#This Row],[Amount]]+Tbl_Transactions[[#This Row],[Tax]],Tbl_Transactions[[#This Row],[Amount]]-Tbl_Transactions[[#This Row],[Tax]])</f>
        <v>218.85999999999999</v>
      </c>
      <c r="R754" s="10" t="str">
        <f>IF(Tbl_Transactions[[#This Row],[Category]]="Income","Income","Expense")</f>
        <v>Income</v>
      </c>
    </row>
    <row r="755" spans="1:18" x14ac:dyDescent="0.25">
      <c r="A755" s="10">
        <v>754</v>
      </c>
      <c r="B755" s="15">
        <v>41878</v>
      </c>
      <c r="C755" s="16">
        <v>0.67337836041881349</v>
      </c>
      <c r="D755" s="10">
        <f>IF(Tbl_Transactions[[#This Row],[Date]]="","",YEAR(Tbl_Transactions[[#This Row],[Date]]))</f>
        <v>2014</v>
      </c>
      <c r="E755" s="10">
        <f>MONTH(Tbl_Transactions[[#This Row],[Date]])</f>
        <v>8</v>
      </c>
      <c r="F755" s="10" t="str">
        <f>VLOOKUP(Tbl_Transactions[[#This Row],[Month Num]],Tbl_Lookup_Month[],2)</f>
        <v>Aug</v>
      </c>
      <c r="G755" s="10">
        <f>DAY(Tbl_Transactions[[#This Row],[Date]])</f>
        <v>27</v>
      </c>
      <c r="H755" s="10">
        <f>WEEKDAY(Tbl_Transactions[[#This Row],[Date]])</f>
        <v>4</v>
      </c>
      <c r="I755" s="10" t="str">
        <f>VLOOKUP(Tbl_Transactions[[#This Row],[Weekday Num]],Tbl_Lookup_Weekday[], 2)</f>
        <v>Wed</v>
      </c>
      <c r="J755" s="10" t="str">
        <f>VLOOKUP(Tbl_Transactions[[#This Row],[Time]],Tbl_Lookup_Time[],4,TRUE)</f>
        <v>Afternoon</v>
      </c>
      <c r="K755" s="10" t="s">
        <v>28</v>
      </c>
      <c r="L755" s="10" t="s">
        <v>42</v>
      </c>
      <c r="M755" s="10" t="s">
        <v>43</v>
      </c>
      <c r="N755" s="10" t="s">
        <v>26</v>
      </c>
      <c r="O755" s="14">
        <v>23</v>
      </c>
      <c r="P755" s="14">
        <f>IF(Tbl_Transactions[[#This Row],[Type]]="Income",Tbl_Transactions[[#This Row],[Amount]]*Rng_Lookup_IncomeTax,Tbl_Transactions[[#This Row],[Amount]]*Rng_Lookup_SalesTax)</f>
        <v>2.0412499999999998</v>
      </c>
      <c r="Q755" s="14">
        <f>IF(Tbl_Transactions[[#This Row],[Type]]="Expense",Tbl_Transactions[[#This Row],[Amount]]+Tbl_Transactions[[#This Row],[Tax]],Tbl_Transactions[[#This Row],[Amount]]-Tbl_Transactions[[#This Row],[Tax]])</f>
        <v>25.041249999999998</v>
      </c>
      <c r="R755" s="10" t="str">
        <f>IF(Tbl_Transactions[[#This Row],[Category]]="Income","Income","Expense")</f>
        <v>Expense</v>
      </c>
    </row>
    <row r="756" spans="1:18" x14ac:dyDescent="0.25">
      <c r="A756" s="10">
        <v>755</v>
      </c>
      <c r="B756" s="15">
        <v>41879</v>
      </c>
      <c r="C756" s="16">
        <v>0.33611777224690331</v>
      </c>
      <c r="D756" s="10">
        <f>IF(Tbl_Transactions[[#This Row],[Date]]="","",YEAR(Tbl_Transactions[[#This Row],[Date]]))</f>
        <v>2014</v>
      </c>
      <c r="E756" s="10">
        <f>MONTH(Tbl_Transactions[[#This Row],[Date]])</f>
        <v>8</v>
      </c>
      <c r="F756" s="10" t="str">
        <f>VLOOKUP(Tbl_Transactions[[#This Row],[Month Num]],Tbl_Lookup_Month[],2)</f>
        <v>Aug</v>
      </c>
      <c r="G756" s="10">
        <f>DAY(Tbl_Transactions[[#This Row],[Date]])</f>
        <v>28</v>
      </c>
      <c r="H756" s="10">
        <f>WEEKDAY(Tbl_Transactions[[#This Row],[Date]])</f>
        <v>5</v>
      </c>
      <c r="I756" s="10" t="str">
        <f>VLOOKUP(Tbl_Transactions[[#This Row],[Weekday Num]],Tbl_Lookup_Weekday[], 2)</f>
        <v>Thu</v>
      </c>
      <c r="J756" s="10" t="str">
        <f>VLOOKUP(Tbl_Transactions[[#This Row],[Time]],Tbl_Lookup_Time[],4,TRUE)</f>
        <v>Morning</v>
      </c>
      <c r="K756" s="10" t="s">
        <v>28</v>
      </c>
      <c r="L756" s="10" t="s">
        <v>42</v>
      </c>
      <c r="M756" s="10" t="s">
        <v>43</v>
      </c>
      <c r="N756" s="10" t="s">
        <v>19</v>
      </c>
      <c r="O756" s="14">
        <v>98</v>
      </c>
      <c r="P756" s="14">
        <f>IF(Tbl_Transactions[[#This Row],[Type]]="Income",Tbl_Transactions[[#This Row],[Amount]]*Rng_Lookup_IncomeTax,Tbl_Transactions[[#This Row],[Amount]]*Rng_Lookup_SalesTax)</f>
        <v>8.6974999999999998</v>
      </c>
      <c r="Q756" s="14">
        <f>IF(Tbl_Transactions[[#This Row],[Type]]="Expense",Tbl_Transactions[[#This Row],[Amount]]+Tbl_Transactions[[#This Row],[Tax]],Tbl_Transactions[[#This Row],[Amount]]-Tbl_Transactions[[#This Row],[Tax]])</f>
        <v>106.69750000000001</v>
      </c>
      <c r="R756" s="10" t="str">
        <f>IF(Tbl_Transactions[[#This Row],[Category]]="Income","Income","Expense")</f>
        <v>Expense</v>
      </c>
    </row>
    <row r="757" spans="1:18" x14ac:dyDescent="0.25">
      <c r="A757" s="10">
        <v>756</v>
      </c>
      <c r="B757" s="15">
        <v>41882</v>
      </c>
      <c r="C757" s="16">
        <v>0.82707546114227426</v>
      </c>
      <c r="D757" s="10">
        <f>IF(Tbl_Transactions[[#This Row],[Date]]="","",YEAR(Tbl_Transactions[[#This Row],[Date]]))</f>
        <v>2014</v>
      </c>
      <c r="E757" s="10">
        <f>MONTH(Tbl_Transactions[[#This Row],[Date]])</f>
        <v>8</v>
      </c>
      <c r="F757" s="10" t="str">
        <f>VLOOKUP(Tbl_Transactions[[#This Row],[Month Num]],Tbl_Lookup_Month[],2)</f>
        <v>Aug</v>
      </c>
      <c r="G757" s="10">
        <f>DAY(Tbl_Transactions[[#This Row],[Date]])</f>
        <v>31</v>
      </c>
      <c r="H757" s="10">
        <f>WEEKDAY(Tbl_Transactions[[#This Row],[Date]])</f>
        <v>1</v>
      </c>
      <c r="I757" s="10" t="str">
        <f>VLOOKUP(Tbl_Transactions[[#This Row],[Weekday Num]],Tbl_Lookup_Weekday[], 2)</f>
        <v>Sun</v>
      </c>
      <c r="J757" s="10" t="str">
        <f>VLOOKUP(Tbl_Transactions[[#This Row],[Time]],Tbl_Lookup_Time[],4,TRUE)</f>
        <v>Evening</v>
      </c>
      <c r="K757" s="10" t="s">
        <v>28</v>
      </c>
      <c r="L757" s="10" t="s">
        <v>32</v>
      </c>
      <c r="M757" s="10" t="s">
        <v>33</v>
      </c>
      <c r="N757" s="10" t="s">
        <v>35</v>
      </c>
      <c r="O757" s="14">
        <v>141</v>
      </c>
      <c r="P757" s="14">
        <f>IF(Tbl_Transactions[[#This Row],[Type]]="Income",Tbl_Transactions[[#This Row],[Amount]]*Rng_Lookup_IncomeTax,Tbl_Transactions[[#This Row],[Amount]]*Rng_Lookup_SalesTax)</f>
        <v>12.51375</v>
      </c>
      <c r="Q757" s="14">
        <f>IF(Tbl_Transactions[[#This Row],[Type]]="Expense",Tbl_Transactions[[#This Row],[Amount]]+Tbl_Transactions[[#This Row],[Tax]],Tbl_Transactions[[#This Row],[Amount]]-Tbl_Transactions[[#This Row],[Tax]])</f>
        <v>153.51374999999999</v>
      </c>
      <c r="R757" s="10" t="str">
        <f>IF(Tbl_Transactions[[#This Row],[Category]]="Income","Income","Expense")</f>
        <v>Expense</v>
      </c>
    </row>
    <row r="758" spans="1:18" x14ac:dyDescent="0.25">
      <c r="A758" s="10">
        <v>757</v>
      </c>
      <c r="B758" s="15">
        <v>41882</v>
      </c>
      <c r="C758" s="16">
        <v>0.4600748534154121</v>
      </c>
      <c r="D758" s="10">
        <f>IF(Tbl_Transactions[[#This Row],[Date]]="","",YEAR(Tbl_Transactions[[#This Row],[Date]]))</f>
        <v>2014</v>
      </c>
      <c r="E758" s="10">
        <f>MONTH(Tbl_Transactions[[#This Row],[Date]])</f>
        <v>8</v>
      </c>
      <c r="F758" s="10" t="str">
        <f>VLOOKUP(Tbl_Transactions[[#This Row],[Month Num]],Tbl_Lookup_Month[],2)</f>
        <v>Aug</v>
      </c>
      <c r="G758" s="10">
        <f>DAY(Tbl_Transactions[[#This Row],[Date]])</f>
        <v>31</v>
      </c>
      <c r="H758" s="10">
        <f>WEEKDAY(Tbl_Transactions[[#This Row],[Date]])</f>
        <v>1</v>
      </c>
      <c r="I758" s="10" t="str">
        <f>VLOOKUP(Tbl_Transactions[[#This Row],[Weekday Num]],Tbl_Lookup_Weekday[], 2)</f>
        <v>Sun</v>
      </c>
      <c r="J758" s="10" t="str">
        <f>VLOOKUP(Tbl_Transactions[[#This Row],[Time]],Tbl_Lookup_Time[],4,TRUE)</f>
        <v>Late Morning</v>
      </c>
      <c r="K758" s="10" t="s">
        <v>17</v>
      </c>
      <c r="L758" s="10" t="s">
        <v>16</v>
      </c>
      <c r="M758" s="10" t="s">
        <v>18</v>
      </c>
      <c r="N758" s="10" t="s">
        <v>35</v>
      </c>
      <c r="O758" s="14">
        <v>55</v>
      </c>
      <c r="P758" s="14">
        <f>IF(Tbl_Transactions[[#This Row],[Type]]="Income",Tbl_Transactions[[#This Row],[Amount]]*Rng_Lookup_IncomeTax,Tbl_Transactions[[#This Row],[Amount]]*Rng_Lookup_SalesTax)</f>
        <v>20.9</v>
      </c>
      <c r="Q758" s="14">
        <f>IF(Tbl_Transactions[[#This Row],[Type]]="Expense",Tbl_Transactions[[#This Row],[Amount]]+Tbl_Transactions[[#This Row],[Tax]],Tbl_Transactions[[#This Row],[Amount]]-Tbl_Transactions[[#This Row],[Tax]])</f>
        <v>34.1</v>
      </c>
      <c r="R758" s="10" t="str">
        <f>IF(Tbl_Transactions[[#This Row],[Category]]="Income","Income","Expense")</f>
        <v>Income</v>
      </c>
    </row>
    <row r="759" spans="1:18" x14ac:dyDescent="0.25">
      <c r="A759" s="10">
        <v>758</v>
      </c>
      <c r="B759" s="15">
        <v>41883</v>
      </c>
      <c r="C759" s="16">
        <v>0.31359500752715497</v>
      </c>
      <c r="D759" s="10">
        <f>IF(Tbl_Transactions[[#This Row],[Date]]="","",YEAR(Tbl_Transactions[[#This Row],[Date]]))</f>
        <v>2014</v>
      </c>
      <c r="E759" s="10">
        <f>MONTH(Tbl_Transactions[[#This Row],[Date]])</f>
        <v>9</v>
      </c>
      <c r="F759" s="10" t="str">
        <f>VLOOKUP(Tbl_Transactions[[#This Row],[Month Num]],Tbl_Lookup_Month[],2)</f>
        <v>Sep</v>
      </c>
      <c r="G759" s="10">
        <f>DAY(Tbl_Transactions[[#This Row],[Date]])</f>
        <v>1</v>
      </c>
      <c r="H759" s="10">
        <f>WEEKDAY(Tbl_Transactions[[#This Row],[Date]])</f>
        <v>2</v>
      </c>
      <c r="I759" s="10" t="str">
        <f>VLOOKUP(Tbl_Transactions[[#This Row],[Weekday Num]],Tbl_Lookup_Weekday[], 2)</f>
        <v>Mon</v>
      </c>
      <c r="J759" s="10" t="str">
        <f>VLOOKUP(Tbl_Transactions[[#This Row],[Time]],Tbl_Lookup_Time[],4,TRUE)</f>
        <v>Morning</v>
      </c>
      <c r="K759" s="10" t="s">
        <v>28</v>
      </c>
      <c r="L759" s="10" t="s">
        <v>42</v>
      </c>
      <c r="M759" s="10" t="s">
        <v>43</v>
      </c>
      <c r="N759" s="10" t="s">
        <v>35</v>
      </c>
      <c r="O759" s="14">
        <v>422</v>
      </c>
      <c r="P759" s="14">
        <f>IF(Tbl_Transactions[[#This Row],[Type]]="Income",Tbl_Transactions[[#This Row],[Amount]]*Rng_Lookup_IncomeTax,Tbl_Transactions[[#This Row],[Amount]]*Rng_Lookup_SalesTax)</f>
        <v>37.452500000000001</v>
      </c>
      <c r="Q759" s="14">
        <f>IF(Tbl_Transactions[[#This Row],[Type]]="Expense",Tbl_Transactions[[#This Row],[Amount]]+Tbl_Transactions[[#This Row],[Tax]],Tbl_Transactions[[#This Row],[Amount]]-Tbl_Transactions[[#This Row],[Tax]])</f>
        <v>459.45249999999999</v>
      </c>
      <c r="R759" s="10" t="str">
        <f>IF(Tbl_Transactions[[#This Row],[Category]]="Income","Income","Expense")</f>
        <v>Expense</v>
      </c>
    </row>
    <row r="760" spans="1:18" x14ac:dyDescent="0.25">
      <c r="A760" s="10">
        <v>759</v>
      </c>
      <c r="B760" s="15">
        <v>41884</v>
      </c>
      <c r="C760" s="16">
        <v>0.32529559185575463</v>
      </c>
      <c r="D760" s="10">
        <f>IF(Tbl_Transactions[[#This Row],[Date]]="","",YEAR(Tbl_Transactions[[#This Row],[Date]]))</f>
        <v>2014</v>
      </c>
      <c r="E760" s="10">
        <f>MONTH(Tbl_Transactions[[#This Row],[Date]])</f>
        <v>9</v>
      </c>
      <c r="F760" s="10" t="str">
        <f>VLOOKUP(Tbl_Transactions[[#This Row],[Month Num]],Tbl_Lookup_Month[],2)</f>
        <v>Sep</v>
      </c>
      <c r="G760" s="10">
        <f>DAY(Tbl_Transactions[[#This Row],[Date]])</f>
        <v>2</v>
      </c>
      <c r="H760" s="10">
        <f>WEEKDAY(Tbl_Transactions[[#This Row],[Date]])</f>
        <v>3</v>
      </c>
      <c r="I760" s="10" t="str">
        <f>VLOOKUP(Tbl_Transactions[[#This Row],[Weekday Num]],Tbl_Lookup_Weekday[], 2)</f>
        <v>Tue</v>
      </c>
      <c r="J760" s="10" t="str">
        <f>VLOOKUP(Tbl_Transactions[[#This Row],[Time]],Tbl_Lookup_Time[],4,TRUE)</f>
        <v>Morning</v>
      </c>
      <c r="K760" s="10" t="s">
        <v>55</v>
      </c>
      <c r="L760" s="10" t="s">
        <v>57</v>
      </c>
      <c r="M760" s="10" t="s">
        <v>58</v>
      </c>
      <c r="N760" s="10" t="s">
        <v>35</v>
      </c>
      <c r="O760" s="14">
        <v>252</v>
      </c>
      <c r="P760" s="14">
        <f>IF(Tbl_Transactions[[#This Row],[Type]]="Income",Tbl_Transactions[[#This Row],[Amount]]*Rng_Lookup_IncomeTax,Tbl_Transactions[[#This Row],[Amount]]*Rng_Lookup_SalesTax)</f>
        <v>22.364999999999998</v>
      </c>
      <c r="Q760" s="14">
        <f>IF(Tbl_Transactions[[#This Row],[Type]]="Expense",Tbl_Transactions[[#This Row],[Amount]]+Tbl_Transactions[[#This Row],[Tax]],Tbl_Transactions[[#This Row],[Amount]]-Tbl_Transactions[[#This Row],[Tax]])</f>
        <v>274.36500000000001</v>
      </c>
      <c r="R760" s="10" t="str">
        <f>IF(Tbl_Transactions[[#This Row],[Category]]="Income","Income","Expense")</f>
        <v>Expense</v>
      </c>
    </row>
    <row r="761" spans="1:18" x14ac:dyDescent="0.25">
      <c r="A761" s="10">
        <v>760</v>
      </c>
      <c r="B761" s="15">
        <v>41884</v>
      </c>
      <c r="C761" s="16">
        <v>0.32368781920487422</v>
      </c>
      <c r="D761" s="10">
        <f>IF(Tbl_Transactions[[#This Row],[Date]]="","",YEAR(Tbl_Transactions[[#This Row],[Date]]))</f>
        <v>2014</v>
      </c>
      <c r="E761" s="10">
        <f>MONTH(Tbl_Transactions[[#This Row],[Date]])</f>
        <v>9</v>
      </c>
      <c r="F761" s="10" t="str">
        <f>VLOOKUP(Tbl_Transactions[[#This Row],[Month Num]],Tbl_Lookup_Month[],2)</f>
        <v>Sep</v>
      </c>
      <c r="G761" s="10">
        <f>DAY(Tbl_Transactions[[#This Row],[Date]])</f>
        <v>2</v>
      </c>
      <c r="H761" s="10">
        <f>WEEKDAY(Tbl_Transactions[[#This Row],[Date]])</f>
        <v>3</v>
      </c>
      <c r="I761" s="10" t="str">
        <f>VLOOKUP(Tbl_Transactions[[#This Row],[Weekday Num]],Tbl_Lookup_Weekday[], 2)</f>
        <v>Tue</v>
      </c>
      <c r="J761" s="10" t="str">
        <f>VLOOKUP(Tbl_Transactions[[#This Row],[Time]],Tbl_Lookup_Time[],4,TRUE)</f>
        <v>Morning</v>
      </c>
      <c r="K761" s="10" t="s">
        <v>40</v>
      </c>
      <c r="L761" s="10" t="s">
        <v>39</v>
      </c>
      <c r="M761" s="10" t="s">
        <v>41</v>
      </c>
      <c r="N761" s="10" t="s">
        <v>35</v>
      </c>
      <c r="O761" s="14">
        <v>212</v>
      </c>
      <c r="P761" s="14">
        <f>IF(Tbl_Transactions[[#This Row],[Type]]="Income",Tbl_Transactions[[#This Row],[Amount]]*Rng_Lookup_IncomeTax,Tbl_Transactions[[#This Row],[Amount]]*Rng_Lookup_SalesTax)</f>
        <v>18.814999999999998</v>
      </c>
      <c r="Q761" s="14">
        <f>IF(Tbl_Transactions[[#This Row],[Type]]="Expense",Tbl_Transactions[[#This Row],[Amount]]+Tbl_Transactions[[#This Row],[Tax]],Tbl_Transactions[[#This Row],[Amount]]-Tbl_Transactions[[#This Row],[Tax]])</f>
        <v>230.815</v>
      </c>
      <c r="R761" s="10" t="str">
        <f>IF(Tbl_Transactions[[#This Row],[Category]]="Income","Income","Expense")</f>
        <v>Expense</v>
      </c>
    </row>
    <row r="762" spans="1:18" x14ac:dyDescent="0.25">
      <c r="A762" s="10">
        <v>761</v>
      </c>
      <c r="B762" s="15">
        <v>41885</v>
      </c>
      <c r="C762" s="16">
        <v>0.30011666047732144</v>
      </c>
      <c r="D762" s="10">
        <f>IF(Tbl_Transactions[[#This Row],[Date]]="","",YEAR(Tbl_Transactions[[#This Row],[Date]]))</f>
        <v>2014</v>
      </c>
      <c r="E762" s="10">
        <f>MONTH(Tbl_Transactions[[#This Row],[Date]])</f>
        <v>9</v>
      </c>
      <c r="F762" s="10" t="str">
        <f>VLOOKUP(Tbl_Transactions[[#This Row],[Month Num]],Tbl_Lookup_Month[],2)</f>
        <v>Sep</v>
      </c>
      <c r="G762" s="10">
        <f>DAY(Tbl_Transactions[[#This Row],[Date]])</f>
        <v>3</v>
      </c>
      <c r="H762" s="10">
        <f>WEEKDAY(Tbl_Transactions[[#This Row],[Date]])</f>
        <v>4</v>
      </c>
      <c r="I762" s="10" t="str">
        <f>VLOOKUP(Tbl_Transactions[[#This Row],[Weekday Num]],Tbl_Lookup_Weekday[], 2)</f>
        <v>Wed</v>
      </c>
      <c r="J762" s="10" t="str">
        <f>VLOOKUP(Tbl_Transactions[[#This Row],[Time]],Tbl_Lookup_Time[],4,TRUE)</f>
        <v>Morning</v>
      </c>
      <c r="K762" s="10" t="s">
        <v>40</v>
      </c>
      <c r="L762" s="10" t="s">
        <v>39</v>
      </c>
      <c r="M762" s="10" t="s">
        <v>41</v>
      </c>
      <c r="N762" s="10" t="s">
        <v>35</v>
      </c>
      <c r="O762" s="14">
        <v>58</v>
      </c>
      <c r="P762" s="14">
        <f>IF(Tbl_Transactions[[#This Row],[Type]]="Income",Tbl_Transactions[[#This Row],[Amount]]*Rng_Lookup_IncomeTax,Tbl_Transactions[[#This Row],[Amount]]*Rng_Lookup_SalesTax)</f>
        <v>5.1475</v>
      </c>
      <c r="Q762" s="14">
        <f>IF(Tbl_Transactions[[#This Row],[Type]]="Expense",Tbl_Transactions[[#This Row],[Amount]]+Tbl_Transactions[[#This Row],[Tax]],Tbl_Transactions[[#This Row],[Amount]]-Tbl_Transactions[[#This Row],[Tax]])</f>
        <v>63.147500000000001</v>
      </c>
      <c r="R762" s="10" t="str">
        <f>IF(Tbl_Transactions[[#This Row],[Category]]="Income","Income","Expense")</f>
        <v>Expense</v>
      </c>
    </row>
    <row r="763" spans="1:18" x14ac:dyDescent="0.25">
      <c r="A763" s="10">
        <v>762</v>
      </c>
      <c r="B763" s="15">
        <v>41887</v>
      </c>
      <c r="C763" s="16">
        <v>0.41955109635165189</v>
      </c>
      <c r="D763" s="10">
        <f>IF(Tbl_Transactions[[#This Row],[Date]]="","",YEAR(Tbl_Transactions[[#This Row],[Date]]))</f>
        <v>2014</v>
      </c>
      <c r="E763" s="10">
        <f>MONTH(Tbl_Transactions[[#This Row],[Date]])</f>
        <v>9</v>
      </c>
      <c r="F763" s="10" t="str">
        <f>VLOOKUP(Tbl_Transactions[[#This Row],[Month Num]],Tbl_Lookup_Month[],2)</f>
        <v>Sep</v>
      </c>
      <c r="G763" s="10">
        <f>DAY(Tbl_Transactions[[#This Row],[Date]])</f>
        <v>5</v>
      </c>
      <c r="H763" s="10">
        <f>WEEKDAY(Tbl_Transactions[[#This Row],[Date]])</f>
        <v>6</v>
      </c>
      <c r="I763" s="10" t="str">
        <f>VLOOKUP(Tbl_Transactions[[#This Row],[Weekday Num]],Tbl_Lookup_Weekday[], 2)</f>
        <v>Fri</v>
      </c>
      <c r="J763" s="10" t="str">
        <f>VLOOKUP(Tbl_Transactions[[#This Row],[Time]],Tbl_Lookup_Time[],4,TRUE)</f>
        <v>Late Morning</v>
      </c>
      <c r="K763" s="10" t="s">
        <v>37</v>
      </c>
      <c r="L763" s="10" t="s">
        <v>36</v>
      </c>
      <c r="M763" s="10" t="s">
        <v>38</v>
      </c>
      <c r="N763" s="10" t="s">
        <v>35</v>
      </c>
      <c r="O763" s="14">
        <v>316</v>
      </c>
      <c r="P763" s="14">
        <f>IF(Tbl_Transactions[[#This Row],[Type]]="Income",Tbl_Transactions[[#This Row],[Amount]]*Rng_Lookup_IncomeTax,Tbl_Transactions[[#This Row],[Amount]]*Rng_Lookup_SalesTax)</f>
        <v>28.044999999999998</v>
      </c>
      <c r="Q763" s="14">
        <f>IF(Tbl_Transactions[[#This Row],[Type]]="Expense",Tbl_Transactions[[#This Row],[Amount]]+Tbl_Transactions[[#This Row],[Tax]],Tbl_Transactions[[#This Row],[Amount]]-Tbl_Transactions[[#This Row],[Tax]])</f>
        <v>344.04500000000002</v>
      </c>
      <c r="R763" s="10" t="str">
        <f>IF(Tbl_Transactions[[#This Row],[Category]]="Income","Income","Expense")</f>
        <v>Expense</v>
      </c>
    </row>
    <row r="764" spans="1:18" x14ac:dyDescent="0.25">
      <c r="A764" s="10">
        <v>763</v>
      </c>
      <c r="B764" s="15">
        <v>41897</v>
      </c>
      <c r="C764" s="16">
        <v>0.37461828692819144</v>
      </c>
      <c r="D764" s="10">
        <f>IF(Tbl_Transactions[[#This Row],[Date]]="","",YEAR(Tbl_Transactions[[#This Row],[Date]]))</f>
        <v>2014</v>
      </c>
      <c r="E764" s="10">
        <f>MONTH(Tbl_Transactions[[#This Row],[Date]])</f>
        <v>9</v>
      </c>
      <c r="F764" s="10" t="str">
        <f>VLOOKUP(Tbl_Transactions[[#This Row],[Month Num]],Tbl_Lookup_Month[],2)</f>
        <v>Sep</v>
      </c>
      <c r="G764" s="10">
        <f>DAY(Tbl_Transactions[[#This Row],[Date]])</f>
        <v>15</v>
      </c>
      <c r="H764" s="10">
        <f>WEEKDAY(Tbl_Transactions[[#This Row],[Date]])</f>
        <v>2</v>
      </c>
      <c r="I764" s="10" t="str">
        <f>VLOOKUP(Tbl_Transactions[[#This Row],[Weekday Num]],Tbl_Lookup_Weekday[], 2)</f>
        <v>Mon</v>
      </c>
      <c r="J764" s="10" t="str">
        <f>VLOOKUP(Tbl_Transactions[[#This Row],[Time]],Tbl_Lookup_Time[],4,TRUE)</f>
        <v>Morning</v>
      </c>
      <c r="K764" s="10" t="s">
        <v>28</v>
      </c>
      <c r="L764" s="10" t="s">
        <v>27</v>
      </c>
      <c r="M764" s="10" t="s">
        <v>29</v>
      </c>
      <c r="N764" s="10" t="s">
        <v>26</v>
      </c>
      <c r="O764" s="14">
        <v>288</v>
      </c>
      <c r="P764" s="14">
        <f>IF(Tbl_Transactions[[#This Row],[Type]]="Income",Tbl_Transactions[[#This Row],[Amount]]*Rng_Lookup_IncomeTax,Tbl_Transactions[[#This Row],[Amount]]*Rng_Lookup_SalesTax)</f>
        <v>25.56</v>
      </c>
      <c r="Q764" s="14">
        <f>IF(Tbl_Transactions[[#This Row],[Type]]="Expense",Tbl_Transactions[[#This Row],[Amount]]+Tbl_Transactions[[#This Row],[Tax]],Tbl_Transactions[[#This Row],[Amount]]-Tbl_Transactions[[#This Row],[Tax]])</f>
        <v>313.56</v>
      </c>
      <c r="R764" s="10" t="str">
        <f>IF(Tbl_Transactions[[#This Row],[Category]]="Income","Income","Expense")</f>
        <v>Expense</v>
      </c>
    </row>
    <row r="765" spans="1:18" x14ac:dyDescent="0.25">
      <c r="A765" s="10">
        <v>764</v>
      </c>
      <c r="B765" s="15">
        <v>41897</v>
      </c>
      <c r="C765" s="16">
        <v>0.78992123891608124</v>
      </c>
      <c r="D765" s="10">
        <f>IF(Tbl_Transactions[[#This Row],[Date]]="","",YEAR(Tbl_Transactions[[#This Row],[Date]]))</f>
        <v>2014</v>
      </c>
      <c r="E765" s="10">
        <f>MONTH(Tbl_Transactions[[#This Row],[Date]])</f>
        <v>9</v>
      </c>
      <c r="F765" s="10" t="str">
        <f>VLOOKUP(Tbl_Transactions[[#This Row],[Month Num]],Tbl_Lookup_Month[],2)</f>
        <v>Sep</v>
      </c>
      <c r="G765" s="10">
        <f>DAY(Tbl_Transactions[[#This Row],[Date]])</f>
        <v>15</v>
      </c>
      <c r="H765" s="10">
        <f>WEEKDAY(Tbl_Transactions[[#This Row],[Date]])</f>
        <v>2</v>
      </c>
      <c r="I765" s="10" t="str">
        <f>VLOOKUP(Tbl_Transactions[[#This Row],[Weekday Num]],Tbl_Lookup_Weekday[], 2)</f>
        <v>Mon</v>
      </c>
      <c r="J765" s="10" t="str">
        <f>VLOOKUP(Tbl_Transactions[[#This Row],[Time]],Tbl_Lookup_Time[],4,TRUE)</f>
        <v>Evening</v>
      </c>
      <c r="K765" s="10" t="s">
        <v>17</v>
      </c>
      <c r="L765" s="10" t="s">
        <v>16</v>
      </c>
      <c r="M765" s="10" t="s">
        <v>18</v>
      </c>
      <c r="N765" s="10" t="s">
        <v>26</v>
      </c>
      <c r="O765" s="14">
        <v>42</v>
      </c>
      <c r="P765" s="14">
        <f>IF(Tbl_Transactions[[#This Row],[Type]]="Income",Tbl_Transactions[[#This Row],[Amount]]*Rng_Lookup_IncomeTax,Tbl_Transactions[[#This Row],[Amount]]*Rng_Lookup_SalesTax)</f>
        <v>15.96</v>
      </c>
      <c r="Q765" s="14">
        <f>IF(Tbl_Transactions[[#This Row],[Type]]="Expense",Tbl_Transactions[[#This Row],[Amount]]+Tbl_Transactions[[#This Row],[Tax]],Tbl_Transactions[[#This Row],[Amount]]-Tbl_Transactions[[#This Row],[Tax]])</f>
        <v>26.04</v>
      </c>
      <c r="R765" s="10" t="str">
        <f>IF(Tbl_Transactions[[#This Row],[Category]]="Income","Income","Expense")</f>
        <v>Income</v>
      </c>
    </row>
    <row r="766" spans="1:18" x14ac:dyDescent="0.25">
      <c r="A766" s="10">
        <v>765</v>
      </c>
      <c r="B766" s="15">
        <v>41899</v>
      </c>
      <c r="C766" s="16">
        <v>0.68765256415350406</v>
      </c>
      <c r="D766" s="10">
        <f>IF(Tbl_Transactions[[#This Row],[Date]]="","",YEAR(Tbl_Transactions[[#This Row],[Date]]))</f>
        <v>2014</v>
      </c>
      <c r="E766" s="10">
        <f>MONTH(Tbl_Transactions[[#This Row],[Date]])</f>
        <v>9</v>
      </c>
      <c r="F766" s="10" t="str">
        <f>VLOOKUP(Tbl_Transactions[[#This Row],[Month Num]],Tbl_Lookup_Month[],2)</f>
        <v>Sep</v>
      </c>
      <c r="G766" s="10">
        <f>DAY(Tbl_Transactions[[#This Row],[Date]])</f>
        <v>17</v>
      </c>
      <c r="H766" s="10">
        <f>WEEKDAY(Tbl_Transactions[[#This Row],[Date]])</f>
        <v>4</v>
      </c>
      <c r="I766" s="10" t="str">
        <f>VLOOKUP(Tbl_Transactions[[#This Row],[Weekday Num]],Tbl_Lookup_Weekday[], 2)</f>
        <v>Wed</v>
      </c>
      <c r="J766" s="10" t="str">
        <f>VLOOKUP(Tbl_Transactions[[#This Row],[Time]],Tbl_Lookup_Time[],4,TRUE)</f>
        <v>Afternoon</v>
      </c>
      <c r="K766" s="10" t="s">
        <v>55</v>
      </c>
      <c r="L766" s="10" t="s">
        <v>54</v>
      </c>
      <c r="M766" s="10" t="s">
        <v>56</v>
      </c>
      <c r="N766" s="10" t="s">
        <v>26</v>
      </c>
      <c r="O766" s="14">
        <v>163</v>
      </c>
      <c r="P766" s="14">
        <f>IF(Tbl_Transactions[[#This Row],[Type]]="Income",Tbl_Transactions[[#This Row],[Amount]]*Rng_Lookup_IncomeTax,Tbl_Transactions[[#This Row],[Amount]]*Rng_Lookup_SalesTax)</f>
        <v>14.466249999999999</v>
      </c>
      <c r="Q766" s="14">
        <f>IF(Tbl_Transactions[[#This Row],[Type]]="Expense",Tbl_Transactions[[#This Row],[Amount]]+Tbl_Transactions[[#This Row],[Tax]],Tbl_Transactions[[#This Row],[Amount]]-Tbl_Transactions[[#This Row],[Tax]])</f>
        <v>177.46625</v>
      </c>
      <c r="R766" s="10" t="str">
        <f>IF(Tbl_Transactions[[#This Row],[Category]]="Income","Income","Expense")</f>
        <v>Expense</v>
      </c>
    </row>
    <row r="767" spans="1:18" x14ac:dyDescent="0.25">
      <c r="A767" s="10">
        <v>766</v>
      </c>
      <c r="B767" s="15">
        <v>41899</v>
      </c>
      <c r="C767" s="16">
        <v>0.4914349089028679</v>
      </c>
      <c r="D767" s="10">
        <f>IF(Tbl_Transactions[[#This Row],[Date]]="","",YEAR(Tbl_Transactions[[#This Row],[Date]]))</f>
        <v>2014</v>
      </c>
      <c r="E767" s="10">
        <f>MONTH(Tbl_Transactions[[#This Row],[Date]])</f>
        <v>9</v>
      </c>
      <c r="F767" s="10" t="str">
        <f>VLOOKUP(Tbl_Transactions[[#This Row],[Month Num]],Tbl_Lookup_Month[],2)</f>
        <v>Sep</v>
      </c>
      <c r="G767" s="10">
        <f>DAY(Tbl_Transactions[[#This Row],[Date]])</f>
        <v>17</v>
      </c>
      <c r="H767" s="10">
        <f>WEEKDAY(Tbl_Transactions[[#This Row],[Date]])</f>
        <v>4</v>
      </c>
      <c r="I767" s="10" t="str">
        <f>VLOOKUP(Tbl_Transactions[[#This Row],[Weekday Num]],Tbl_Lookup_Weekday[], 2)</f>
        <v>Wed</v>
      </c>
      <c r="J767" s="10" t="str">
        <f>VLOOKUP(Tbl_Transactions[[#This Row],[Time]],Tbl_Lookup_Time[],4,TRUE)</f>
        <v>Late Morning</v>
      </c>
      <c r="K767" s="10" t="s">
        <v>60</v>
      </c>
      <c r="L767" s="10" t="s">
        <v>59</v>
      </c>
      <c r="M767" s="10" t="s">
        <v>61</v>
      </c>
      <c r="N767" s="10" t="s">
        <v>19</v>
      </c>
      <c r="O767" s="14">
        <v>318</v>
      </c>
      <c r="P767" s="14">
        <f>IF(Tbl_Transactions[[#This Row],[Type]]="Income",Tbl_Transactions[[#This Row],[Amount]]*Rng_Lookup_IncomeTax,Tbl_Transactions[[#This Row],[Amount]]*Rng_Lookup_SalesTax)</f>
        <v>28.2225</v>
      </c>
      <c r="Q767" s="14">
        <f>IF(Tbl_Transactions[[#This Row],[Type]]="Expense",Tbl_Transactions[[#This Row],[Amount]]+Tbl_Transactions[[#This Row],[Tax]],Tbl_Transactions[[#This Row],[Amount]]-Tbl_Transactions[[#This Row],[Tax]])</f>
        <v>346.22250000000003</v>
      </c>
      <c r="R767" s="10" t="str">
        <f>IF(Tbl_Transactions[[#This Row],[Category]]="Income","Income","Expense")</f>
        <v>Expense</v>
      </c>
    </row>
    <row r="768" spans="1:18" x14ac:dyDescent="0.25">
      <c r="A768" s="10">
        <v>767</v>
      </c>
      <c r="B768" s="15">
        <v>41902</v>
      </c>
      <c r="C768" s="16">
        <v>0.92629688283892908</v>
      </c>
      <c r="D768" s="10">
        <f>IF(Tbl_Transactions[[#This Row],[Date]]="","",YEAR(Tbl_Transactions[[#This Row],[Date]]))</f>
        <v>2014</v>
      </c>
      <c r="E768" s="10">
        <f>MONTH(Tbl_Transactions[[#This Row],[Date]])</f>
        <v>9</v>
      </c>
      <c r="F768" s="10" t="str">
        <f>VLOOKUP(Tbl_Transactions[[#This Row],[Month Num]],Tbl_Lookup_Month[],2)</f>
        <v>Sep</v>
      </c>
      <c r="G768" s="10">
        <f>DAY(Tbl_Transactions[[#This Row],[Date]])</f>
        <v>20</v>
      </c>
      <c r="H768" s="10">
        <f>WEEKDAY(Tbl_Transactions[[#This Row],[Date]])</f>
        <v>7</v>
      </c>
      <c r="I768" s="10" t="str">
        <f>VLOOKUP(Tbl_Transactions[[#This Row],[Weekday Num]],Tbl_Lookup_Weekday[], 2)</f>
        <v>Sat</v>
      </c>
      <c r="J768" s="10" t="str">
        <f>VLOOKUP(Tbl_Transactions[[#This Row],[Time]],Tbl_Lookup_Time[],4,TRUE)</f>
        <v>Evening</v>
      </c>
      <c r="K768" s="10" t="s">
        <v>17</v>
      </c>
      <c r="L768" s="10" t="s">
        <v>20</v>
      </c>
      <c r="M768" s="10" t="s">
        <v>21</v>
      </c>
      <c r="N768" s="10" t="s">
        <v>35</v>
      </c>
      <c r="O768" s="14">
        <v>470</v>
      </c>
      <c r="P768" s="14">
        <f>IF(Tbl_Transactions[[#This Row],[Type]]="Income",Tbl_Transactions[[#This Row],[Amount]]*Rng_Lookup_IncomeTax,Tbl_Transactions[[#This Row],[Amount]]*Rng_Lookup_SalesTax)</f>
        <v>178.6</v>
      </c>
      <c r="Q768" s="14">
        <f>IF(Tbl_Transactions[[#This Row],[Type]]="Expense",Tbl_Transactions[[#This Row],[Amount]]+Tbl_Transactions[[#This Row],[Tax]],Tbl_Transactions[[#This Row],[Amount]]-Tbl_Transactions[[#This Row],[Tax]])</f>
        <v>291.39999999999998</v>
      </c>
      <c r="R768" s="10" t="str">
        <f>IF(Tbl_Transactions[[#This Row],[Category]]="Income","Income","Expense")</f>
        <v>Income</v>
      </c>
    </row>
    <row r="769" spans="1:18" x14ac:dyDescent="0.25">
      <c r="A769" s="10">
        <v>768</v>
      </c>
      <c r="B769" s="15">
        <v>41904</v>
      </c>
      <c r="C769" s="16">
        <v>0.26540877961282938</v>
      </c>
      <c r="D769" s="10">
        <f>IF(Tbl_Transactions[[#This Row],[Date]]="","",YEAR(Tbl_Transactions[[#This Row],[Date]]))</f>
        <v>2014</v>
      </c>
      <c r="E769" s="10">
        <f>MONTH(Tbl_Transactions[[#This Row],[Date]])</f>
        <v>9</v>
      </c>
      <c r="F769" s="10" t="str">
        <f>VLOOKUP(Tbl_Transactions[[#This Row],[Month Num]],Tbl_Lookup_Month[],2)</f>
        <v>Sep</v>
      </c>
      <c r="G769" s="10">
        <f>DAY(Tbl_Transactions[[#This Row],[Date]])</f>
        <v>22</v>
      </c>
      <c r="H769" s="10">
        <f>WEEKDAY(Tbl_Transactions[[#This Row],[Date]])</f>
        <v>2</v>
      </c>
      <c r="I769" s="10" t="str">
        <f>VLOOKUP(Tbl_Transactions[[#This Row],[Weekday Num]],Tbl_Lookup_Weekday[], 2)</f>
        <v>Mon</v>
      </c>
      <c r="J769" s="10" t="str">
        <f>VLOOKUP(Tbl_Transactions[[#This Row],[Time]],Tbl_Lookup_Time[],4,TRUE)</f>
        <v>Early Morning</v>
      </c>
      <c r="K769" s="10" t="s">
        <v>28</v>
      </c>
      <c r="L769" s="10" t="s">
        <v>42</v>
      </c>
      <c r="M769" s="10" t="s">
        <v>43</v>
      </c>
      <c r="N769" s="10" t="s">
        <v>35</v>
      </c>
      <c r="O769" s="14">
        <v>478</v>
      </c>
      <c r="P769" s="14">
        <f>IF(Tbl_Transactions[[#This Row],[Type]]="Income",Tbl_Transactions[[#This Row],[Amount]]*Rng_Lookup_IncomeTax,Tbl_Transactions[[#This Row],[Amount]]*Rng_Lookup_SalesTax)</f>
        <v>42.422499999999999</v>
      </c>
      <c r="Q769" s="14">
        <f>IF(Tbl_Transactions[[#This Row],[Type]]="Expense",Tbl_Transactions[[#This Row],[Amount]]+Tbl_Transactions[[#This Row],[Tax]],Tbl_Transactions[[#This Row],[Amount]]-Tbl_Transactions[[#This Row],[Tax]])</f>
        <v>520.42250000000001</v>
      </c>
      <c r="R769" s="10" t="str">
        <f>IF(Tbl_Transactions[[#This Row],[Category]]="Income","Income","Expense")</f>
        <v>Expense</v>
      </c>
    </row>
    <row r="770" spans="1:18" x14ac:dyDescent="0.25">
      <c r="A770" s="10">
        <v>769</v>
      </c>
      <c r="B770" s="15">
        <v>41905</v>
      </c>
      <c r="C770" s="16">
        <v>0.25045444746271017</v>
      </c>
      <c r="D770" s="10">
        <f>IF(Tbl_Transactions[[#This Row],[Date]]="","",YEAR(Tbl_Transactions[[#This Row],[Date]]))</f>
        <v>2014</v>
      </c>
      <c r="E770" s="10">
        <f>MONTH(Tbl_Transactions[[#This Row],[Date]])</f>
        <v>9</v>
      </c>
      <c r="F770" s="10" t="str">
        <f>VLOOKUP(Tbl_Transactions[[#This Row],[Month Num]],Tbl_Lookup_Month[],2)</f>
        <v>Sep</v>
      </c>
      <c r="G770" s="10">
        <f>DAY(Tbl_Transactions[[#This Row],[Date]])</f>
        <v>23</v>
      </c>
      <c r="H770" s="10">
        <f>WEEKDAY(Tbl_Transactions[[#This Row],[Date]])</f>
        <v>3</v>
      </c>
      <c r="I770" s="10" t="str">
        <f>VLOOKUP(Tbl_Transactions[[#This Row],[Weekday Num]],Tbl_Lookup_Weekday[], 2)</f>
        <v>Tue</v>
      </c>
      <c r="J770" s="10" t="str">
        <f>VLOOKUP(Tbl_Transactions[[#This Row],[Time]],Tbl_Lookup_Time[],4,TRUE)</f>
        <v>Early Morning</v>
      </c>
      <c r="K770" s="10" t="s">
        <v>24</v>
      </c>
      <c r="L770" s="10" t="s">
        <v>30</v>
      </c>
      <c r="M770" s="10" t="s">
        <v>31</v>
      </c>
      <c r="N770" s="10" t="s">
        <v>19</v>
      </c>
      <c r="O770" s="14">
        <v>139</v>
      </c>
      <c r="P770" s="14">
        <f>IF(Tbl_Transactions[[#This Row],[Type]]="Income",Tbl_Transactions[[#This Row],[Amount]]*Rng_Lookup_IncomeTax,Tbl_Transactions[[#This Row],[Amount]]*Rng_Lookup_SalesTax)</f>
        <v>12.33625</v>
      </c>
      <c r="Q770" s="14">
        <f>IF(Tbl_Transactions[[#This Row],[Type]]="Expense",Tbl_Transactions[[#This Row],[Amount]]+Tbl_Transactions[[#This Row],[Tax]],Tbl_Transactions[[#This Row],[Amount]]-Tbl_Transactions[[#This Row],[Tax]])</f>
        <v>151.33625000000001</v>
      </c>
      <c r="R770" s="10" t="str">
        <f>IF(Tbl_Transactions[[#This Row],[Category]]="Income","Income","Expense")</f>
        <v>Expense</v>
      </c>
    </row>
    <row r="771" spans="1:18" x14ac:dyDescent="0.25">
      <c r="A771" s="10">
        <v>770</v>
      </c>
      <c r="B771" s="15">
        <v>41907</v>
      </c>
      <c r="C771" s="16">
        <v>0.24919585592109861</v>
      </c>
      <c r="D771" s="10">
        <f>IF(Tbl_Transactions[[#This Row],[Date]]="","",YEAR(Tbl_Transactions[[#This Row],[Date]]))</f>
        <v>2014</v>
      </c>
      <c r="E771" s="10">
        <f>MONTH(Tbl_Transactions[[#This Row],[Date]])</f>
        <v>9</v>
      </c>
      <c r="F771" s="10" t="str">
        <f>VLOOKUP(Tbl_Transactions[[#This Row],[Month Num]],Tbl_Lookup_Month[],2)</f>
        <v>Sep</v>
      </c>
      <c r="G771" s="10">
        <f>DAY(Tbl_Transactions[[#This Row],[Date]])</f>
        <v>25</v>
      </c>
      <c r="H771" s="10">
        <f>WEEKDAY(Tbl_Transactions[[#This Row],[Date]])</f>
        <v>5</v>
      </c>
      <c r="I771" s="10" t="str">
        <f>VLOOKUP(Tbl_Transactions[[#This Row],[Weekday Num]],Tbl_Lookup_Weekday[], 2)</f>
        <v>Thu</v>
      </c>
      <c r="J771" s="10" t="str">
        <f>VLOOKUP(Tbl_Transactions[[#This Row],[Time]],Tbl_Lookup_Time[],4,TRUE)</f>
        <v>Early Morning</v>
      </c>
      <c r="K771" s="10" t="s">
        <v>60</v>
      </c>
      <c r="L771" s="10" t="s">
        <v>59</v>
      </c>
      <c r="M771" s="10" t="s">
        <v>61</v>
      </c>
      <c r="N771" s="10" t="s">
        <v>26</v>
      </c>
      <c r="O771" s="14">
        <v>165</v>
      </c>
      <c r="P771" s="14">
        <f>IF(Tbl_Transactions[[#This Row],[Type]]="Income",Tbl_Transactions[[#This Row],[Amount]]*Rng_Lookup_IncomeTax,Tbl_Transactions[[#This Row],[Amount]]*Rng_Lookup_SalesTax)</f>
        <v>14.643749999999999</v>
      </c>
      <c r="Q771" s="14">
        <f>IF(Tbl_Transactions[[#This Row],[Type]]="Expense",Tbl_Transactions[[#This Row],[Amount]]+Tbl_Transactions[[#This Row],[Tax]],Tbl_Transactions[[#This Row],[Amount]]-Tbl_Transactions[[#This Row],[Tax]])</f>
        <v>179.64375000000001</v>
      </c>
      <c r="R771" s="10" t="str">
        <f>IF(Tbl_Transactions[[#This Row],[Category]]="Income","Income","Expense")</f>
        <v>Expense</v>
      </c>
    </row>
    <row r="772" spans="1:18" x14ac:dyDescent="0.25">
      <c r="A772" s="10">
        <v>771</v>
      </c>
      <c r="B772" s="15">
        <v>41909</v>
      </c>
      <c r="C772" s="16">
        <v>9.283520504035403E-2</v>
      </c>
      <c r="D772" s="10">
        <f>IF(Tbl_Transactions[[#This Row],[Date]]="","",YEAR(Tbl_Transactions[[#This Row],[Date]]))</f>
        <v>2014</v>
      </c>
      <c r="E772" s="10">
        <f>MONTH(Tbl_Transactions[[#This Row],[Date]])</f>
        <v>9</v>
      </c>
      <c r="F772" s="10" t="str">
        <f>VLOOKUP(Tbl_Transactions[[#This Row],[Month Num]],Tbl_Lookup_Month[],2)</f>
        <v>Sep</v>
      </c>
      <c r="G772" s="10">
        <f>DAY(Tbl_Transactions[[#This Row],[Date]])</f>
        <v>27</v>
      </c>
      <c r="H772" s="10">
        <f>WEEKDAY(Tbl_Transactions[[#This Row],[Date]])</f>
        <v>7</v>
      </c>
      <c r="I772" s="10" t="str">
        <f>VLOOKUP(Tbl_Transactions[[#This Row],[Weekday Num]],Tbl_Lookup_Weekday[], 2)</f>
        <v>Sat</v>
      </c>
      <c r="J772" s="10" t="str">
        <f>VLOOKUP(Tbl_Transactions[[#This Row],[Time]],Tbl_Lookup_Time[],4,TRUE)</f>
        <v>Night</v>
      </c>
      <c r="K772" s="10" t="s">
        <v>40</v>
      </c>
      <c r="L772" s="10" t="s">
        <v>39</v>
      </c>
      <c r="M772" s="10" t="s">
        <v>41</v>
      </c>
      <c r="N772" s="10" t="s">
        <v>35</v>
      </c>
      <c r="O772" s="14">
        <v>57</v>
      </c>
      <c r="P772" s="14">
        <f>IF(Tbl_Transactions[[#This Row],[Type]]="Income",Tbl_Transactions[[#This Row],[Amount]]*Rng_Lookup_IncomeTax,Tbl_Transactions[[#This Row],[Amount]]*Rng_Lookup_SalesTax)</f>
        <v>5.0587499999999999</v>
      </c>
      <c r="Q772" s="14">
        <f>IF(Tbl_Transactions[[#This Row],[Type]]="Expense",Tbl_Transactions[[#This Row],[Amount]]+Tbl_Transactions[[#This Row],[Tax]],Tbl_Transactions[[#This Row],[Amount]]-Tbl_Transactions[[#This Row],[Tax]])</f>
        <v>62.058750000000003</v>
      </c>
      <c r="R772" s="10" t="str">
        <f>IF(Tbl_Transactions[[#This Row],[Category]]="Income","Income","Expense")</f>
        <v>Expense</v>
      </c>
    </row>
    <row r="773" spans="1:18" x14ac:dyDescent="0.25">
      <c r="A773" s="10">
        <v>772</v>
      </c>
      <c r="B773" s="15">
        <v>41914</v>
      </c>
      <c r="C773" s="16">
        <v>0.28809961147205199</v>
      </c>
      <c r="D773" s="10">
        <f>IF(Tbl_Transactions[[#This Row],[Date]]="","",YEAR(Tbl_Transactions[[#This Row],[Date]]))</f>
        <v>2014</v>
      </c>
      <c r="E773" s="10">
        <f>MONTH(Tbl_Transactions[[#This Row],[Date]])</f>
        <v>10</v>
      </c>
      <c r="F773" s="10" t="str">
        <f>VLOOKUP(Tbl_Transactions[[#This Row],[Month Num]],Tbl_Lookup_Month[],2)</f>
        <v>Oct</v>
      </c>
      <c r="G773" s="10">
        <f>DAY(Tbl_Transactions[[#This Row],[Date]])</f>
        <v>2</v>
      </c>
      <c r="H773" s="10">
        <f>WEEKDAY(Tbl_Transactions[[#This Row],[Date]])</f>
        <v>5</v>
      </c>
      <c r="I773" s="10" t="str">
        <f>VLOOKUP(Tbl_Transactions[[#This Row],[Weekday Num]],Tbl_Lookup_Weekday[], 2)</f>
        <v>Thu</v>
      </c>
      <c r="J773" s="10" t="str">
        <f>VLOOKUP(Tbl_Transactions[[#This Row],[Time]],Tbl_Lookup_Time[],4,TRUE)</f>
        <v>Early Morning</v>
      </c>
      <c r="K773" s="10" t="s">
        <v>28</v>
      </c>
      <c r="L773" s="10" t="s">
        <v>32</v>
      </c>
      <c r="M773" s="10" t="s">
        <v>33</v>
      </c>
      <c r="N773" s="10" t="s">
        <v>19</v>
      </c>
      <c r="O773" s="14">
        <v>212</v>
      </c>
      <c r="P773" s="14">
        <f>IF(Tbl_Transactions[[#This Row],[Type]]="Income",Tbl_Transactions[[#This Row],[Amount]]*Rng_Lookup_IncomeTax,Tbl_Transactions[[#This Row],[Amount]]*Rng_Lookup_SalesTax)</f>
        <v>18.814999999999998</v>
      </c>
      <c r="Q773" s="14">
        <f>IF(Tbl_Transactions[[#This Row],[Type]]="Expense",Tbl_Transactions[[#This Row],[Amount]]+Tbl_Transactions[[#This Row],[Tax]],Tbl_Transactions[[#This Row],[Amount]]-Tbl_Transactions[[#This Row],[Tax]])</f>
        <v>230.815</v>
      </c>
      <c r="R773" s="10" t="str">
        <f>IF(Tbl_Transactions[[#This Row],[Category]]="Income","Income","Expense")</f>
        <v>Expense</v>
      </c>
    </row>
    <row r="774" spans="1:18" x14ac:dyDescent="0.25">
      <c r="A774" s="10">
        <v>773</v>
      </c>
      <c r="B774" s="15">
        <v>41914</v>
      </c>
      <c r="C774" s="16">
        <v>0.9035506681853237</v>
      </c>
      <c r="D774" s="10">
        <f>IF(Tbl_Transactions[[#This Row],[Date]]="","",YEAR(Tbl_Transactions[[#This Row],[Date]]))</f>
        <v>2014</v>
      </c>
      <c r="E774" s="10">
        <f>MONTH(Tbl_Transactions[[#This Row],[Date]])</f>
        <v>10</v>
      </c>
      <c r="F774" s="10" t="str">
        <f>VLOOKUP(Tbl_Transactions[[#This Row],[Month Num]],Tbl_Lookup_Month[],2)</f>
        <v>Oct</v>
      </c>
      <c r="G774" s="10">
        <f>DAY(Tbl_Transactions[[#This Row],[Date]])</f>
        <v>2</v>
      </c>
      <c r="H774" s="10">
        <f>WEEKDAY(Tbl_Transactions[[#This Row],[Date]])</f>
        <v>5</v>
      </c>
      <c r="I774" s="10" t="str">
        <f>VLOOKUP(Tbl_Transactions[[#This Row],[Weekday Num]],Tbl_Lookup_Weekday[], 2)</f>
        <v>Thu</v>
      </c>
      <c r="J774" s="10" t="str">
        <f>VLOOKUP(Tbl_Transactions[[#This Row],[Time]],Tbl_Lookup_Time[],4,TRUE)</f>
        <v>Evening</v>
      </c>
      <c r="K774" s="10" t="s">
        <v>28</v>
      </c>
      <c r="L774" s="10" t="s">
        <v>32</v>
      </c>
      <c r="M774" s="10" t="s">
        <v>33</v>
      </c>
      <c r="N774" s="10" t="s">
        <v>19</v>
      </c>
      <c r="O774" s="14">
        <v>129</v>
      </c>
      <c r="P774" s="14">
        <f>IF(Tbl_Transactions[[#This Row],[Type]]="Income",Tbl_Transactions[[#This Row],[Amount]]*Rng_Lookup_IncomeTax,Tbl_Transactions[[#This Row],[Amount]]*Rng_Lookup_SalesTax)</f>
        <v>11.448749999999999</v>
      </c>
      <c r="Q774" s="14">
        <f>IF(Tbl_Transactions[[#This Row],[Type]]="Expense",Tbl_Transactions[[#This Row],[Amount]]+Tbl_Transactions[[#This Row],[Tax]],Tbl_Transactions[[#This Row],[Amount]]-Tbl_Transactions[[#This Row],[Tax]])</f>
        <v>140.44874999999999</v>
      </c>
      <c r="R774" s="10" t="str">
        <f>IF(Tbl_Transactions[[#This Row],[Category]]="Income","Income","Expense")</f>
        <v>Expense</v>
      </c>
    </row>
    <row r="775" spans="1:18" x14ac:dyDescent="0.25">
      <c r="A775" s="10">
        <v>774</v>
      </c>
      <c r="B775" s="15">
        <v>41914</v>
      </c>
      <c r="C775" s="16">
        <v>0.68872683867938755</v>
      </c>
      <c r="D775" s="10">
        <f>IF(Tbl_Transactions[[#This Row],[Date]]="","",YEAR(Tbl_Transactions[[#This Row],[Date]]))</f>
        <v>2014</v>
      </c>
      <c r="E775" s="10">
        <f>MONTH(Tbl_Transactions[[#This Row],[Date]])</f>
        <v>10</v>
      </c>
      <c r="F775" s="10" t="str">
        <f>VLOOKUP(Tbl_Transactions[[#This Row],[Month Num]],Tbl_Lookup_Month[],2)</f>
        <v>Oct</v>
      </c>
      <c r="G775" s="10">
        <f>DAY(Tbl_Transactions[[#This Row],[Date]])</f>
        <v>2</v>
      </c>
      <c r="H775" s="10">
        <f>WEEKDAY(Tbl_Transactions[[#This Row],[Date]])</f>
        <v>5</v>
      </c>
      <c r="I775" s="10" t="str">
        <f>VLOOKUP(Tbl_Transactions[[#This Row],[Weekday Num]],Tbl_Lookup_Weekday[], 2)</f>
        <v>Thu</v>
      </c>
      <c r="J775" s="10" t="str">
        <f>VLOOKUP(Tbl_Transactions[[#This Row],[Time]],Tbl_Lookup_Time[],4,TRUE)</f>
        <v>Afternoon</v>
      </c>
      <c r="K775" s="10" t="s">
        <v>51</v>
      </c>
      <c r="L775" s="10" t="s">
        <v>50</v>
      </c>
      <c r="M775" s="10" t="s">
        <v>52</v>
      </c>
      <c r="N775" s="10" t="s">
        <v>26</v>
      </c>
      <c r="O775" s="14">
        <v>461</v>
      </c>
      <c r="P775" s="14">
        <f>IF(Tbl_Transactions[[#This Row],[Type]]="Income",Tbl_Transactions[[#This Row],[Amount]]*Rng_Lookup_IncomeTax,Tbl_Transactions[[#This Row],[Amount]]*Rng_Lookup_SalesTax)</f>
        <v>40.91375</v>
      </c>
      <c r="Q775" s="14">
        <f>IF(Tbl_Transactions[[#This Row],[Type]]="Expense",Tbl_Transactions[[#This Row],[Amount]]+Tbl_Transactions[[#This Row],[Tax]],Tbl_Transactions[[#This Row],[Amount]]-Tbl_Transactions[[#This Row],[Tax]])</f>
        <v>501.91374999999999</v>
      </c>
      <c r="R775" s="10" t="str">
        <f>IF(Tbl_Transactions[[#This Row],[Category]]="Income","Income","Expense")</f>
        <v>Expense</v>
      </c>
    </row>
    <row r="776" spans="1:18" x14ac:dyDescent="0.25">
      <c r="A776" s="10">
        <v>775</v>
      </c>
      <c r="B776" s="15">
        <v>41916</v>
      </c>
      <c r="C776" s="16">
        <v>0.78506364397779183</v>
      </c>
      <c r="D776" s="10">
        <f>IF(Tbl_Transactions[[#This Row],[Date]]="","",YEAR(Tbl_Transactions[[#This Row],[Date]]))</f>
        <v>2014</v>
      </c>
      <c r="E776" s="10">
        <f>MONTH(Tbl_Transactions[[#This Row],[Date]])</f>
        <v>10</v>
      </c>
      <c r="F776" s="10" t="str">
        <f>VLOOKUP(Tbl_Transactions[[#This Row],[Month Num]],Tbl_Lookup_Month[],2)</f>
        <v>Oct</v>
      </c>
      <c r="G776" s="10">
        <f>DAY(Tbl_Transactions[[#This Row],[Date]])</f>
        <v>4</v>
      </c>
      <c r="H776" s="10">
        <f>WEEKDAY(Tbl_Transactions[[#This Row],[Date]])</f>
        <v>7</v>
      </c>
      <c r="I776" s="10" t="str">
        <f>VLOOKUP(Tbl_Transactions[[#This Row],[Weekday Num]],Tbl_Lookup_Weekday[], 2)</f>
        <v>Sat</v>
      </c>
      <c r="J776" s="10" t="str">
        <f>VLOOKUP(Tbl_Transactions[[#This Row],[Time]],Tbl_Lookup_Time[],4,TRUE)</f>
        <v>Evening</v>
      </c>
      <c r="K776" s="10" t="s">
        <v>17</v>
      </c>
      <c r="L776" s="10" t="s">
        <v>20</v>
      </c>
      <c r="M776" s="10" t="s">
        <v>21</v>
      </c>
      <c r="N776" s="10" t="s">
        <v>19</v>
      </c>
      <c r="O776" s="14">
        <v>433</v>
      </c>
      <c r="P776" s="14">
        <f>IF(Tbl_Transactions[[#This Row],[Type]]="Income",Tbl_Transactions[[#This Row],[Amount]]*Rng_Lookup_IncomeTax,Tbl_Transactions[[#This Row],[Amount]]*Rng_Lookup_SalesTax)</f>
        <v>164.54</v>
      </c>
      <c r="Q776" s="14">
        <f>IF(Tbl_Transactions[[#This Row],[Type]]="Expense",Tbl_Transactions[[#This Row],[Amount]]+Tbl_Transactions[[#This Row],[Tax]],Tbl_Transactions[[#This Row],[Amount]]-Tbl_Transactions[[#This Row],[Tax]])</f>
        <v>268.46000000000004</v>
      </c>
      <c r="R776" s="10" t="str">
        <f>IF(Tbl_Transactions[[#This Row],[Category]]="Income","Income","Expense")</f>
        <v>Income</v>
      </c>
    </row>
    <row r="777" spans="1:18" x14ac:dyDescent="0.25">
      <c r="A777" s="10">
        <v>776</v>
      </c>
      <c r="B777" s="15">
        <v>41923</v>
      </c>
      <c r="C777" s="16">
        <v>0.23579159087070711</v>
      </c>
      <c r="D777" s="10">
        <f>IF(Tbl_Transactions[[#This Row],[Date]]="","",YEAR(Tbl_Transactions[[#This Row],[Date]]))</f>
        <v>2014</v>
      </c>
      <c r="E777" s="10">
        <f>MONTH(Tbl_Transactions[[#This Row],[Date]])</f>
        <v>10</v>
      </c>
      <c r="F777" s="10" t="str">
        <f>VLOOKUP(Tbl_Transactions[[#This Row],[Month Num]],Tbl_Lookup_Month[],2)</f>
        <v>Oct</v>
      </c>
      <c r="G777" s="10">
        <f>DAY(Tbl_Transactions[[#This Row],[Date]])</f>
        <v>11</v>
      </c>
      <c r="H777" s="10">
        <f>WEEKDAY(Tbl_Transactions[[#This Row],[Date]])</f>
        <v>7</v>
      </c>
      <c r="I777" s="10" t="str">
        <f>VLOOKUP(Tbl_Transactions[[#This Row],[Weekday Num]],Tbl_Lookup_Weekday[], 2)</f>
        <v>Sat</v>
      </c>
      <c r="J777" s="10" t="str">
        <f>VLOOKUP(Tbl_Transactions[[#This Row],[Time]],Tbl_Lookup_Time[],4,TRUE)</f>
        <v>Early Morning</v>
      </c>
      <c r="K777" s="10" t="s">
        <v>24</v>
      </c>
      <c r="L777" s="10" t="s">
        <v>23</v>
      </c>
      <c r="M777" s="10" t="s">
        <v>25</v>
      </c>
      <c r="N777" s="10" t="s">
        <v>26</v>
      </c>
      <c r="O777" s="14">
        <v>458</v>
      </c>
      <c r="P777" s="14">
        <f>IF(Tbl_Transactions[[#This Row],[Type]]="Income",Tbl_Transactions[[#This Row],[Amount]]*Rng_Lookup_IncomeTax,Tbl_Transactions[[#This Row],[Amount]]*Rng_Lookup_SalesTax)</f>
        <v>40.647500000000001</v>
      </c>
      <c r="Q777" s="14">
        <f>IF(Tbl_Transactions[[#This Row],[Type]]="Expense",Tbl_Transactions[[#This Row],[Amount]]+Tbl_Transactions[[#This Row],[Tax]],Tbl_Transactions[[#This Row],[Amount]]-Tbl_Transactions[[#This Row],[Tax]])</f>
        <v>498.64749999999998</v>
      </c>
      <c r="R777" s="10" t="str">
        <f>IF(Tbl_Transactions[[#This Row],[Category]]="Income","Income","Expense")</f>
        <v>Expense</v>
      </c>
    </row>
    <row r="778" spans="1:18" x14ac:dyDescent="0.25">
      <c r="A778" s="10">
        <v>777</v>
      </c>
      <c r="B778" s="15">
        <v>41924</v>
      </c>
      <c r="C778" s="16">
        <v>0.3395131432522982</v>
      </c>
      <c r="D778" s="10">
        <f>IF(Tbl_Transactions[[#This Row],[Date]]="","",YEAR(Tbl_Transactions[[#This Row],[Date]]))</f>
        <v>2014</v>
      </c>
      <c r="E778" s="10">
        <f>MONTH(Tbl_Transactions[[#This Row],[Date]])</f>
        <v>10</v>
      </c>
      <c r="F778" s="10" t="str">
        <f>VLOOKUP(Tbl_Transactions[[#This Row],[Month Num]],Tbl_Lookup_Month[],2)</f>
        <v>Oct</v>
      </c>
      <c r="G778" s="10">
        <f>DAY(Tbl_Transactions[[#This Row],[Date]])</f>
        <v>12</v>
      </c>
      <c r="H778" s="10">
        <f>WEEKDAY(Tbl_Transactions[[#This Row],[Date]])</f>
        <v>1</v>
      </c>
      <c r="I778" s="10" t="str">
        <f>VLOOKUP(Tbl_Transactions[[#This Row],[Weekday Num]],Tbl_Lookup_Weekday[], 2)</f>
        <v>Sun</v>
      </c>
      <c r="J778" s="10" t="str">
        <f>VLOOKUP(Tbl_Transactions[[#This Row],[Time]],Tbl_Lookup_Time[],4,TRUE)</f>
        <v>Morning</v>
      </c>
      <c r="K778" s="10" t="s">
        <v>55</v>
      </c>
      <c r="L778" s="10" t="s">
        <v>54</v>
      </c>
      <c r="M778" s="10" t="s">
        <v>56</v>
      </c>
      <c r="N778" s="10" t="s">
        <v>26</v>
      </c>
      <c r="O778" s="14">
        <v>276</v>
      </c>
      <c r="P778" s="14">
        <f>IF(Tbl_Transactions[[#This Row],[Type]]="Income",Tbl_Transactions[[#This Row],[Amount]]*Rng_Lookup_IncomeTax,Tbl_Transactions[[#This Row],[Amount]]*Rng_Lookup_SalesTax)</f>
        <v>24.494999999999997</v>
      </c>
      <c r="Q778" s="14">
        <f>IF(Tbl_Transactions[[#This Row],[Type]]="Expense",Tbl_Transactions[[#This Row],[Amount]]+Tbl_Transactions[[#This Row],[Tax]],Tbl_Transactions[[#This Row],[Amount]]-Tbl_Transactions[[#This Row],[Tax]])</f>
        <v>300.495</v>
      </c>
      <c r="R778" s="10" t="str">
        <f>IF(Tbl_Transactions[[#This Row],[Category]]="Income","Income","Expense")</f>
        <v>Expense</v>
      </c>
    </row>
    <row r="779" spans="1:18" x14ac:dyDescent="0.25">
      <c r="A779" s="10">
        <v>778</v>
      </c>
      <c r="B779" s="15">
        <v>41925</v>
      </c>
      <c r="C779" s="16">
        <v>0.18691460152726014</v>
      </c>
      <c r="D779" s="10">
        <f>IF(Tbl_Transactions[[#This Row],[Date]]="","",YEAR(Tbl_Transactions[[#This Row],[Date]]))</f>
        <v>2014</v>
      </c>
      <c r="E779" s="10">
        <f>MONTH(Tbl_Transactions[[#This Row],[Date]])</f>
        <v>10</v>
      </c>
      <c r="F779" s="10" t="str">
        <f>VLOOKUP(Tbl_Transactions[[#This Row],[Month Num]],Tbl_Lookup_Month[],2)</f>
        <v>Oct</v>
      </c>
      <c r="G779" s="10">
        <f>DAY(Tbl_Transactions[[#This Row],[Date]])</f>
        <v>13</v>
      </c>
      <c r="H779" s="10">
        <f>WEEKDAY(Tbl_Transactions[[#This Row],[Date]])</f>
        <v>2</v>
      </c>
      <c r="I779" s="10" t="str">
        <f>VLOOKUP(Tbl_Transactions[[#This Row],[Weekday Num]],Tbl_Lookup_Weekday[], 2)</f>
        <v>Mon</v>
      </c>
      <c r="J779" s="10" t="str">
        <f>VLOOKUP(Tbl_Transactions[[#This Row],[Time]],Tbl_Lookup_Time[],4,TRUE)</f>
        <v>Early Morning</v>
      </c>
      <c r="K779" s="10" t="s">
        <v>28</v>
      </c>
      <c r="L779" s="10" t="s">
        <v>27</v>
      </c>
      <c r="M779" s="10" t="s">
        <v>29</v>
      </c>
      <c r="N779" s="10" t="s">
        <v>35</v>
      </c>
      <c r="O779" s="14">
        <v>130</v>
      </c>
      <c r="P779" s="14">
        <f>IF(Tbl_Transactions[[#This Row],[Type]]="Income",Tbl_Transactions[[#This Row],[Amount]]*Rng_Lookup_IncomeTax,Tbl_Transactions[[#This Row],[Amount]]*Rng_Lookup_SalesTax)</f>
        <v>11.5375</v>
      </c>
      <c r="Q779" s="14">
        <f>IF(Tbl_Transactions[[#This Row],[Type]]="Expense",Tbl_Transactions[[#This Row],[Amount]]+Tbl_Transactions[[#This Row],[Tax]],Tbl_Transactions[[#This Row],[Amount]]-Tbl_Transactions[[#This Row],[Tax]])</f>
        <v>141.53749999999999</v>
      </c>
      <c r="R779" s="10" t="str">
        <f>IF(Tbl_Transactions[[#This Row],[Category]]="Income","Income","Expense")</f>
        <v>Expense</v>
      </c>
    </row>
    <row r="780" spans="1:18" x14ac:dyDescent="0.25">
      <c r="A780" s="10">
        <v>779</v>
      </c>
      <c r="B780" s="15">
        <v>41925</v>
      </c>
      <c r="C780" s="16">
        <v>0.2012448118830209</v>
      </c>
      <c r="D780" s="10">
        <f>IF(Tbl_Transactions[[#This Row],[Date]]="","",YEAR(Tbl_Transactions[[#This Row],[Date]]))</f>
        <v>2014</v>
      </c>
      <c r="E780" s="10">
        <f>MONTH(Tbl_Transactions[[#This Row],[Date]])</f>
        <v>10</v>
      </c>
      <c r="F780" s="10" t="str">
        <f>VLOOKUP(Tbl_Transactions[[#This Row],[Month Num]],Tbl_Lookup_Month[],2)</f>
        <v>Oct</v>
      </c>
      <c r="G780" s="10">
        <f>DAY(Tbl_Transactions[[#This Row],[Date]])</f>
        <v>13</v>
      </c>
      <c r="H780" s="10">
        <f>WEEKDAY(Tbl_Transactions[[#This Row],[Date]])</f>
        <v>2</v>
      </c>
      <c r="I780" s="10" t="str">
        <f>VLOOKUP(Tbl_Transactions[[#This Row],[Weekday Num]],Tbl_Lookup_Weekday[], 2)</f>
        <v>Mon</v>
      </c>
      <c r="J780" s="10" t="str">
        <f>VLOOKUP(Tbl_Transactions[[#This Row],[Time]],Tbl_Lookup_Time[],4,TRUE)</f>
        <v>Early Morning</v>
      </c>
      <c r="K780" s="10" t="s">
        <v>40</v>
      </c>
      <c r="L780" s="10" t="s">
        <v>39</v>
      </c>
      <c r="M780" s="10" t="s">
        <v>41</v>
      </c>
      <c r="N780" s="10" t="s">
        <v>26</v>
      </c>
      <c r="O780" s="14">
        <v>205</v>
      </c>
      <c r="P780" s="14">
        <f>IF(Tbl_Transactions[[#This Row],[Type]]="Income",Tbl_Transactions[[#This Row],[Amount]]*Rng_Lookup_IncomeTax,Tbl_Transactions[[#This Row],[Amount]]*Rng_Lookup_SalesTax)</f>
        <v>18.193749999999998</v>
      </c>
      <c r="Q780" s="14">
        <f>IF(Tbl_Transactions[[#This Row],[Type]]="Expense",Tbl_Transactions[[#This Row],[Amount]]+Tbl_Transactions[[#This Row],[Tax]],Tbl_Transactions[[#This Row],[Amount]]-Tbl_Transactions[[#This Row],[Tax]])</f>
        <v>223.19374999999999</v>
      </c>
      <c r="R780" s="10" t="str">
        <f>IF(Tbl_Transactions[[#This Row],[Category]]="Income","Income","Expense")</f>
        <v>Expense</v>
      </c>
    </row>
    <row r="781" spans="1:18" x14ac:dyDescent="0.25">
      <c r="A781" s="10">
        <v>780</v>
      </c>
      <c r="B781" s="15">
        <v>41927</v>
      </c>
      <c r="C781" s="16">
        <v>0.99725710291093383</v>
      </c>
      <c r="D781" s="10">
        <f>IF(Tbl_Transactions[[#This Row],[Date]]="","",YEAR(Tbl_Transactions[[#This Row],[Date]]))</f>
        <v>2014</v>
      </c>
      <c r="E781" s="10">
        <f>MONTH(Tbl_Transactions[[#This Row],[Date]])</f>
        <v>10</v>
      </c>
      <c r="F781" s="10" t="str">
        <f>VLOOKUP(Tbl_Transactions[[#This Row],[Month Num]],Tbl_Lookup_Month[],2)</f>
        <v>Oct</v>
      </c>
      <c r="G781" s="10">
        <f>DAY(Tbl_Transactions[[#This Row],[Date]])</f>
        <v>15</v>
      </c>
      <c r="H781" s="10">
        <f>WEEKDAY(Tbl_Transactions[[#This Row],[Date]])</f>
        <v>4</v>
      </c>
      <c r="I781" s="10" t="str">
        <f>VLOOKUP(Tbl_Transactions[[#This Row],[Weekday Num]],Tbl_Lookup_Weekday[], 2)</f>
        <v>Wed</v>
      </c>
      <c r="J781" s="10" t="str">
        <f>VLOOKUP(Tbl_Transactions[[#This Row],[Time]],Tbl_Lookup_Time[],4,TRUE)</f>
        <v>Evening</v>
      </c>
      <c r="K781" s="10" t="s">
        <v>37</v>
      </c>
      <c r="L781" s="10" t="s">
        <v>36</v>
      </c>
      <c r="M781" s="10" t="s">
        <v>38</v>
      </c>
      <c r="N781" s="10" t="s">
        <v>26</v>
      </c>
      <c r="O781" s="14">
        <v>140</v>
      </c>
      <c r="P781" s="14">
        <f>IF(Tbl_Transactions[[#This Row],[Type]]="Income",Tbl_Transactions[[#This Row],[Amount]]*Rng_Lookup_IncomeTax,Tbl_Transactions[[#This Row],[Amount]]*Rng_Lookup_SalesTax)</f>
        <v>12.424999999999999</v>
      </c>
      <c r="Q781" s="14">
        <f>IF(Tbl_Transactions[[#This Row],[Type]]="Expense",Tbl_Transactions[[#This Row],[Amount]]+Tbl_Transactions[[#This Row],[Tax]],Tbl_Transactions[[#This Row],[Amount]]-Tbl_Transactions[[#This Row],[Tax]])</f>
        <v>152.42500000000001</v>
      </c>
      <c r="R781" s="10" t="str">
        <f>IF(Tbl_Transactions[[#This Row],[Category]]="Income","Income","Expense")</f>
        <v>Expense</v>
      </c>
    </row>
    <row r="782" spans="1:18" x14ac:dyDescent="0.25">
      <c r="A782" s="10">
        <v>781</v>
      </c>
      <c r="B782" s="15">
        <v>41927</v>
      </c>
      <c r="C782" s="16">
        <v>0.64670337214883544</v>
      </c>
      <c r="D782" s="10">
        <f>IF(Tbl_Transactions[[#This Row],[Date]]="","",YEAR(Tbl_Transactions[[#This Row],[Date]]))</f>
        <v>2014</v>
      </c>
      <c r="E782" s="10">
        <f>MONTH(Tbl_Transactions[[#This Row],[Date]])</f>
        <v>10</v>
      </c>
      <c r="F782" s="10" t="str">
        <f>VLOOKUP(Tbl_Transactions[[#This Row],[Month Num]],Tbl_Lookup_Month[],2)</f>
        <v>Oct</v>
      </c>
      <c r="G782" s="10">
        <f>DAY(Tbl_Transactions[[#This Row],[Date]])</f>
        <v>15</v>
      </c>
      <c r="H782" s="10">
        <f>WEEKDAY(Tbl_Transactions[[#This Row],[Date]])</f>
        <v>4</v>
      </c>
      <c r="I782" s="10" t="str">
        <f>VLOOKUP(Tbl_Transactions[[#This Row],[Weekday Num]],Tbl_Lookup_Weekday[], 2)</f>
        <v>Wed</v>
      </c>
      <c r="J782" s="10" t="str">
        <f>VLOOKUP(Tbl_Transactions[[#This Row],[Time]],Tbl_Lookup_Time[],4,TRUE)</f>
        <v>Afternoon</v>
      </c>
      <c r="K782" s="10" t="s">
        <v>28</v>
      </c>
      <c r="L782" s="10" t="s">
        <v>27</v>
      </c>
      <c r="M782" s="10" t="s">
        <v>29</v>
      </c>
      <c r="N782" s="10" t="s">
        <v>26</v>
      </c>
      <c r="O782" s="14">
        <v>496</v>
      </c>
      <c r="P782" s="14">
        <f>IF(Tbl_Transactions[[#This Row],[Type]]="Income",Tbl_Transactions[[#This Row],[Amount]]*Rng_Lookup_IncomeTax,Tbl_Transactions[[#This Row],[Amount]]*Rng_Lookup_SalesTax)</f>
        <v>44.019999999999996</v>
      </c>
      <c r="Q782" s="14">
        <f>IF(Tbl_Transactions[[#This Row],[Type]]="Expense",Tbl_Transactions[[#This Row],[Amount]]+Tbl_Transactions[[#This Row],[Tax]],Tbl_Transactions[[#This Row],[Amount]]-Tbl_Transactions[[#This Row],[Tax]])</f>
        <v>540.02</v>
      </c>
      <c r="R782" s="10" t="str">
        <f>IF(Tbl_Transactions[[#This Row],[Category]]="Income","Income","Expense")</f>
        <v>Expense</v>
      </c>
    </row>
    <row r="783" spans="1:18" x14ac:dyDescent="0.25">
      <c r="A783" s="10">
        <v>782</v>
      </c>
      <c r="B783" s="15">
        <v>41928</v>
      </c>
      <c r="C783" s="16">
        <v>0.79202206028668465</v>
      </c>
      <c r="D783" s="10">
        <f>IF(Tbl_Transactions[[#This Row],[Date]]="","",YEAR(Tbl_Transactions[[#This Row],[Date]]))</f>
        <v>2014</v>
      </c>
      <c r="E783" s="10">
        <f>MONTH(Tbl_Transactions[[#This Row],[Date]])</f>
        <v>10</v>
      </c>
      <c r="F783" s="10" t="str">
        <f>VLOOKUP(Tbl_Transactions[[#This Row],[Month Num]],Tbl_Lookup_Month[],2)</f>
        <v>Oct</v>
      </c>
      <c r="G783" s="10">
        <f>DAY(Tbl_Transactions[[#This Row],[Date]])</f>
        <v>16</v>
      </c>
      <c r="H783" s="10">
        <f>WEEKDAY(Tbl_Transactions[[#This Row],[Date]])</f>
        <v>5</v>
      </c>
      <c r="I783" s="10" t="str">
        <f>VLOOKUP(Tbl_Transactions[[#This Row],[Weekday Num]],Tbl_Lookup_Weekday[], 2)</f>
        <v>Thu</v>
      </c>
      <c r="J783" s="10" t="str">
        <f>VLOOKUP(Tbl_Transactions[[#This Row],[Time]],Tbl_Lookup_Time[],4,TRUE)</f>
        <v>Evening</v>
      </c>
      <c r="K783" s="10" t="s">
        <v>28</v>
      </c>
      <c r="L783" s="10" t="s">
        <v>27</v>
      </c>
      <c r="M783" s="10" t="s">
        <v>29</v>
      </c>
      <c r="N783" s="10" t="s">
        <v>26</v>
      </c>
      <c r="O783" s="14">
        <v>365</v>
      </c>
      <c r="P783" s="14">
        <f>IF(Tbl_Transactions[[#This Row],[Type]]="Income",Tbl_Transactions[[#This Row],[Amount]]*Rng_Lookup_IncomeTax,Tbl_Transactions[[#This Row],[Amount]]*Rng_Lookup_SalesTax)</f>
        <v>32.393749999999997</v>
      </c>
      <c r="Q783" s="14">
        <f>IF(Tbl_Transactions[[#This Row],[Type]]="Expense",Tbl_Transactions[[#This Row],[Amount]]+Tbl_Transactions[[#This Row],[Tax]],Tbl_Transactions[[#This Row],[Amount]]-Tbl_Transactions[[#This Row],[Tax]])</f>
        <v>397.39375000000001</v>
      </c>
      <c r="R783" s="10" t="str">
        <f>IF(Tbl_Transactions[[#This Row],[Category]]="Income","Income","Expense")</f>
        <v>Expense</v>
      </c>
    </row>
    <row r="784" spans="1:18" x14ac:dyDescent="0.25">
      <c r="A784" s="10">
        <v>783</v>
      </c>
      <c r="B784" s="15">
        <v>41929</v>
      </c>
      <c r="C784" s="16">
        <v>0.3596434210301408</v>
      </c>
      <c r="D784" s="10">
        <f>IF(Tbl_Transactions[[#This Row],[Date]]="","",YEAR(Tbl_Transactions[[#This Row],[Date]]))</f>
        <v>2014</v>
      </c>
      <c r="E784" s="10">
        <f>MONTH(Tbl_Transactions[[#This Row],[Date]])</f>
        <v>10</v>
      </c>
      <c r="F784" s="10" t="str">
        <f>VLOOKUP(Tbl_Transactions[[#This Row],[Month Num]],Tbl_Lookup_Month[],2)</f>
        <v>Oct</v>
      </c>
      <c r="G784" s="10">
        <f>DAY(Tbl_Transactions[[#This Row],[Date]])</f>
        <v>17</v>
      </c>
      <c r="H784" s="10">
        <f>WEEKDAY(Tbl_Transactions[[#This Row],[Date]])</f>
        <v>6</v>
      </c>
      <c r="I784" s="10" t="str">
        <f>VLOOKUP(Tbl_Transactions[[#This Row],[Weekday Num]],Tbl_Lookup_Weekday[], 2)</f>
        <v>Fri</v>
      </c>
      <c r="J784" s="10" t="str">
        <f>VLOOKUP(Tbl_Transactions[[#This Row],[Time]],Tbl_Lookup_Time[],4,TRUE)</f>
        <v>Morning</v>
      </c>
      <c r="K784" s="10" t="s">
        <v>55</v>
      </c>
      <c r="L784" s="10" t="s">
        <v>57</v>
      </c>
      <c r="M784" s="10" t="s">
        <v>58</v>
      </c>
      <c r="N784" s="10" t="s">
        <v>19</v>
      </c>
      <c r="O784" s="14">
        <v>61</v>
      </c>
      <c r="P784" s="14">
        <f>IF(Tbl_Transactions[[#This Row],[Type]]="Income",Tbl_Transactions[[#This Row],[Amount]]*Rng_Lookup_IncomeTax,Tbl_Transactions[[#This Row],[Amount]]*Rng_Lookup_SalesTax)</f>
        <v>5.4137499999999994</v>
      </c>
      <c r="Q784" s="14">
        <f>IF(Tbl_Transactions[[#This Row],[Type]]="Expense",Tbl_Transactions[[#This Row],[Amount]]+Tbl_Transactions[[#This Row],[Tax]],Tbl_Transactions[[#This Row],[Amount]]-Tbl_Transactions[[#This Row],[Tax]])</f>
        <v>66.413749999999993</v>
      </c>
      <c r="R784" s="10" t="str">
        <f>IF(Tbl_Transactions[[#This Row],[Category]]="Income","Income","Expense")</f>
        <v>Expense</v>
      </c>
    </row>
    <row r="785" spans="1:18" x14ac:dyDescent="0.25">
      <c r="A785" s="10">
        <v>784</v>
      </c>
      <c r="B785" s="15">
        <v>41931</v>
      </c>
      <c r="C785" s="16">
        <v>0.12394917627839153</v>
      </c>
      <c r="D785" s="10">
        <f>IF(Tbl_Transactions[[#This Row],[Date]]="","",YEAR(Tbl_Transactions[[#This Row],[Date]]))</f>
        <v>2014</v>
      </c>
      <c r="E785" s="10">
        <f>MONTH(Tbl_Transactions[[#This Row],[Date]])</f>
        <v>10</v>
      </c>
      <c r="F785" s="10" t="str">
        <f>VLOOKUP(Tbl_Transactions[[#This Row],[Month Num]],Tbl_Lookup_Month[],2)</f>
        <v>Oct</v>
      </c>
      <c r="G785" s="10">
        <f>DAY(Tbl_Transactions[[#This Row],[Date]])</f>
        <v>19</v>
      </c>
      <c r="H785" s="10">
        <f>WEEKDAY(Tbl_Transactions[[#This Row],[Date]])</f>
        <v>1</v>
      </c>
      <c r="I785" s="10" t="str">
        <f>VLOOKUP(Tbl_Transactions[[#This Row],[Weekday Num]],Tbl_Lookup_Weekday[], 2)</f>
        <v>Sun</v>
      </c>
      <c r="J785" s="10" t="str">
        <f>VLOOKUP(Tbl_Transactions[[#This Row],[Time]],Tbl_Lookup_Time[],4,TRUE)</f>
        <v>Night</v>
      </c>
      <c r="K785" s="10" t="s">
        <v>51</v>
      </c>
      <c r="L785" s="10" t="s">
        <v>50</v>
      </c>
      <c r="M785" s="10" t="s">
        <v>52</v>
      </c>
      <c r="N785" s="10" t="s">
        <v>19</v>
      </c>
      <c r="O785" s="14">
        <v>117</v>
      </c>
      <c r="P785" s="14">
        <f>IF(Tbl_Transactions[[#This Row],[Type]]="Income",Tbl_Transactions[[#This Row],[Amount]]*Rng_Lookup_IncomeTax,Tbl_Transactions[[#This Row],[Amount]]*Rng_Lookup_SalesTax)</f>
        <v>10.383749999999999</v>
      </c>
      <c r="Q785" s="14">
        <f>IF(Tbl_Transactions[[#This Row],[Type]]="Expense",Tbl_Transactions[[#This Row],[Amount]]+Tbl_Transactions[[#This Row],[Tax]],Tbl_Transactions[[#This Row],[Amount]]-Tbl_Transactions[[#This Row],[Tax]])</f>
        <v>127.38374999999999</v>
      </c>
      <c r="R785" s="10" t="str">
        <f>IF(Tbl_Transactions[[#This Row],[Category]]="Income","Income","Expense")</f>
        <v>Expense</v>
      </c>
    </row>
    <row r="786" spans="1:18" x14ac:dyDescent="0.25">
      <c r="A786" s="10">
        <v>785</v>
      </c>
      <c r="B786" s="15">
        <v>41931</v>
      </c>
      <c r="C786" s="16">
        <v>0.70205344367893208</v>
      </c>
      <c r="D786" s="10">
        <f>IF(Tbl_Transactions[[#This Row],[Date]]="","",YEAR(Tbl_Transactions[[#This Row],[Date]]))</f>
        <v>2014</v>
      </c>
      <c r="E786" s="10">
        <f>MONTH(Tbl_Transactions[[#This Row],[Date]])</f>
        <v>10</v>
      </c>
      <c r="F786" s="10" t="str">
        <f>VLOOKUP(Tbl_Transactions[[#This Row],[Month Num]],Tbl_Lookup_Month[],2)</f>
        <v>Oct</v>
      </c>
      <c r="G786" s="10">
        <f>DAY(Tbl_Transactions[[#This Row],[Date]])</f>
        <v>19</v>
      </c>
      <c r="H786" s="10">
        <f>WEEKDAY(Tbl_Transactions[[#This Row],[Date]])</f>
        <v>1</v>
      </c>
      <c r="I786" s="10" t="str">
        <f>VLOOKUP(Tbl_Transactions[[#This Row],[Weekday Num]],Tbl_Lookup_Weekday[], 2)</f>
        <v>Sun</v>
      </c>
      <c r="J786" s="10" t="str">
        <f>VLOOKUP(Tbl_Transactions[[#This Row],[Time]],Tbl_Lookup_Time[],4,TRUE)</f>
        <v>Afternoon</v>
      </c>
      <c r="K786" s="10" t="s">
        <v>55</v>
      </c>
      <c r="L786" s="10" t="s">
        <v>54</v>
      </c>
      <c r="M786" s="10" t="s">
        <v>56</v>
      </c>
      <c r="N786" s="10" t="s">
        <v>35</v>
      </c>
      <c r="O786" s="14">
        <v>374</v>
      </c>
      <c r="P786" s="14">
        <f>IF(Tbl_Transactions[[#This Row],[Type]]="Income",Tbl_Transactions[[#This Row],[Amount]]*Rng_Lookup_IncomeTax,Tbl_Transactions[[#This Row],[Amount]]*Rng_Lookup_SalesTax)</f>
        <v>33.192499999999995</v>
      </c>
      <c r="Q786" s="14">
        <f>IF(Tbl_Transactions[[#This Row],[Type]]="Expense",Tbl_Transactions[[#This Row],[Amount]]+Tbl_Transactions[[#This Row],[Tax]],Tbl_Transactions[[#This Row],[Amount]]-Tbl_Transactions[[#This Row],[Tax]])</f>
        <v>407.1925</v>
      </c>
      <c r="R786" s="10" t="str">
        <f>IF(Tbl_Transactions[[#This Row],[Category]]="Income","Income","Expense")</f>
        <v>Expense</v>
      </c>
    </row>
    <row r="787" spans="1:18" x14ac:dyDescent="0.25">
      <c r="A787" s="10">
        <v>786</v>
      </c>
      <c r="B787" s="15">
        <v>41932</v>
      </c>
      <c r="C787" s="16">
        <v>0.18043698122143781</v>
      </c>
      <c r="D787" s="10">
        <f>IF(Tbl_Transactions[[#This Row],[Date]]="","",YEAR(Tbl_Transactions[[#This Row],[Date]]))</f>
        <v>2014</v>
      </c>
      <c r="E787" s="10">
        <f>MONTH(Tbl_Transactions[[#This Row],[Date]])</f>
        <v>10</v>
      </c>
      <c r="F787" s="10" t="str">
        <f>VLOOKUP(Tbl_Transactions[[#This Row],[Month Num]],Tbl_Lookup_Month[],2)</f>
        <v>Oct</v>
      </c>
      <c r="G787" s="10">
        <f>DAY(Tbl_Transactions[[#This Row],[Date]])</f>
        <v>20</v>
      </c>
      <c r="H787" s="10">
        <f>WEEKDAY(Tbl_Transactions[[#This Row],[Date]])</f>
        <v>2</v>
      </c>
      <c r="I787" s="10" t="str">
        <f>VLOOKUP(Tbl_Transactions[[#This Row],[Weekday Num]],Tbl_Lookup_Weekday[], 2)</f>
        <v>Mon</v>
      </c>
      <c r="J787" s="10" t="str">
        <f>VLOOKUP(Tbl_Transactions[[#This Row],[Time]],Tbl_Lookup_Time[],4,TRUE)</f>
        <v>Early Morning</v>
      </c>
      <c r="K787" s="10" t="s">
        <v>37</v>
      </c>
      <c r="L787" s="10" t="s">
        <v>47</v>
      </c>
      <c r="M787" s="10" t="s">
        <v>48</v>
      </c>
      <c r="N787" s="10" t="s">
        <v>26</v>
      </c>
      <c r="O787" s="14">
        <v>441</v>
      </c>
      <c r="P787" s="14">
        <f>IF(Tbl_Transactions[[#This Row],[Type]]="Income",Tbl_Transactions[[#This Row],[Amount]]*Rng_Lookup_IncomeTax,Tbl_Transactions[[#This Row],[Amount]]*Rng_Lookup_SalesTax)</f>
        <v>39.138749999999995</v>
      </c>
      <c r="Q787" s="14">
        <f>IF(Tbl_Transactions[[#This Row],[Type]]="Expense",Tbl_Transactions[[#This Row],[Amount]]+Tbl_Transactions[[#This Row],[Tax]],Tbl_Transactions[[#This Row],[Amount]]-Tbl_Transactions[[#This Row],[Tax]])</f>
        <v>480.13875000000002</v>
      </c>
      <c r="R787" s="10" t="str">
        <f>IF(Tbl_Transactions[[#This Row],[Category]]="Income","Income","Expense")</f>
        <v>Expense</v>
      </c>
    </row>
    <row r="788" spans="1:18" x14ac:dyDescent="0.25">
      <c r="A788" s="10">
        <v>787</v>
      </c>
      <c r="B788" s="15">
        <v>41934</v>
      </c>
      <c r="C788" s="16">
        <v>2.4947985155129193E-2</v>
      </c>
      <c r="D788" s="10">
        <f>IF(Tbl_Transactions[[#This Row],[Date]]="","",YEAR(Tbl_Transactions[[#This Row],[Date]]))</f>
        <v>2014</v>
      </c>
      <c r="E788" s="10">
        <f>MONTH(Tbl_Transactions[[#This Row],[Date]])</f>
        <v>10</v>
      </c>
      <c r="F788" s="10" t="str">
        <f>VLOOKUP(Tbl_Transactions[[#This Row],[Month Num]],Tbl_Lookup_Month[],2)</f>
        <v>Oct</v>
      </c>
      <c r="G788" s="10">
        <f>DAY(Tbl_Transactions[[#This Row],[Date]])</f>
        <v>22</v>
      </c>
      <c r="H788" s="10">
        <f>WEEKDAY(Tbl_Transactions[[#This Row],[Date]])</f>
        <v>4</v>
      </c>
      <c r="I788" s="10" t="str">
        <f>VLOOKUP(Tbl_Transactions[[#This Row],[Weekday Num]],Tbl_Lookup_Weekday[], 2)</f>
        <v>Wed</v>
      </c>
      <c r="J788" s="10" t="str">
        <f>VLOOKUP(Tbl_Transactions[[#This Row],[Time]],Tbl_Lookup_Time[],4,TRUE)</f>
        <v>Night</v>
      </c>
      <c r="K788" s="10" t="s">
        <v>37</v>
      </c>
      <c r="L788" s="10" t="s">
        <v>36</v>
      </c>
      <c r="M788" s="10" t="s">
        <v>38</v>
      </c>
      <c r="N788" s="10" t="s">
        <v>19</v>
      </c>
      <c r="O788" s="14">
        <v>29</v>
      </c>
      <c r="P788" s="14">
        <f>IF(Tbl_Transactions[[#This Row],[Type]]="Income",Tbl_Transactions[[#This Row],[Amount]]*Rng_Lookup_IncomeTax,Tbl_Transactions[[#This Row],[Amount]]*Rng_Lookup_SalesTax)</f>
        <v>2.57375</v>
      </c>
      <c r="Q788" s="14">
        <f>IF(Tbl_Transactions[[#This Row],[Type]]="Expense",Tbl_Transactions[[#This Row],[Amount]]+Tbl_Transactions[[#This Row],[Tax]],Tbl_Transactions[[#This Row],[Amount]]-Tbl_Transactions[[#This Row],[Tax]])</f>
        <v>31.57375</v>
      </c>
      <c r="R788" s="10" t="str">
        <f>IF(Tbl_Transactions[[#This Row],[Category]]="Income","Income","Expense")</f>
        <v>Expense</v>
      </c>
    </row>
    <row r="789" spans="1:18" x14ac:dyDescent="0.25">
      <c r="A789" s="10">
        <v>788</v>
      </c>
      <c r="B789" s="15">
        <v>41936</v>
      </c>
      <c r="C789" s="16">
        <v>0.35599115707876161</v>
      </c>
      <c r="D789" s="10">
        <f>IF(Tbl_Transactions[[#This Row],[Date]]="","",YEAR(Tbl_Transactions[[#This Row],[Date]]))</f>
        <v>2014</v>
      </c>
      <c r="E789" s="10">
        <f>MONTH(Tbl_Transactions[[#This Row],[Date]])</f>
        <v>10</v>
      </c>
      <c r="F789" s="10" t="str">
        <f>VLOOKUP(Tbl_Transactions[[#This Row],[Month Num]],Tbl_Lookup_Month[],2)</f>
        <v>Oct</v>
      </c>
      <c r="G789" s="10">
        <f>DAY(Tbl_Transactions[[#This Row],[Date]])</f>
        <v>24</v>
      </c>
      <c r="H789" s="10">
        <f>WEEKDAY(Tbl_Transactions[[#This Row],[Date]])</f>
        <v>6</v>
      </c>
      <c r="I789" s="10" t="str">
        <f>VLOOKUP(Tbl_Transactions[[#This Row],[Weekday Num]],Tbl_Lookup_Weekday[], 2)</f>
        <v>Fri</v>
      </c>
      <c r="J789" s="10" t="str">
        <f>VLOOKUP(Tbl_Transactions[[#This Row],[Time]],Tbl_Lookup_Time[],4,TRUE)</f>
        <v>Morning</v>
      </c>
      <c r="K789" s="10" t="s">
        <v>37</v>
      </c>
      <c r="L789" s="10" t="s">
        <v>36</v>
      </c>
      <c r="M789" s="10" t="s">
        <v>38</v>
      </c>
      <c r="N789" s="10" t="s">
        <v>35</v>
      </c>
      <c r="O789" s="14">
        <v>493</v>
      </c>
      <c r="P789" s="14">
        <f>IF(Tbl_Transactions[[#This Row],[Type]]="Income",Tbl_Transactions[[#This Row],[Amount]]*Rng_Lookup_IncomeTax,Tbl_Transactions[[#This Row],[Amount]]*Rng_Lookup_SalesTax)</f>
        <v>43.753749999999997</v>
      </c>
      <c r="Q789" s="14">
        <f>IF(Tbl_Transactions[[#This Row],[Type]]="Expense",Tbl_Transactions[[#This Row],[Amount]]+Tbl_Transactions[[#This Row],[Tax]],Tbl_Transactions[[#This Row],[Amount]]-Tbl_Transactions[[#This Row],[Tax]])</f>
        <v>536.75374999999997</v>
      </c>
      <c r="R789" s="10" t="str">
        <f>IF(Tbl_Transactions[[#This Row],[Category]]="Income","Income","Expense")</f>
        <v>Expense</v>
      </c>
    </row>
    <row r="790" spans="1:18" x14ac:dyDescent="0.25">
      <c r="A790" s="10">
        <v>789</v>
      </c>
      <c r="B790" s="15">
        <v>41937</v>
      </c>
      <c r="C790" s="16">
        <v>0.69039091414022147</v>
      </c>
      <c r="D790" s="10">
        <f>IF(Tbl_Transactions[[#This Row],[Date]]="","",YEAR(Tbl_Transactions[[#This Row],[Date]]))</f>
        <v>2014</v>
      </c>
      <c r="E790" s="10">
        <f>MONTH(Tbl_Transactions[[#This Row],[Date]])</f>
        <v>10</v>
      </c>
      <c r="F790" s="10" t="str">
        <f>VLOOKUP(Tbl_Transactions[[#This Row],[Month Num]],Tbl_Lookup_Month[],2)</f>
        <v>Oct</v>
      </c>
      <c r="G790" s="10">
        <f>DAY(Tbl_Transactions[[#This Row],[Date]])</f>
        <v>25</v>
      </c>
      <c r="H790" s="10">
        <f>WEEKDAY(Tbl_Transactions[[#This Row],[Date]])</f>
        <v>7</v>
      </c>
      <c r="I790" s="10" t="str">
        <f>VLOOKUP(Tbl_Transactions[[#This Row],[Weekday Num]],Tbl_Lookup_Weekday[], 2)</f>
        <v>Sat</v>
      </c>
      <c r="J790" s="10" t="str">
        <f>VLOOKUP(Tbl_Transactions[[#This Row],[Time]],Tbl_Lookup_Time[],4,TRUE)</f>
        <v>Afternoon</v>
      </c>
      <c r="K790" s="10" t="s">
        <v>17</v>
      </c>
      <c r="L790" s="10" t="s">
        <v>16</v>
      </c>
      <c r="M790" s="10" t="s">
        <v>18</v>
      </c>
      <c r="N790" s="10" t="s">
        <v>19</v>
      </c>
      <c r="O790" s="14">
        <v>29</v>
      </c>
      <c r="P790" s="14">
        <f>IF(Tbl_Transactions[[#This Row],[Type]]="Income",Tbl_Transactions[[#This Row],[Amount]]*Rng_Lookup_IncomeTax,Tbl_Transactions[[#This Row],[Amount]]*Rng_Lookup_SalesTax)</f>
        <v>11.02</v>
      </c>
      <c r="Q790" s="14">
        <f>IF(Tbl_Transactions[[#This Row],[Type]]="Expense",Tbl_Transactions[[#This Row],[Amount]]+Tbl_Transactions[[#This Row],[Tax]],Tbl_Transactions[[#This Row],[Amount]]-Tbl_Transactions[[#This Row],[Tax]])</f>
        <v>17.98</v>
      </c>
      <c r="R790" s="10" t="str">
        <f>IF(Tbl_Transactions[[#This Row],[Category]]="Income","Income","Expense")</f>
        <v>Income</v>
      </c>
    </row>
    <row r="791" spans="1:18" x14ac:dyDescent="0.25">
      <c r="A791" s="10">
        <v>790</v>
      </c>
      <c r="B791" s="15">
        <v>41937</v>
      </c>
      <c r="C791" s="16">
        <v>0.57452644992620672</v>
      </c>
      <c r="D791" s="10">
        <f>IF(Tbl_Transactions[[#This Row],[Date]]="","",YEAR(Tbl_Transactions[[#This Row],[Date]]))</f>
        <v>2014</v>
      </c>
      <c r="E791" s="10">
        <f>MONTH(Tbl_Transactions[[#This Row],[Date]])</f>
        <v>10</v>
      </c>
      <c r="F791" s="10" t="str">
        <f>VLOOKUP(Tbl_Transactions[[#This Row],[Month Num]],Tbl_Lookup_Month[],2)</f>
        <v>Oct</v>
      </c>
      <c r="G791" s="10">
        <f>DAY(Tbl_Transactions[[#This Row],[Date]])</f>
        <v>25</v>
      </c>
      <c r="H791" s="10">
        <f>WEEKDAY(Tbl_Transactions[[#This Row],[Date]])</f>
        <v>7</v>
      </c>
      <c r="I791" s="10" t="str">
        <f>VLOOKUP(Tbl_Transactions[[#This Row],[Weekday Num]],Tbl_Lookup_Weekday[], 2)</f>
        <v>Sat</v>
      </c>
      <c r="J791" s="10" t="str">
        <f>VLOOKUP(Tbl_Transactions[[#This Row],[Time]],Tbl_Lookup_Time[],4,TRUE)</f>
        <v>Afternoon</v>
      </c>
      <c r="K791" s="10" t="s">
        <v>63</v>
      </c>
      <c r="L791" s="10" t="s">
        <v>62</v>
      </c>
      <c r="M791" s="10" t="s">
        <v>64</v>
      </c>
      <c r="N791" s="10" t="s">
        <v>35</v>
      </c>
      <c r="O791" s="14">
        <v>435</v>
      </c>
      <c r="P791" s="14">
        <f>IF(Tbl_Transactions[[#This Row],[Type]]="Income",Tbl_Transactions[[#This Row],[Amount]]*Rng_Lookup_IncomeTax,Tbl_Transactions[[#This Row],[Amount]]*Rng_Lookup_SalesTax)</f>
        <v>38.606249999999996</v>
      </c>
      <c r="Q791" s="14">
        <f>IF(Tbl_Transactions[[#This Row],[Type]]="Expense",Tbl_Transactions[[#This Row],[Amount]]+Tbl_Transactions[[#This Row],[Tax]],Tbl_Transactions[[#This Row],[Amount]]-Tbl_Transactions[[#This Row],[Tax]])</f>
        <v>473.60624999999999</v>
      </c>
      <c r="R791" s="10" t="str">
        <f>IF(Tbl_Transactions[[#This Row],[Category]]="Income","Income","Expense")</f>
        <v>Expense</v>
      </c>
    </row>
    <row r="792" spans="1:18" x14ac:dyDescent="0.25">
      <c r="A792" s="10">
        <v>791</v>
      </c>
      <c r="B792" s="15">
        <v>41944</v>
      </c>
      <c r="C792" s="16">
        <v>0.64290685119985203</v>
      </c>
      <c r="D792" s="10">
        <f>IF(Tbl_Transactions[[#This Row],[Date]]="","",YEAR(Tbl_Transactions[[#This Row],[Date]]))</f>
        <v>2014</v>
      </c>
      <c r="E792" s="10">
        <f>MONTH(Tbl_Transactions[[#This Row],[Date]])</f>
        <v>11</v>
      </c>
      <c r="F792" s="10" t="str">
        <f>VLOOKUP(Tbl_Transactions[[#This Row],[Month Num]],Tbl_Lookup_Month[],2)</f>
        <v>Nov</v>
      </c>
      <c r="G792" s="10">
        <f>DAY(Tbl_Transactions[[#This Row],[Date]])</f>
        <v>1</v>
      </c>
      <c r="H792" s="10">
        <f>WEEKDAY(Tbl_Transactions[[#This Row],[Date]])</f>
        <v>7</v>
      </c>
      <c r="I792" s="10" t="str">
        <f>VLOOKUP(Tbl_Transactions[[#This Row],[Weekday Num]],Tbl_Lookup_Weekday[], 2)</f>
        <v>Sat</v>
      </c>
      <c r="J792" s="10" t="str">
        <f>VLOOKUP(Tbl_Transactions[[#This Row],[Time]],Tbl_Lookup_Time[],4,TRUE)</f>
        <v>Afternoon</v>
      </c>
      <c r="K792" s="10" t="s">
        <v>37</v>
      </c>
      <c r="L792" s="10" t="s">
        <v>47</v>
      </c>
      <c r="M792" s="10" t="s">
        <v>48</v>
      </c>
      <c r="N792" s="10" t="s">
        <v>35</v>
      </c>
      <c r="O792" s="14">
        <v>428</v>
      </c>
      <c r="P792" s="14">
        <f>IF(Tbl_Transactions[[#This Row],[Type]]="Income",Tbl_Transactions[[#This Row],[Amount]]*Rng_Lookup_IncomeTax,Tbl_Transactions[[#This Row],[Amount]]*Rng_Lookup_SalesTax)</f>
        <v>37.984999999999999</v>
      </c>
      <c r="Q792" s="14">
        <f>IF(Tbl_Transactions[[#This Row],[Type]]="Expense",Tbl_Transactions[[#This Row],[Amount]]+Tbl_Transactions[[#This Row],[Tax]],Tbl_Transactions[[#This Row],[Amount]]-Tbl_Transactions[[#This Row],[Tax]])</f>
        <v>465.98500000000001</v>
      </c>
      <c r="R792" s="10" t="str">
        <f>IF(Tbl_Transactions[[#This Row],[Category]]="Income","Income","Expense")</f>
        <v>Expense</v>
      </c>
    </row>
    <row r="793" spans="1:18" x14ac:dyDescent="0.25">
      <c r="A793" s="10">
        <v>792</v>
      </c>
      <c r="B793" s="15">
        <v>41945</v>
      </c>
      <c r="C793" s="16">
        <v>0.98524469092893485</v>
      </c>
      <c r="D793" s="10">
        <f>IF(Tbl_Transactions[[#This Row],[Date]]="","",YEAR(Tbl_Transactions[[#This Row],[Date]]))</f>
        <v>2014</v>
      </c>
      <c r="E793" s="10">
        <f>MONTH(Tbl_Transactions[[#This Row],[Date]])</f>
        <v>11</v>
      </c>
      <c r="F793" s="10" t="str">
        <f>VLOOKUP(Tbl_Transactions[[#This Row],[Month Num]],Tbl_Lookup_Month[],2)</f>
        <v>Nov</v>
      </c>
      <c r="G793" s="10">
        <f>DAY(Tbl_Transactions[[#This Row],[Date]])</f>
        <v>2</v>
      </c>
      <c r="H793" s="10">
        <f>WEEKDAY(Tbl_Transactions[[#This Row],[Date]])</f>
        <v>1</v>
      </c>
      <c r="I793" s="10" t="str">
        <f>VLOOKUP(Tbl_Transactions[[#This Row],[Weekday Num]],Tbl_Lookup_Weekday[], 2)</f>
        <v>Sun</v>
      </c>
      <c r="J793" s="10" t="str">
        <f>VLOOKUP(Tbl_Transactions[[#This Row],[Time]],Tbl_Lookup_Time[],4,TRUE)</f>
        <v>Evening</v>
      </c>
      <c r="K793" s="10" t="s">
        <v>24</v>
      </c>
      <c r="L793" s="10" t="s">
        <v>30</v>
      </c>
      <c r="M793" s="10" t="s">
        <v>31</v>
      </c>
      <c r="N793" s="10" t="s">
        <v>19</v>
      </c>
      <c r="O793" s="14">
        <v>104</v>
      </c>
      <c r="P793" s="14">
        <f>IF(Tbl_Transactions[[#This Row],[Type]]="Income",Tbl_Transactions[[#This Row],[Amount]]*Rng_Lookup_IncomeTax,Tbl_Transactions[[#This Row],[Amount]]*Rng_Lookup_SalesTax)</f>
        <v>9.23</v>
      </c>
      <c r="Q793" s="14">
        <f>IF(Tbl_Transactions[[#This Row],[Type]]="Expense",Tbl_Transactions[[#This Row],[Amount]]+Tbl_Transactions[[#This Row],[Tax]],Tbl_Transactions[[#This Row],[Amount]]-Tbl_Transactions[[#This Row],[Tax]])</f>
        <v>113.23</v>
      </c>
      <c r="R793" s="10" t="str">
        <f>IF(Tbl_Transactions[[#This Row],[Category]]="Income","Income","Expense")</f>
        <v>Expense</v>
      </c>
    </row>
    <row r="794" spans="1:18" x14ac:dyDescent="0.25">
      <c r="A794" s="10">
        <v>793</v>
      </c>
      <c r="B794" s="15">
        <v>41947</v>
      </c>
      <c r="C794" s="16">
        <v>0.24226925902522123</v>
      </c>
      <c r="D794" s="10">
        <f>IF(Tbl_Transactions[[#This Row],[Date]]="","",YEAR(Tbl_Transactions[[#This Row],[Date]]))</f>
        <v>2014</v>
      </c>
      <c r="E794" s="10">
        <f>MONTH(Tbl_Transactions[[#This Row],[Date]])</f>
        <v>11</v>
      </c>
      <c r="F794" s="10" t="str">
        <f>VLOOKUP(Tbl_Transactions[[#This Row],[Month Num]],Tbl_Lookup_Month[],2)</f>
        <v>Nov</v>
      </c>
      <c r="G794" s="10">
        <f>DAY(Tbl_Transactions[[#This Row],[Date]])</f>
        <v>4</v>
      </c>
      <c r="H794" s="10">
        <f>WEEKDAY(Tbl_Transactions[[#This Row],[Date]])</f>
        <v>3</v>
      </c>
      <c r="I794" s="10" t="str">
        <f>VLOOKUP(Tbl_Transactions[[#This Row],[Weekday Num]],Tbl_Lookup_Weekday[], 2)</f>
        <v>Tue</v>
      </c>
      <c r="J794" s="10" t="str">
        <f>VLOOKUP(Tbl_Transactions[[#This Row],[Time]],Tbl_Lookup_Time[],4,TRUE)</f>
        <v>Early Morning</v>
      </c>
      <c r="K794" s="10" t="s">
        <v>60</v>
      </c>
      <c r="L794" s="10" t="s">
        <v>59</v>
      </c>
      <c r="M794" s="10" t="s">
        <v>61</v>
      </c>
      <c r="N794" s="10" t="s">
        <v>19</v>
      </c>
      <c r="O794" s="14">
        <v>385</v>
      </c>
      <c r="P794" s="14">
        <f>IF(Tbl_Transactions[[#This Row],[Type]]="Income",Tbl_Transactions[[#This Row],[Amount]]*Rng_Lookup_IncomeTax,Tbl_Transactions[[#This Row],[Amount]]*Rng_Lookup_SalesTax)</f>
        <v>34.168749999999996</v>
      </c>
      <c r="Q794" s="14">
        <f>IF(Tbl_Transactions[[#This Row],[Type]]="Expense",Tbl_Transactions[[#This Row],[Amount]]+Tbl_Transactions[[#This Row],[Tax]],Tbl_Transactions[[#This Row],[Amount]]-Tbl_Transactions[[#This Row],[Tax]])</f>
        <v>419.16874999999999</v>
      </c>
      <c r="R794" s="10" t="str">
        <f>IF(Tbl_Transactions[[#This Row],[Category]]="Income","Income","Expense")</f>
        <v>Expense</v>
      </c>
    </row>
    <row r="795" spans="1:18" x14ac:dyDescent="0.25">
      <c r="A795" s="10">
        <v>794</v>
      </c>
      <c r="B795" s="15">
        <v>41947</v>
      </c>
      <c r="C795" s="16">
        <v>0.85906419874553475</v>
      </c>
      <c r="D795" s="10">
        <f>IF(Tbl_Transactions[[#This Row],[Date]]="","",YEAR(Tbl_Transactions[[#This Row],[Date]]))</f>
        <v>2014</v>
      </c>
      <c r="E795" s="10">
        <f>MONTH(Tbl_Transactions[[#This Row],[Date]])</f>
        <v>11</v>
      </c>
      <c r="F795" s="10" t="str">
        <f>VLOOKUP(Tbl_Transactions[[#This Row],[Month Num]],Tbl_Lookup_Month[],2)</f>
        <v>Nov</v>
      </c>
      <c r="G795" s="10">
        <f>DAY(Tbl_Transactions[[#This Row],[Date]])</f>
        <v>4</v>
      </c>
      <c r="H795" s="10">
        <f>WEEKDAY(Tbl_Transactions[[#This Row],[Date]])</f>
        <v>3</v>
      </c>
      <c r="I795" s="10" t="str">
        <f>VLOOKUP(Tbl_Transactions[[#This Row],[Weekday Num]],Tbl_Lookup_Weekday[], 2)</f>
        <v>Tue</v>
      </c>
      <c r="J795" s="10" t="str">
        <f>VLOOKUP(Tbl_Transactions[[#This Row],[Time]],Tbl_Lookup_Time[],4,TRUE)</f>
        <v>Evening</v>
      </c>
      <c r="K795" s="10" t="s">
        <v>51</v>
      </c>
      <c r="L795" s="10" t="s">
        <v>50</v>
      </c>
      <c r="M795" s="10" t="s">
        <v>52</v>
      </c>
      <c r="N795" s="10" t="s">
        <v>19</v>
      </c>
      <c r="O795" s="14">
        <v>311</v>
      </c>
      <c r="P795" s="14">
        <f>IF(Tbl_Transactions[[#This Row],[Type]]="Income",Tbl_Transactions[[#This Row],[Amount]]*Rng_Lookup_IncomeTax,Tbl_Transactions[[#This Row],[Amount]]*Rng_Lookup_SalesTax)</f>
        <v>27.60125</v>
      </c>
      <c r="Q795" s="14">
        <f>IF(Tbl_Transactions[[#This Row],[Type]]="Expense",Tbl_Transactions[[#This Row],[Amount]]+Tbl_Transactions[[#This Row],[Tax]],Tbl_Transactions[[#This Row],[Amount]]-Tbl_Transactions[[#This Row],[Tax]])</f>
        <v>338.60124999999999</v>
      </c>
      <c r="R795" s="10" t="str">
        <f>IF(Tbl_Transactions[[#This Row],[Category]]="Income","Income","Expense")</f>
        <v>Expense</v>
      </c>
    </row>
    <row r="796" spans="1:18" x14ac:dyDescent="0.25">
      <c r="A796" s="10">
        <v>795</v>
      </c>
      <c r="B796" s="15">
        <v>41948</v>
      </c>
      <c r="C796" s="16">
        <v>0.96270800211947438</v>
      </c>
      <c r="D796" s="10">
        <f>IF(Tbl_Transactions[[#This Row],[Date]]="","",YEAR(Tbl_Transactions[[#This Row],[Date]]))</f>
        <v>2014</v>
      </c>
      <c r="E796" s="10">
        <f>MONTH(Tbl_Transactions[[#This Row],[Date]])</f>
        <v>11</v>
      </c>
      <c r="F796" s="10" t="str">
        <f>VLOOKUP(Tbl_Transactions[[#This Row],[Month Num]],Tbl_Lookup_Month[],2)</f>
        <v>Nov</v>
      </c>
      <c r="G796" s="10">
        <f>DAY(Tbl_Transactions[[#This Row],[Date]])</f>
        <v>5</v>
      </c>
      <c r="H796" s="10">
        <f>WEEKDAY(Tbl_Transactions[[#This Row],[Date]])</f>
        <v>4</v>
      </c>
      <c r="I796" s="10" t="str">
        <f>VLOOKUP(Tbl_Transactions[[#This Row],[Weekday Num]],Tbl_Lookup_Weekday[], 2)</f>
        <v>Wed</v>
      </c>
      <c r="J796" s="10" t="str">
        <f>VLOOKUP(Tbl_Transactions[[#This Row],[Time]],Tbl_Lookup_Time[],4,TRUE)</f>
        <v>Evening</v>
      </c>
      <c r="K796" s="10" t="s">
        <v>55</v>
      </c>
      <c r="L796" s="10" t="s">
        <v>57</v>
      </c>
      <c r="M796" s="10" t="s">
        <v>58</v>
      </c>
      <c r="N796" s="10" t="s">
        <v>26</v>
      </c>
      <c r="O796" s="14">
        <v>291</v>
      </c>
      <c r="P796" s="14">
        <f>IF(Tbl_Transactions[[#This Row],[Type]]="Income",Tbl_Transactions[[#This Row],[Amount]]*Rng_Lookup_IncomeTax,Tbl_Transactions[[#This Row],[Amount]]*Rng_Lookup_SalesTax)</f>
        <v>25.826249999999998</v>
      </c>
      <c r="Q796" s="14">
        <f>IF(Tbl_Transactions[[#This Row],[Type]]="Expense",Tbl_Transactions[[#This Row],[Amount]]+Tbl_Transactions[[#This Row],[Tax]],Tbl_Transactions[[#This Row],[Amount]]-Tbl_Transactions[[#This Row],[Tax]])</f>
        <v>316.82625000000002</v>
      </c>
      <c r="R796" s="10" t="str">
        <f>IF(Tbl_Transactions[[#This Row],[Category]]="Income","Income","Expense")</f>
        <v>Expense</v>
      </c>
    </row>
    <row r="797" spans="1:18" x14ac:dyDescent="0.25">
      <c r="A797" s="10">
        <v>796</v>
      </c>
      <c r="B797" s="15">
        <v>41949</v>
      </c>
      <c r="C797" s="16">
        <v>0.3731332931947472</v>
      </c>
      <c r="D797" s="10">
        <f>IF(Tbl_Transactions[[#This Row],[Date]]="","",YEAR(Tbl_Transactions[[#This Row],[Date]]))</f>
        <v>2014</v>
      </c>
      <c r="E797" s="10">
        <f>MONTH(Tbl_Transactions[[#This Row],[Date]])</f>
        <v>11</v>
      </c>
      <c r="F797" s="10" t="str">
        <f>VLOOKUP(Tbl_Transactions[[#This Row],[Month Num]],Tbl_Lookup_Month[],2)</f>
        <v>Nov</v>
      </c>
      <c r="G797" s="10">
        <f>DAY(Tbl_Transactions[[#This Row],[Date]])</f>
        <v>6</v>
      </c>
      <c r="H797" s="10">
        <f>WEEKDAY(Tbl_Transactions[[#This Row],[Date]])</f>
        <v>5</v>
      </c>
      <c r="I797" s="10" t="str">
        <f>VLOOKUP(Tbl_Transactions[[#This Row],[Weekday Num]],Tbl_Lookup_Weekday[], 2)</f>
        <v>Thu</v>
      </c>
      <c r="J797" s="10" t="str">
        <f>VLOOKUP(Tbl_Transactions[[#This Row],[Time]],Tbl_Lookup_Time[],4,TRUE)</f>
        <v>Morning</v>
      </c>
      <c r="K797" s="10" t="s">
        <v>28</v>
      </c>
      <c r="L797" s="10" t="s">
        <v>27</v>
      </c>
      <c r="M797" s="10" t="s">
        <v>29</v>
      </c>
      <c r="N797" s="10" t="s">
        <v>26</v>
      </c>
      <c r="O797" s="14">
        <v>224</v>
      </c>
      <c r="P797" s="14">
        <f>IF(Tbl_Transactions[[#This Row],[Type]]="Income",Tbl_Transactions[[#This Row],[Amount]]*Rng_Lookup_IncomeTax,Tbl_Transactions[[#This Row],[Amount]]*Rng_Lookup_SalesTax)</f>
        <v>19.88</v>
      </c>
      <c r="Q797" s="14">
        <f>IF(Tbl_Transactions[[#This Row],[Type]]="Expense",Tbl_Transactions[[#This Row],[Amount]]+Tbl_Transactions[[#This Row],[Tax]],Tbl_Transactions[[#This Row],[Amount]]-Tbl_Transactions[[#This Row],[Tax]])</f>
        <v>243.88</v>
      </c>
      <c r="R797" s="10" t="str">
        <f>IF(Tbl_Transactions[[#This Row],[Category]]="Income","Income","Expense")</f>
        <v>Expense</v>
      </c>
    </row>
    <row r="798" spans="1:18" x14ac:dyDescent="0.25">
      <c r="A798" s="10">
        <v>797</v>
      </c>
      <c r="B798" s="15">
        <v>41953</v>
      </c>
      <c r="C798" s="16">
        <v>0.59977973633757875</v>
      </c>
      <c r="D798" s="10">
        <f>IF(Tbl_Transactions[[#This Row],[Date]]="","",YEAR(Tbl_Transactions[[#This Row],[Date]]))</f>
        <v>2014</v>
      </c>
      <c r="E798" s="10">
        <f>MONTH(Tbl_Transactions[[#This Row],[Date]])</f>
        <v>11</v>
      </c>
      <c r="F798" s="10" t="str">
        <f>VLOOKUP(Tbl_Transactions[[#This Row],[Month Num]],Tbl_Lookup_Month[],2)</f>
        <v>Nov</v>
      </c>
      <c r="G798" s="10">
        <f>DAY(Tbl_Transactions[[#This Row],[Date]])</f>
        <v>10</v>
      </c>
      <c r="H798" s="10">
        <f>WEEKDAY(Tbl_Transactions[[#This Row],[Date]])</f>
        <v>2</v>
      </c>
      <c r="I798" s="10" t="str">
        <f>VLOOKUP(Tbl_Transactions[[#This Row],[Weekday Num]],Tbl_Lookup_Weekday[], 2)</f>
        <v>Mon</v>
      </c>
      <c r="J798" s="10" t="str">
        <f>VLOOKUP(Tbl_Transactions[[#This Row],[Time]],Tbl_Lookup_Time[],4,TRUE)</f>
        <v>Afternoon</v>
      </c>
      <c r="K798" s="10" t="s">
        <v>51</v>
      </c>
      <c r="L798" s="10" t="s">
        <v>50</v>
      </c>
      <c r="M798" s="10" t="s">
        <v>52</v>
      </c>
      <c r="N798" s="10" t="s">
        <v>35</v>
      </c>
      <c r="O798" s="14">
        <v>434</v>
      </c>
      <c r="P798" s="14">
        <f>IF(Tbl_Transactions[[#This Row],[Type]]="Income",Tbl_Transactions[[#This Row],[Amount]]*Rng_Lookup_IncomeTax,Tbl_Transactions[[#This Row],[Amount]]*Rng_Lookup_SalesTax)</f>
        <v>38.517499999999998</v>
      </c>
      <c r="Q798" s="14">
        <f>IF(Tbl_Transactions[[#This Row],[Type]]="Expense",Tbl_Transactions[[#This Row],[Amount]]+Tbl_Transactions[[#This Row],[Tax]],Tbl_Transactions[[#This Row],[Amount]]-Tbl_Transactions[[#This Row],[Tax]])</f>
        <v>472.51749999999998</v>
      </c>
      <c r="R798" s="10" t="str">
        <f>IF(Tbl_Transactions[[#This Row],[Category]]="Income","Income","Expense")</f>
        <v>Expense</v>
      </c>
    </row>
    <row r="799" spans="1:18" x14ac:dyDescent="0.25">
      <c r="A799" s="10">
        <v>798</v>
      </c>
      <c r="B799" s="15">
        <v>41957</v>
      </c>
      <c r="C799" s="16">
        <v>0.30795179633293301</v>
      </c>
      <c r="D799" s="10">
        <f>IF(Tbl_Transactions[[#This Row],[Date]]="","",YEAR(Tbl_Transactions[[#This Row],[Date]]))</f>
        <v>2014</v>
      </c>
      <c r="E799" s="10">
        <f>MONTH(Tbl_Transactions[[#This Row],[Date]])</f>
        <v>11</v>
      </c>
      <c r="F799" s="10" t="str">
        <f>VLOOKUP(Tbl_Transactions[[#This Row],[Month Num]],Tbl_Lookup_Month[],2)</f>
        <v>Nov</v>
      </c>
      <c r="G799" s="10">
        <f>DAY(Tbl_Transactions[[#This Row],[Date]])</f>
        <v>14</v>
      </c>
      <c r="H799" s="10">
        <f>WEEKDAY(Tbl_Transactions[[#This Row],[Date]])</f>
        <v>6</v>
      </c>
      <c r="I799" s="10" t="str">
        <f>VLOOKUP(Tbl_Transactions[[#This Row],[Weekday Num]],Tbl_Lookup_Weekday[], 2)</f>
        <v>Fri</v>
      </c>
      <c r="J799" s="10" t="str">
        <f>VLOOKUP(Tbl_Transactions[[#This Row],[Time]],Tbl_Lookup_Time[],4,TRUE)</f>
        <v>Morning</v>
      </c>
      <c r="K799" s="10" t="s">
        <v>24</v>
      </c>
      <c r="L799" s="10" t="s">
        <v>30</v>
      </c>
      <c r="M799" s="10" t="s">
        <v>31</v>
      </c>
      <c r="N799" s="10" t="s">
        <v>19</v>
      </c>
      <c r="O799" s="14">
        <v>193</v>
      </c>
      <c r="P799" s="14">
        <f>IF(Tbl_Transactions[[#This Row],[Type]]="Income",Tbl_Transactions[[#This Row],[Amount]]*Rng_Lookup_IncomeTax,Tbl_Transactions[[#This Row],[Amount]]*Rng_Lookup_SalesTax)</f>
        <v>17.12875</v>
      </c>
      <c r="Q799" s="14">
        <f>IF(Tbl_Transactions[[#This Row],[Type]]="Expense",Tbl_Transactions[[#This Row],[Amount]]+Tbl_Transactions[[#This Row],[Tax]],Tbl_Transactions[[#This Row],[Amount]]-Tbl_Transactions[[#This Row],[Tax]])</f>
        <v>210.12875</v>
      </c>
      <c r="R799" s="10" t="str">
        <f>IF(Tbl_Transactions[[#This Row],[Category]]="Income","Income","Expense")</f>
        <v>Expense</v>
      </c>
    </row>
    <row r="800" spans="1:18" x14ac:dyDescent="0.25">
      <c r="A800" s="10">
        <v>799</v>
      </c>
      <c r="B800" s="15">
        <v>41958</v>
      </c>
      <c r="C800" s="16">
        <v>0.58476408400502744</v>
      </c>
      <c r="D800" s="10">
        <f>IF(Tbl_Transactions[[#This Row],[Date]]="","",YEAR(Tbl_Transactions[[#This Row],[Date]]))</f>
        <v>2014</v>
      </c>
      <c r="E800" s="10">
        <f>MONTH(Tbl_Transactions[[#This Row],[Date]])</f>
        <v>11</v>
      </c>
      <c r="F800" s="10" t="str">
        <f>VLOOKUP(Tbl_Transactions[[#This Row],[Month Num]],Tbl_Lookup_Month[],2)</f>
        <v>Nov</v>
      </c>
      <c r="G800" s="10">
        <f>DAY(Tbl_Transactions[[#This Row],[Date]])</f>
        <v>15</v>
      </c>
      <c r="H800" s="10">
        <f>WEEKDAY(Tbl_Transactions[[#This Row],[Date]])</f>
        <v>7</v>
      </c>
      <c r="I800" s="10" t="str">
        <f>VLOOKUP(Tbl_Transactions[[#This Row],[Weekday Num]],Tbl_Lookup_Weekday[], 2)</f>
        <v>Sat</v>
      </c>
      <c r="J800" s="10" t="str">
        <f>VLOOKUP(Tbl_Transactions[[#This Row],[Time]],Tbl_Lookup_Time[],4,TRUE)</f>
        <v>Afternoon</v>
      </c>
      <c r="K800" s="10" t="s">
        <v>17</v>
      </c>
      <c r="L800" s="10" t="s">
        <v>20</v>
      </c>
      <c r="M800" s="10" t="s">
        <v>21</v>
      </c>
      <c r="N800" s="10" t="s">
        <v>19</v>
      </c>
      <c r="O800" s="14">
        <v>346</v>
      </c>
      <c r="P800" s="14">
        <f>IF(Tbl_Transactions[[#This Row],[Type]]="Income",Tbl_Transactions[[#This Row],[Amount]]*Rng_Lookup_IncomeTax,Tbl_Transactions[[#This Row],[Amount]]*Rng_Lookup_SalesTax)</f>
        <v>131.47999999999999</v>
      </c>
      <c r="Q800" s="14">
        <f>IF(Tbl_Transactions[[#This Row],[Type]]="Expense",Tbl_Transactions[[#This Row],[Amount]]+Tbl_Transactions[[#This Row],[Tax]],Tbl_Transactions[[#This Row],[Amount]]-Tbl_Transactions[[#This Row],[Tax]])</f>
        <v>214.52</v>
      </c>
      <c r="R800" s="10" t="str">
        <f>IF(Tbl_Transactions[[#This Row],[Category]]="Income","Income","Expense")</f>
        <v>Income</v>
      </c>
    </row>
    <row r="801" spans="1:18" x14ac:dyDescent="0.25">
      <c r="A801" s="10">
        <v>800</v>
      </c>
      <c r="B801" s="15">
        <v>41963</v>
      </c>
      <c r="C801" s="16">
        <v>0.1196055684325491</v>
      </c>
      <c r="D801" s="10">
        <f>IF(Tbl_Transactions[[#This Row],[Date]]="","",YEAR(Tbl_Transactions[[#This Row],[Date]]))</f>
        <v>2014</v>
      </c>
      <c r="E801" s="10">
        <f>MONTH(Tbl_Transactions[[#This Row],[Date]])</f>
        <v>11</v>
      </c>
      <c r="F801" s="10" t="str">
        <f>VLOOKUP(Tbl_Transactions[[#This Row],[Month Num]],Tbl_Lookup_Month[],2)</f>
        <v>Nov</v>
      </c>
      <c r="G801" s="10">
        <f>DAY(Tbl_Transactions[[#This Row],[Date]])</f>
        <v>20</v>
      </c>
      <c r="H801" s="10">
        <f>WEEKDAY(Tbl_Transactions[[#This Row],[Date]])</f>
        <v>5</v>
      </c>
      <c r="I801" s="10" t="str">
        <f>VLOOKUP(Tbl_Transactions[[#This Row],[Weekday Num]],Tbl_Lookup_Weekday[], 2)</f>
        <v>Thu</v>
      </c>
      <c r="J801" s="10" t="str">
        <f>VLOOKUP(Tbl_Transactions[[#This Row],[Time]],Tbl_Lookup_Time[],4,TRUE)</f>
        <v>Night</v>
      </c>
      <c r="K801" s="10" t="s">
        <v>17</v>
      </c>
      <c r="L801" s="10" t="s">
        <v>16</v>
      </c>
      <c r="M801" s="10" t="s">
        <v>18</v>
      </c>
      <c r="N801" s="10" t="s">
        <v>19</v>
      </c>
      <c r="O801" s="14">
        <v>241</v>
      </c>
      <c r="P801" s="14">
        <f>IF(Tbl_Transactions[[#This Row],[Type]]="Income",Tbl_Transactions[[#This Row],[Amount]]*Rng_Lookup_IncomeTax,Tbl_Transactions[[#This Row],[Amount]]*Rng_Lookup_SalesTax)</f>
        <v>91.58</v>
      </c>
      <c r="Q801" s="14">
        <f>IF(Tbl_Transactions[[#This Row],[Type]]="Expense",Tbl_Transactions[[#This Row],[Amount]]+Tbl_Transactions[[#This Row],[Tax]],Tbl_Transactions[[#This Row],[Amount]]-Tbl_Transactions[[#This Row],[Tax]])</f>
        <v>149.42000000000002</v>
      </c>
      <c r="R801" s="10" t="str">
        <f>IF(Tbl_Transactions[[#This Row],[Category]]="Income","Income","Expense")</f>
        <v>Income</v>
      </c>
    </row>
    <row r="802" spans="1:18" x14ac:dyDescent="0.25">
      <c r="A802" s="10">
        <v>801</v>
      </c>
      <c r="B802" s="15">
        <v>41964</v>
      </c>
      <c r="C802" s="16">
        <v>0.15767687760569726</v>
      </c>
      <c r="D802" s="10">
        <f>IF(Tbl_Transactions[[#This Row],[Date]]="","",YEAR(Tbl_Transactions[[#This Row],[Date]]))</f>
        <v>2014</v>
      </c>
      <c r="E802" s="10">
        <f>MONTH(Tbl_Transactions[[#This Row],[Date]])</f>
        <v>11</v>
      </c>
      <c r="F802" s="10" t="str">
        <f>VLOOKUP(Tbl_Transactions[[#This Row],[Month Num]],Tbl_Lookup_Month[],2)</f>
        <v>Nov</v>
      </c>
      <c r="G802" s="10">
        <f>DAY(Tbl_Transactions[[#This Row],[Date]])</f>
        <v>21</v>
      </c>
      <c r="H802" s="10">
        <f>WEEKDAY(Tbl_Transactions[[#This Row],[Date]])</f>
        <v>6</v>
      </c>
      <c r="I802" s="10" t="str">
        <f>VLOOKUP(Tbl_Transactions[[#This Row],[Weekday Num]],Tbl_Lookup_Weekday[], 2)</f>
        <v>Fri</v>
      </c>
      <c r="J802" s="10" t="str">
        <f>VLOOKUP(Tbl_Transactions[[#This Row],[Time]],Tbl_Lookup_Time[],4,TRUE)</f>
        <v>Night</v>
      </c>
      <c r="K802" s="10" t="s">
        <v>24</v>
      </c>
      <c r="L802" s="10" t="s">
        <v>23</v>
      </c>
      <c r="M802" s="10" t="s">
        <v>25</v>
      </c>
      <c r="N802" s="10" t="s">
        <v>35</v>
      </c>
      <c r="O802" s="14">
        <v>191</v>
      </c>
      <c r="P802" s="14">
        <f>IF(Tbl_Transactions[[#This Row],[Type]]="Income",Tbl_Transactions[[#This Row],[Amount]]*Rng_Lookup_IncomeTax,Tbl_Transactions[[#This Row],[Amount]]*Rng_Lookup_SalesTax)</f>
        <v>16.951249999999998</v>
      </c>
      <c r="Q802" s="14">
        <f>IF(Tbl_Transactions[[#This Row],[Type]]="Expense",Tbl_Transactions[[#This Row],[Amount]]+Tbl_Transactions[[#This Row],[Tax]],Tbl_Transactions[[#This Row],[Amount]]-Tbl_Transactions[[#This Row],[Tax]])</f>
        <v>207.95124999999999</v>
      </c>
      <c r="R802" s="10" t="str">
        <f>IF(Tbl_Transactions[[#This Row],[Category]]="Income","Income","Expense")</f>
        <v>Expense</v>
      </c>
    </row>
    <row r="803" spans="1:18" x14ac:dyDescent="0.25">
      <c r="A803" s="10">
        <v>802</v>
      </c>
      <c r="B803" s="15">
        <v>41971</v>
      </c>
      <c r="C803" s="16">
        <v>0.62223934450416074</v>
      </c>
      <c r="D803" s="10">
        <f>IF(Tbl_Transactions[[#This Row],[Date]]="","",YEAR(Tbl_Transactions[[#This Row],[Date]]))</f>
        <v>2014</v>
      </c>
      <c r="E803" s="10">
        <f>MONTH(Tbl_Transactions[[#This Row],[Date]])</f>
        <v>11</v>
      </c>
      <c r="F803" s="10" t="str">
        <f>VLOOKUP(Tbl_Transactions[[#This Row],[Month Num]],Tbl_Lookup_Month[],2)</f>
        <v>Nov</v>
      </c>
      <c r="G803" s="10">
        <f>DAY(Tbl_Transactions[[#This Row],[Date]])</f>
        <v>28</v>
      </c>
      <c r="H803" s="10">
        <f>WEEKDAY(Tbl_Transactions[[#This Row],[Date]])</f>
        <v>6</v>
      </c>
      <c r="I803" s="10" t="str">
        <f>VLOOKUP(Tbl_Transactions[[#This Row],[Weekday Num]],Tbl_Lookup_Weekday[], 2)</f>
        <v>Fri</v>
      </c>
      <c r="J803" s="10" t="str">
        <f>VLOOKUP(Tbl_Transactions[[#This Row],[Time]],Tbl_Lookup_Time[],4,TRUE)</f>
        <v>Afternoon</v>
      </c>
      <c r="K803" s="10" t="s">
        <v>37</v>
      </c>
      <c r="L803" s="10" t="s">
        <v>36</v>
      </c>
      <c r="M803" s="10" t="s">
        <v>38</v>
      </c>
      <c r="N803" s="10" t="s">
        <v>26</v>
      </c>
      <c r="O803" s="14">
        <v>302</v>
      </c>
      <c r="P803" s="14">
        <f>IF(Tbl_Transactions[[#This Row],[Type]]="Income",Tbl_Transactions[[#This Row],[Amount]]*Rng_Lookup_IncomeTax,Tbl_Transactions[[#This Row],[Amount]]*Rng_Lookup_SalesTax)</f>
        <v>26.802499999999998</v>
      </c>
      <c r="Q803" s="14">
        <f>IF(Tbl_Transactions[[#This Row],[Type]]="Expense",Tbl_Transactions[[#This Row],[Amount]]+Tbl_Transactions[[#This Row],[Tax]],Tbl_Transactions[[#This Row],[Amount]]-Tbl_Transactions[[#This Row],[Tax]])</f>
        <v>328.80250000000001</v>
      </c>
      <c r="R803" s="10" t="str">
        <f>IF(Tbl_Transactions[[#This Row],[Category]]="Income","Income","Expense")</f>
        <v>Expense</v>
      </c>
    </row>
    <row r="804" spans="1:18" x14ac:dyDescent="0.25">
      <c r="A804" s="10">
        <v>803</v>
      </c>
      <c r="B804" s="15">
        <v>41971</v>
      </c>
      <c r="C804" s="16">
        <v>0.51767680308190622</v>
      </c>
      <c r="D804" s="10">
        <f>IF(Tbl_Transactions[[#This Row],[Date]]="","",YEAR(Tbl_Transactions[[#This Row],[Date]]))</f>
        <v>2014</v>
      </c>
      <c r="E804" s="10">
        <f>MONTH(Tbl_Transactions[[#This Row],[Date]])</f>
        <v>11</v>
      </c>
      <c r="F804" s="10" t="str">
        <f>VLOOKUP(Tbl_Transactions[[#This Row],[Month Num]],Tbl_Lookup_Month[],2)</f>
        <v>Nov</v>
      </c>
      <c r="G804" s="10">
        <f>DAY(Tbl_Transactions[[#This Row],[Date]])</f>
        <v>28</v>
      </c>
      <c r="H804" s="10">
        <f>WEEKDAY(Tbl_Transactions[[#This Row],[Date]])</f>
        <v>6</v>
      </c>
      <c r="I804" s="10" t="str">
        <f>VLOOKUP(Tbl_Transactions[[#This Row],[Weekday Num]],Tbl_Lookup_Weekday[], 2)</f>
        <v>Fri</v>
      </c>
      <c r="J804" s="10" t="str">
        <f>VLOOKUP(Tbl_Transactions[[#This Row],[Time]],Tbl_Lookup_Time[],4,TRUE)</f>
        <v>Afternoon</v>
      </c>
      <c r="K804" s="10" t="s">
        <v>37</v>
      </c>
      <c r="L804" s="10" t="s">
        <v>47</v>
      </c>
      <c r="M804" s="10" t="s">
        <v>48</v>
      </c>
      <c r="N804" s="10" t="s">
        <v>19</v>
      </c>
      <c r="O804" s="14">
        <v>498</v>
      </c>
      <c r="P804" s="14">
        <f>IF(Tbl_Transactions[[#This Row],[Type]]="Income",Tbl_Transactions[[#This Row],[Amount]]*Rng_Lookup_IncomeTax,Tbl_Transactions[[#This Row],[Amount]]*Rng_Lookup_SalesTax)</f>
        <v>44.197499999999998</v>
      </c>
      <c r="Q804" s="14">
        <f>IF(Tbl_Transactions[[#This Row],[Type]]="Expense",Tbl_Transactions[[#This Row],[Amount]]+Tbl_Transactions[[#This Row],[Tax]],Tbl_Transactions[[#This Row],[Amount]]-Tbl_Transactions[[#This Row],[Tax]])</f>
        <v>542.19749999999999</v>
      </c>
      <c r="R804" s="10" t="str">
        <f>IF(Tbl_Transactions[[#This Row],[Category]]="Income","Income","Expense")</f>
        <v>Expense</v>
      </c>
    </row>
    <row r="805" spans="1:18" x14ac:dyDescent="0.25">
      <c r="A805" s="10">
        <v>804</v>
      </c>
      <c r="B805" s="15">
        <v>41972</v>
      </c>
      <c r="C805" s="16">
        <v>0.27250879487304236</v>
      </c>
      <c r="D805" s="10">
        <f>IF(Tbl_Transactions[[#This Row],[Date]]="","",YEAR(Tbl_Transactions[[#This Row],[Date]]))</f>
        <v>2014</v>
      </c>
      <c r="E805" s="10">
        <f>MONTH(Tbl_Transactions[[#This Row],[Date]])</f>
        <v>11</v>
      </c>
      <c r="F805" s="10" t="str">
        <f>VLOOKUP(Tbl_Transactions[[#This Row],[Month Num]],Tbl_Lookup_Month[],2)</f>
        <v>Nov</v>
      </c>
      <c r="G805" s="10">
        <f>DAY(Tbl_Transactions[[#This Row],[Date]])</f>
        <v>29</v>
      </c>
      <c r="H805" s="10">
        <f>WEEKDAY(Tbl_Transactions[[#This Row],[Date]])</f>
        <v>7</v>
      </c>
      <c r="I805" s="10" t="str">
        <f>VLOOKUP(Tbl_Transactions[[#This Row],[Weekday Num]],Tbl_Lookup_Weekday[], 2)</f>
        <v>Sat</v>
      </c>
      <c r="J805" s="10" t="str">
        <f>VLOOKUP(Tbl_Transactions[[#This Row],[Time]],Tbl_Lookup_Time[],4,TRUE)</f>
        <v>Early Morning</v>
      </c>
      <c r="K805" s="10" t="s">
        <v>28</v>
      </c>
      <c r="L805" s="10" t="s">
        <v>42</v>
      </c>
      <c r="M805" s="10" t="s">
        <v>43</v>
      </c>
      <c r="N805" s="10" t="s">
        <v>26</v>
      </c>
      <c r="O805" s="14">
        <v>103</v>
      </c>
      <c r="P805" s="14">
        <f>IF(Tbl_Transactions[[#This Row],[Type]]="Income",Tbl_Transactions[[#This Row],[Amount]]*Rng_Lookup_IncomeTax,Tbl_Transactions[[#This Row],[Amount]]*Rng_Lookup_SalesTax)</f>
        <v>9.1412499999999994</v>
      </c>
      <c r="Q805" s="14">
        <f>IF(Tbl_Transactions[[#This Row],[Type]]="Expense",Tbl_Transactions[[#This Row],[Amount]]+Tbl_Transactions[[#This Row],[Tax]],Tbl_Transactions[[#This Row],[Amount]]-Tbl_Transactions[[#This Row],[Tax]])</f>
        <v>112.14125</v>
      </c>
      <c r="R805" s="10" t="str">
        <f>IF(Tbl_Transactions[[#This Row],[Category]]="Income","Income","Expense")</f>
        <v>Expense</v>
      </c>
    </row>
    <row r="806" spans="1:18" x14ac:dyDescent="0.25">
      <c r="A806" s="10">
        <v>805</v>
      </c>
      <c r="B806" s="15">
        <v>41972</v>
      </c>
      <c r="C806" s="16">
        <v>0.11941561791278932</v>
      </c>
      <c r="D806" s="10">
        <f>IF(Tbl_Transactions[[#This Row],[Date]]="","",YEAR(Tbl_Transactions[[#This Row],[Date]]))</f>
        <v>2014</v>
      </c>
      <c r="E806" s="10">
        <f>MONTH(Tbl_Transactions[[#This Row],[Date]])</f>
        <v>11</v>
      </c>
      <c r="F806" s="10" t="str">
        <f>VLOOKUP(Tbl_Transactions[[#This Row],[Month Num]],Tbl_Lookup_Month[],2)</f>
        <v>Nov</v>
      </c>
      <c r="G806" s="10">
        <f>DAY(Tbl_Transactions[[#This Row],[Date]])</f>
        <v>29</v>
      </c>
      <c r="H806" s="10">
        <f>WEEKDAY(Tbl_Transactions[[#This Row],[Date]])</f>
        <v>7</v>
      </c>
      <c r="I806" s="10" t="str">
        <f>VLOOKUP(Tbl_Transactions[[#This Row],[Weekday Num]],Tbl_Lookup_Weekday[], 2)</f>
        <v>Sat</v>
      </c>
      <c r="J806" s="10" t="str">
        <f>VLOOKUP(Tbl_Transactions[[#This Row],[Time]],Tbl_Lookup_Time[],4,TRUE)</f>
        <v>Night</v>
      </c>
      <c r="K806" s="10" t="s">
        <v>63</v>
      </c>
      <c r="L806" s="10" t="s">
        <v>62</v>
      </c>
      <c r="M806" s="10" t="s">
        <v>64</v>
      </c>
      <c r="N806" s="10" t="s">
        <v>35</v>
      </c>
      <c r="O806" s="14">
        <v>151</v>
      </c>
      <c r="P806" s="14">
        <f>IF(Tbl_Transactions[[#This Row],[Type]]="Income",Tbl_Transactions[[#This Row],[Amount]]*Rng_Lookup_IncomeTax,Tbl_Transactions[[#This Row],[Amount]]*Rng_Lookup_SalesTax)</f>
        <v>13.401249999999999</v>
      </c>
      <c r="Q806" s="14">
        <f>IF(Tbl_Transactions[[#This Row],[Type]]="Expense",Tbl_Transactions[[#This Row],[Amount]]+Tbl_Transactions[[#This Row],[Tax]],Tbl_Transactions[[#This Row],[Amount]]-Tbl_Transactions[[#This Row],[Tax]])</f>
        <v>164.40125</v>
      </c>
      <c r="R806" s="10" t="str">
        <f>IF(Tbl_Transactions[[#This Row],[Category]]="Income","Income","Expense")</f>
        <v>Expense</v>
      </c>
    </row>
    <row r="807" spans="1:18" x14ac:dyDescent="0.25">
      <c r="A807" s="10">
        <v>806</v>
      </c>
      <c r="B807" s="15">
        <v>41976</v>
      </c>
      <c r="C807" s="16">
        <v>0.58572418982164387</v>
      </c>
      <c r="D807" s="10">
        <f>IF(Tbl_Transactions[[#This Row],[Date]]="","",YEAR(Tbl_Transactions[[#This Row],[Date]]))</f>
        <v>2014</v>
      </c>
      <c r="E807" s="10">
        <f>MONTH(Tbl_Transactions[[#This Row],[Date]])</f>
        <v>12</v>
      </c>
      <c r="F807" s="10" t="str">
        <f>VLOOKUP(Tbl_Transactions[[#This Row],[Month Num]],Tbl_Lookup_Month[],2)</f>
        <v>Dec</v>
      </c>
      <c r="G807" s="10">
        <f>DAY(Tbl_Transactions[[#This Row],[Date]])</f>
        <v>3</v>
      </c>
      <c r="H807" s="10">
        <f>WEEKDAY(Tbl_Transactions[[#This Row],[Date]])</f>
        <v>4</v>
      </c>
      <c r="I807" s="10" t="str">
        <f>VLOOKUP(Tbl_Transactions[[#This Row],[Weekday Num]],Tbl_Lookup_Weekday[], 2)</f>
        <v>Wed</v>
      </c>
      <c r="J807" s="10" t="str">
        <f>VLOOKUP(Tbl_Transactions[[#This Row],[Time]],Tbl_Lookup_Time[],4,TRUE)</f>
        <v>Afternoon</v>
      </c>
      <c r="K807" s="10" t="s">
        <v>24</v>
      </c>
      <c r="L807" s="10" t="s">
        <v>23</v>
      </c>
      <c r="M807" s="10" t="s">
        <v>25</v>
      </c>
      <c r="N807" s="10" t="s">
        <v>26</v>
      </c>
      <c r="O807" s="14">
        <v>380</v>
      </c>
      <c r="P807" s="14">
        <f>IF(Tbl_Transactions[[#This Row],[Type]]="Income",Tbl_Transactions[[#This Row],[Amount]]*Rng_Lookup_IncomeTax,Tbl_Transactions[[#This Row],[Amount]]*Rng_Lookup_SalesTax)</f>
        <v>33.725000000000001</v>
      </c>
      <c r="Q807" s="14">
        <f>IF(Tbl_Transactions[[#This Row],[Type]]="Expense",Tbl_Transactions[[#This Row],[Amount]]+Tbl_Transactions[[#This Row],[Tax]],Tbl_Transactions[[#This Row],[Amount]]-Tbl_Transactions[[#This Row],[Tax]])</f>
        <v>413.72500000000002</v>
      </c>
      <c r="R807" s="10" t="str">
        <f>IF(Tbl_Transactions[[#This Row],[Category]]="Income","Income","Expense")</f>
        <v>Expense</v>
      </c>
    </row>
    <row r="808" spans="1:18" x14ac:dyDescent="0.25">
      <c r="A808" s="10">
        <v>807</v>
      </c>
      <c r="B808" s="15">
        <v>41977</v>
      </c>
      <c r="C808" s="16">
        <v>0.98607435726802894</v>
      </c>
      <c r="D808" s="10">
        <f>IF(Tbl_Transactions[[#This Row],[Date]]="","",YEAR(Tbl_Transactions[[#This Row],[Date]]))</f>
        <v>2014</v>
      </c>
      <c r="E808" s="10">
        <f>MONTH(Tbl_Transactions[[#This Row],[Date]])</f>
        <v>12</v>
      </c>
      <c r="F808" s="10" t="str">
        <f>VLOOKUP(Tbl_Transactions[[#This Row],[Month Num]],Tbl_Lookup_Month[],2)</f>
        <v>Dec</v>
      </c>
      <c r="G808" s="10">
        <f>DAY(Tbl_Transactions[[#This Row],[Date]])</f>
        <v>4</v>
      </c>
      <c r="H808" s="10">
        <f>WEEKDAY(Tbl_Transactions[[#This Row],[Date]])</f>
        <v>5</v>
      </c>
      <c r="I808" s="10" t="str">
        <f>VLOOKUP(Tbl_Transactions[[#This Row],[Weekday Num]],Tbl_Lookup_Weekday[], 2)</f>
        <v>Thu</v>
      </c>
      <c r="J808" s="10" t="str">
        <f>VLOOKUP(Tbl_Transactions[[#This Row],[Time]],Tbl_Lookup_Time[],4,TRUE)</f>
        <v>Evening</v>
      </c>
      <c r="K808" s="10" t="s">
        <v>55</v>
      </c>
      <c r="L808" s="10" t="s">
        <v>57</v>
      </c>
      <c r="M808" s="10" t="s">
        <v>58</v>
      </c>
      <c r="N808" s="10" t="s">
        <v>35</v>
      </c>
      <c r="O808" s="14">
        <v>496</v>
      </c>
      <c r="P808" s="14">
        <f>IF(Tbl_Transactions[[#This Row],[Type]]="Income",Tbl_Transactions[[#This Row],[Amount]]*Rng_Lookup_IncomeTax,Tbl_Transactions[[#This Row],[Amount]]*Rng_Lookup_SalesTax)</f>
        <v>44.019999999999996</v>
      </c>
      <c r="Q808" s="14">
        <f>IF(Tbl_Transactions[[#This Row],[Type]]="Expense",Tbl_Transactions[[#This Row],[Amount]]+Tbl_Transactions[[#This Row],[Tax]],Tbl_Transactions[[#This Row],[Amount]]-Tbl_Transactions[[#This Row],[Tax]])</f>
        <v>540.02</v>
      </c>
      <c r="R808" s="10" t="str">
        <f>IF(Tbl_Transactions[[#This Row],[Category]]="Income","Income","Expense")</f>
        <v>Expense</v>
      </c>
    </row>
    <row r="809" spans="1:18" x14ac:dyDescent="0.25">
      <c r="A809" s="10">
        <v>808</v>
      </c>
      <c r="B809" s="15">
        <v>41979</v>
      </c>
      <c r="C809" s="16">
        <v>0.96503050602479379</v>
      </c>
      <c r="D809" s="10">
        <f>IF(Tbl_Transactions[[#This Row],[Date]]="","",YEAR(Tbl_Transactions[[#This Row],[Date]]))</f>
        <v>2014</v>
      </c>
      <c r="E809" s="10">
        <f>MONTH(Tbl_Transactions[[#This Row],[Date]])</f>
        <v>12</v>
      </c>
      <c r="F809" s="10" t="str">
        <f>VLOOKUP(Tbl_Transactions[[#This Row],[Month Num]],Tbl_Lookup_Month[],2)</f>
        <v>Dec</v>
      </c>
      <c r="G809" s="10">
        <f>DAY(Tbl_Transactions[[#This Row],[Date]])</f>
        <v>6</v>
      </c>
      <c r="H809" s="10">
        <f>WEEKDAY(Tbl_Transactions[[#This Row],[Date]])</f>
        <v>7</v>
      </c>
      <c r="I809" s="10" t="str">
        <f>VLOOKUP(Tbl_Transactions[[#This Row],[Weekday Num]],Tbl_Lookup_Weekday[], 2)</f>
        <v>Sat</v>
      </c>
      <c r="J809" s="10" t="str">
        <f>VLOOKUP(Tbl_Transactions[[#This Row],[Time]],Tbl_Lookup_Time[],4,TRUE)</f>
        <v>Evening</v>
      </c>
      <c r="K809" s="10" t="s">
        <v>17</v>
      </c>
      <c r="L809" s="10" t="s">
        <v>20</v>
      </c>
      <c r="M809" s="10" t="s">
        <v>21</v>
      </c>
      <c r="N809" s="10" t="s">
        <v>26</v>
      </c>
      <c r="O809" s="14">
        <v>325</v>
      </c>
      <c r="P809" s="14">
        <f>IF(Tbl_Transactions[[#This Row],[Type]]="Income",Tbl_Transactions[[#This Row],[Amount]]*Rng_Lookup_IncomeTax,Tbl_Transactions[[#This Row],[Amount]]*Rng_Lookup_SalesTax)</f>
        <v>123.5</v>
      </c>
      <c r="Q809" s="14">
        <f>IF(Tbl_Transactions[[#This Row],[Type]]="Expense",Tbl_Transactions[[#This Row],[Amount]]+Tbl_Transactions[[#This Row],[Tax]],Tbl_Transactions[[#This Row],[Amount]]-Tbl_Transactions[[#This Row],[Tax]])</f>
        <v>201.5</v>
      </c>
      <c r="R809" s="10" t="str">
        <f>IF(Tbl_Transactions[[#This Row],[Category]]="Income","Income","Expense")</f>
        <v>Income</v>
      </c>
    </row>
    <row r="810" spans="1:18" x14ac:dyDescent="0.25">
      <c r="A810" s="10">
        <v>809</v>
      </c>
      <c r="B810" s="15">
        <v>41979</v>
      </c>
      <c r="C810" s="16">
        <v>5.4777140937530611E-2</v>
      </c>
      <c r="D810" s="10">
        <f>IF(Tbl_Transactions[[#This Row],[Date]]="","",YEAR(Tbl_Transactions[[#This Row],[Date]]))</f>
        <v>2014</v>
      </c>
      <c r="E810" s="10">
        <f>MONTH(Tbl_Transactions[[#This Row],[Date]])</f>
        <v>12</v>
      </c>
      <c r="F810" s="10" t="str">
        <f>VLOOKUP(Tbl_Transactions[[#This Row],[Month Num]],Tbl_Lookup_Month[],2)</f>
        <v>Dec</v>
      </c>
      <c r="G810" s="10">
        <f>DAY(Tbl_Transactions[[#This Row],[Date]])</f>
        <v>6</v>
      </c>
      <c r="H810" s="10">
        <f>WEEKDAY(Tbl_Transactions[[#This Row],[Date]])</f>
        <v>7</v>
      </c>
      <c r="I810" s="10" t="str">
        <f>VLOOKUP(Tbl_Transactions[[#This Row],[Weekday Num]],Tbl_Lookup_Weekday[], 2)</f>
        <v>Sat</v>
      </c>
      <c r="J810" s="10" t="str">
        <f>VLOOKUP(Tbl_Transactions[[#This Row],[Time]],Tbl_Lookup_Time[],4,TRUE)</f>
        <v>Night</v>
      </c>
      <c r="K810" s="10" t="s">
        <v>28</v>
      </c>
      <c r="L810" s="10" t="s">
        <v>32</v>
      </c>
      <c r="M810" s="10" t="s">
        <v>33</v>
      </c>
      <c r="N810" s="10" t="s">
        <v>19</v>
      </c>
      <c r="O810" s="14">
        <v>400</v>
      </c>
      <c r="P810" s="14">
        <f>IF(Tbl_Transactions[[#This Row],[Type]]="Income",Tbl_Transactions[[#This Row],[Amount]]*Rng_Lookup_IncomeTax,Tbl_Transactions[[#This Row],[Amount]]*Rng_Lookup_SalesTax)</f>
        <v>35.5</v>
      </c>
      <c r="Q810" s="14">
        <f>IF(Tbl_Transactions[[#This Row],[Type]]="Expense",Tbl_Transactions[[#This Row],[Amount]]+Tbl_Transactions[[#This Row],[Tax]],Tbl_Transactions[[#This Row],[Amount]]-Tbl_Transactions[[#This Row],[Tax]])</f>
        <v>435.5</v>
      </c>
      <c r="R810" s="10" t="str">
        <f>IF(Tbl_Transactions[[#This Row],[Category]]="Income","Income","Expense")</f>
        <v>Expense</v>
      </c>
    </row>
    <row r="811" spans="1:18" x14ac:dyDescent="0.25">
      <c r="A811" s="10">
        <v>810</v>
      </c>
      <c r="B811" s="15">
        <v>41982</v>
      </c>
      <c r="C811" s="16">
        <v>0.39625782660984588</v>
      </c>
      <c r="D811" s="10">
        <f>IF(Tbl_Transactions[[#This Row],[Date]]="","",YEAR(Tbl_Transactions[[#This Row],[Date]]))</f>
        <v>2014</v>
      </c>
      <c r="E811" s="10">
        <f>MONTH(Tbl_Transactions[[#This Row],[Date]])</f>
        <v>12</v>
      </c>
      <c r="F811" s="10" t="str">
        <f>VLOOKUP(Tbl_Transactions[[#This Row],[Month Num]],Tbl_Lookup_Month[],2)</f>
        <v>Dec</v>
      </c>
      <c r="G811" s="10">
        <f>DAY(Tbl_Transactions[[#This Row],[Date]])</f>
        <v>9</v>
      </c>
      <c r="H811" s="10">
        <f>WEEKDAY(Tbl_Transactions[[#This Row],[Date]])</f>
        <v>3</v>
      </c>
      <c r="I811" s="10" t="str">
        <f>VLOOKUP(Tbl_Transactions[[#This Row],[Weekday Num]],Tbl_Lookup_Weekday[], 2)</f>
        <v>Tue</v>
      </c>
      <c r="J811" s="10" t="str">
        <f>VLOOKUP(Tbl_Transactions[[#This Row],[Time]],Tbl_Lookup_Time[],4,TRUE)</f>
        <v>Morning</v>
      </c>
      <c r="K811" s="10" t="s">
        <v>60</v>
      </c>
      <c r="L811" s="10" t="s">
        <v>59</v>
      </c>
      <c r="M811" s="10" t="s">
        <v>61</v>
      </c>
      <c r="N811" s="10" t="s">
        <v>35</v>
      </c>
      <c r="O811" s="14">
        <v>182</v>
      </c>
      <c r="P811" s="14">
        <f>IF(Tbl_Transactions[[#This Row],[Type]]="Income",Tbl_Transactions[[#This Row],[Amount]]*Rng_Lookup_IncomeTax,Tbl_Transactions[[#This Row],[Amount]]*Rng_Lookup_SalesTax)</f>
        <v>16.1525</v>
      </c>
      <c r="Q811" s="14">
        <f>IF(Tbl_Transactions[[#This Row],[Type]]="Expense",Tbl_Transactions[[#This Row],[Amount]]+Tbl_Transactions[[#This Row],[Tax]],Tbl_Transactions[[#This Row],[Amount]]-Tbl_Transactions[[#This Row],[Tax]])</f>
        <v>198.1525</v>
      </c>
      <c r="R811" s="10" t="str">
        <f>IF(Tbl_Transactions[[#This Row],[Category]]="Income","Income","Expense")</f>
        <v>Expense</v>
      </c>
    </row>
    <row r="812" spans="1:18" x14ac:dyDescent="0.25">
      <c r="A812" s="10">
        <v>811</v>
      </c>
      <c r="B812" s="15">
        <v>41982</v>
      </c>
      <c r="C812" s="16">
        <v>0.72314242677990404</v>
      </c>
      <c r="D812" s="10">
        <f>IF(Tbl_Transactions[[#This Row],[Date]]="","",YEAR(Tbl_Transactions[[#This Row],[Date]]))</f>
        <v>2014</v>
      </c>
      <c r="E812" s="10">
        <f>MONTH(Tbl_Transactions[[#This Row],[Date]])</f>
        <v>12</v>
      </c>
      <c r="F812" s="10" t="str">
        <f>VLOOKUP(Tbl_Transactions[[#This Row],[Month Num]],Tbl_Lookup_Month[],2)</f>
        <v>Dec</v>
      </c>
      <c r="G812" s="10">
        <f>DAY(Tbl_Transactions[[#This Row],[Date]])</f>
        <v>9</v>
      </c>
      <c r="H812" s="10">
        <f>WEEKDAY(Tbl_Transactions[[#This Row],[Date]])</f>
        <v>3</v>
      </c>
      <c r="I812" s="10" t="str">
        <f>VLOOKUP(Tbl_Transactions[[#This Row],[Weekday Num]],Tbl_Lookup_Weekday[], 2)</f>
        <v>Tue</v>
      </c>
      <c r="J812" s="10" t="str">
        <f>VLOOKUP(Tbl_Transactions[[#This Row],[Time]],Tbl_Lookup_Time[],4,TRUE)</f>
        <v>Evening</v>
      </c>
      <c r="K812" s="10" t="s">
        <v>28</v>
      </c>
      <c r="L812" s="10" t="s">
        <v>42</v>
      </c>
      <c r="M812" s="10" t="s">
        <v>43</v>
      </c>
      <c r="N812" s="10" t="s">
        <v>19</v>
      </c>
      <c r="O812" s="14">
        <v>68</v>
      </c>
      <c r="P812" s="14">
        <f>IF(Tbl_Transactions[[#This Row],[Type]]="Income",Tbl_Transactions[[#This Row],[Amount]]*Rng_Lookup_IncomeTax,Tbl_Transactions[[#This Row],[Amount]]*Rng_Lookup_SalesTax)</f>
        <v>6.0350000000000001</v>
      </c>
      <c r="Q812" s="14">
        <f>IF(Tbl_Transactions[[#This Row],[Type]]="Expense",Tbl_Transactions[[#This Row],[Amount]]+Tbl_Transactions[[#This Row],[Tax]],Tbl_Transactions[[#This Row],[Amount]]-Tbl_Transactions[[#This Row],[Tax]])</f>
        <v>74.034999999999997</v>
      </c>
      <c r="R812" s="10" t="str">
        <f>IF(Tbl_Transactions[[#This Row],[Category]]="Income","Income","Expense")</f>
        <v>Expense</v>
      </c>
    </row>
    <row r="813" spans="1:18" x14ac:dyDescent="0.25">
      <c r="A813" s="10">
        <v>812</v>
      </c>
      <c r="B813" s="15">
        <v>41985</v>
      </c>
      <c r="C813" s="16">
        <v>0.76389916456741869</v>
      </c>
      <c r="D813" s="10">
        <f>IF(Tbl_Transactions[[#This Row],[Date]]="","",YEAR(Tbl_Transactions[[#This Row],[Date]]))</f>
        <v>2014</v>
      </c>
      <c r="E813" s="10">
        <f>MONTH(Tbl_Transactions[[#This Row],[Date]])</f>
        <v>12</v>
      </c>
      <c r="F813" s="10" t="str">
        <f>VLOOKUP(Tbl_Transactions[[#This Row],[Month Num]],Tbl_Lookup_Month[],2)</f>
        <v>Dec</v>
      </c>
      <c r="G813" s="10">
        <f>DAY(Tbl_Transactions[[#This Row],[Date]])</f>
        <v>12</v>
      </c>
      <c r="H813" s="10">
        <f>WEEKDAY(Tbl_Transactions[[#This Row],[Date]])</f>
        <v>6</v>
      </c>
      <c r="I813" s="10" t="str">
        <f>VLOOKUP(Tbl_Transactions[[#This Row],[Weekday Num]],Tbl_Lookup_Weekday[], 2)</f>
        <v>Fri</v>
      </c>
      <c r="J813" s="10" t="str">
        <f>VLOOKUP(Tbl_Transactions[[#This Row],[Time]],Tbl_Lookup_Time[],4,TRUE)</f>
        <v>Evening</v>
      </c>
      <c r="K813" s="10" t="s">
        <v>37</v>
      </c>
      <c r="L813" s="10" t="s">
        <v>36</v>
      </c>
      <c r="M813" s="10" t="s">
        <v>38</v>
      </c>
      <c r="N813" s="10" t="s">
        <v>19</v>
      </c>
      <c r="O813" s="14">
        <v>368</v>
      </c>
      <c r="P813" s="14">
        <f>IF(Tbl_Transactions[[#This Row],[Type]]="Income",Tbl_Transactions[[#This Row],[Amount]]*Rng_Lookup_IncomeTax,Tbl_Transactions[[#This Row],[Amount]]*Rng_Lookup_SalesTax)</f>
        <v>32.659999999999997</v>
      </c>
      <c r="Q813" s="14">
        <f>IF(Tbl_Transactions[[#This Row],[Type]]="Expense",Tbl_Transactions[[#This Row],[Amount]]+Tbl_Transactions[[#This Row],[Tax]],Tbl_Transactions[[#This Row],[Amount]]-Tbl_Transactions[[#This Row],[Tax]])</f>
        <v>400.65999999999997</v>
      </c>
      <c r="R813" s="10" t="str">
        <f>IF(Tbl_Transactions[[#This Row],[Category]]="Income","Income","Expense")</f>
        <v>Expense</v>
      </c>
    </row>
    <row r="814" spans="1:18" x14ac:dyDescent="0.25">
      <c r="A814" s="10">
        <v>813</v>
      </c>
      <c r="B814" s="15">
        <v>41985</v>
      </c>
      <c r="C814" s="16">
        <v>0.11136738647914335</v>
      </c>
      <c r="D814" s="10">
        <f>IF(Tbl_Transactions[[#This Row],[Date]]="","",YEAR(Tbl_Transactions[[#This Row],[Date]]))</f>
        <v>2014</v>
      </c>
      <c r="E814" s="10">
        <f>MONTH(Tbl_Transactions[[#This Row],[Date]])</f>
        <v>12</v>
      </c>
      <c r="F814" s="10" t="str">
        <f>VLOOKUP(Tbl_Transactions[[#This Row],[Month Num]],Tbl_Lookup_Month[],2)</f>
        <v>Dec</v>
      </c>
      <c r="G814" s="10">
        <f>DAY(Tbl_Transactions[[#This Row],[Date]])</f>
        <v>12</v>
      </c>
      <c r="H814" s="10">
        <f>WEEKDAY(Tbl_Transactions[[#This Row],[Date]])</f>
        <v>6</v>
      </c>
      <c r="I814" s="10" t="str">
        <f>VLOOKUP(Tbl_Transactions[[#This Row],[Weekday Num]],Tbl_Lookup_Weekday[], 2)</f>
        <v>Fri</v>
      </c>
      <c r="J814" s="10" t="str">
        <f>VLOOKUP(Tbl_Transactions[[#This Row],[Time]],Tbl_Lookup_Time[],4,TRUE)</f>
        <v>Night</v>
      </c>
      <c r="K814" s="10" t="s">
        <v>40</v>
      </c>
      <c r="L814" s="10" t="s">
        <v>39</v>
      </c>
      <c r="M814" s="10" t="s">
        <v>41</v>
      </c>
      <c r="N814" s="10" t="s">
        <v>26</v>
      </c>
      <c r="O814" s="14">
        <v>159</v>
      </c>
      <c r="P814" s="14">
        <f>IF(Tbl_Transactions[[#This Row],[Type]]="Income",Tbl_Transactions[[#This Row],[Amount]]*Rng_Lookup_IncomeTax,Tbl_Transactions[[#This Row],[Amount]]*Rng_Lookup_SalesTax)</f>
        <v>14.11125</v>
      </c>
      <c r="Q814" s="14">
        <f>IF(Tbl_Transactions[[#This Row],[Type]]="Expense",Tbl_Transactions[[#This Row],[Amount]]+Tbl_Transactions[[#This Row],[Tax]],Tbl_Transactions[[#This Row],[Amount]]-Tbl_Transactions[[#This Row],[Tax]])</f>
        <v>173.11125000000001</v>
      </c>
      <c r="R814" s="10" t="str">
        <f>IF(Tbl_Transactions[[#This Row],[Category]]="Income","Income","Expense")</f>
        <v>Expense</v>
      </c>
    </row>
    <row r="815" spans="1:18" x14ac:dyDescent="0.25">
      <c r="A815" s="10">
        <v>814</v>
      </c>
      <c r="B815" s="15">
        <v>41995</v>
      </c>
      <c r="C815" s="16">
        <v>0.43829120722959314</v>
      </c>
      <c r="D815" s="10">
        <f>IF(Tbl_Transactions[[#This Row],[Date]]="","",YEAR(Tbl_Transactions[[#This Row],[Date]]))</f>
        <v>2014</v>
      </c>
      <c r="E815" s="10">
        <f>MONTH(Tbl_Transactions[[#This Row],[Date]])</f>
        <v>12</v>
      </c>
      <c r="F815" s="10" t="str">
        <f>VLOOKUP(Tbl_Transactions[[#This Row],[Month Num]],Tbl_Lookup_Month[],2)</f>
        <v>Dec</v>
      </c>
      <c r="G815" s="10">
        <f>DAY(Tbl_Transactions[[#This Row],[Date]])</f>
        <v>22</v>
      </c>
      <c r="H815" s="10">
        <f>WEEKDAY(Tbl_Transactions[[#This Row],[Date]])</f>
        <v>2</v>
      </c>
      <c r="I815" s="10" t="str">
        <f>VLOOKUP(Tbl_Transactions[[#This Row],[Weekday Num]],Tbl_Lookup_Weekday[], 2)</f>
        <v>Mon</v>
      </c>
      <c r="J815" s="10" t="str">
        <f>VLOOKUP(Tbl_Transactions[[#This Row],[Time]],Tbl_Lookup_Time[],4,TRUE)</f>
        <v>Late Morning</v>
      </c>
      <c r="K815" s="10" t="s">
        <v>24</v>
      </c>
      <c r="L815" s="10" t="s">
        <v>30</v>
      </c>
      <c r="M815" s="10" t="s">
        <v>31</v>
      </c>
      <c r="N815" s="10" t="s">
        <v>35</v>
      </c>
      <c r="O815" s="14">
        <v>64</v>
      </c>
      <c r="P815" s="14">
        <f>IF(Tbl_Transactions[[#This Row],[Type]]="Income",Tbl_Transactions[[#This Row],[Amount]]*Rng_Lookup_IncomeTax,Tbl_Transactions[[#This Row],[Amount]]*Rng_Lookup_SalesTax)</f>
        <v>5.68</v>
      </c>
      <c r="Q815" s="14">
        <f>IF(Tbl_Transactions[[#This Row],[Type]]="Expense",Tbl_Transactions[[#This Row],[Amount]]+Tbl_Transactions[[#This Row],[Tax]],Tbl_Transactions[[#This Row],[Amount]]-Tbl_Transactions[[#This Row],[Tax]])</f>
        <v>69.680000000000007</v>
      </c>
      <c r="R815" s="10" t="str">
        <f>IF(Tbl_Transactions[[#This Row],[Category]]="Income","Income","Expense")</f>
        <v>Expense</v>
      </c>
    </row>
    <row r="816" spans="1:18" x14ac:dyDescent="0.25">
      <c r="A816" s="10">
        <v>815</v>
      </c>
      <c r="B816" s="15">
        <v>42000</v>
      </c>
      <c r="C816" s="16">
        <v>0.81205780912240388</v>
      </c>
      <c r="D816" s="10">
        <f>IF(Tbl_Transactions[[#This Row],[Date]]="","",YEAR(Tbl_Transactions[[#This Row],[Date]]))</f>
        <v>2014</v>
      </c>
      <c r="E816" s="10">
        <f>MONTH(Tbl_Transactions[[#This Row],[Date]])</f>
        <v>12</v>
      </c>
      <c r="F816" s="10" t="str">
        <f>VLOOKUP(Tbl_Transactions[[#This Row],[Month Num]],Tbl_Lookup_Month[],2)</f>
        <v>Dec</v>
      </c>
      <c r="G816" s="10">
        <f>DAY(Tbl_Transactions[[#This Row],[Date]])</f>
        <v>27</v>
      </c>
      <c r="H816" s="10">
        <f>WEEKDAY(Tbl_Transactions[[#This Row],[Date]])</f>
        <v>7</v>
      </c>
      <c r="I816" s="10" t="str">
        <f>VLOOKUP(Tbl_Transactions[[#This Row],[Weekday Num]],Tbl_Lookup_Weekday[], 2)</f>
        <v>Sat</v>
      </c>
      <c r="J816" s="10" t="str">
        <f>VLOOKUP(Tbl_Transactions[[#This Row],[Time]],Tbl_Lookup_Time[],4,TRUE)</f>
        <v>Evening</v>
      </c>
      <c r="K816" s="10" t="s">
        <v>37</v>
      </c>
      <c r="L816" s="10" t="s">
        <v>47</v>
      </c>
      <c r="M816" s="10" t="s">
        <v>48</v>
      </c>
      <c r="N816" s="10" t="s">
        <v>35</v>
      </c>
      <c r="O816" s="14">
        <v>65</v>
      </c>
      <c r="P816" s="14">
        <f>IF(Tbl_Transactions[[#This Row],[Type]]="Income",Tbl_Transactions[[#This Row],[Amount]]*Rng_Lookup_IncomeTax,Tbl_Transactions[[#This Row],[Amount]]*Rng_Lookup_SalesTax)</f>
        <v>5.7687499999999998</v>
      </c>
      <c r="Q816" s="14">
        <f>IF(Tbl_Transactions[[#This Row],[Type]]="Expense",Tbl_Transactions[[#This Row],[Amount]]+Tbl_Transactions[[#This Row],[Tax]],Tbl_Transactions[[#This Row],[Amount]]-Tbl_Transactions[[#This Row],[Tax]])</f>
        <v>70.768749999999997</v>
      </c>
      <c r="R816" s="10" t="str">
        <f>IF(Tbl_Transactions[[#This Row],[Category]]="Income","Income","Expense")</f>
        <v>Expense</v>
      </c>
    </row>
    <row r="817" spans="1:18" x14ac:dyDescent="0.25">
      <c r="A817" s="10">
        <v>816</v>
      </c>
      <c r="B817" s="15">
        <v>42001</v>
      </c>
      <c r="C817" s="16">
        <v>0.10903843524853718</v>
      </c>
      <c r="D817" s="10">
        <f>IF(Tbl_Transactions[[#This Row],[Date]]="","",YEAR(Tbl_Transactions[[#This Row],[Date]]))</f>
        <v>2014</v>
      </c>
      <c r="E817" s="10">
        <f>MONTH(Tbl_Transactions[[#This Row],[Date]])</f>
        <v>12</v>
      </c>
      <c r="F817" s="10" t="str">
        <f>VLOOKUP(Tbl_Transactions[[#This Row],[Month Num]],Tbl_Lookup_Month[],2)</f>
        <v>Dec</v>
      </c>
      <c r="G817" s="10">
        <f>DAY(Tbl_Transactions[[#This Row],[Date]])</f>
        <v>28</v>
      </c>
      <c r="H817" s="10">
        <f>WEEKDAY(Tbl_Transactions[[#This Row],[Date]])</f>
        <v>1</v>
      </c>
      <c r="I817" s="10" t="str">
        <f>VLOOKUP(Tbl_Transactions[[#This Row],[Weekday Num]],Tbl_Lookup_Weekday[], 2)</f>
        <v>Sun</v>
      </c>
      <c r="J817" s="10" t="str">
        <f>VLOOKUP(Tbl_Transactions[[#This Row],[Time]],Tbl_Lookup_Time[],4,TRUE)</f>
        <v>Night</v>
      </c>
      <c r="K817" s="10" t="s">
        <v>28</v>
      </c>
      <c r="L817" s="10" t="s">
        <v>32</v>
      </c>
      <c r="M817" s="10" t="s">
        <v>33</v>
      </c>
      <c r="N817" s="10" t="s">
        <v>26</v>
      </c>
      <c r="O817" s="14">
        <v>60</v>
      </c>
      <c r="P817" s="14">
        <f>IF(Tbl_Transactions[[#This Row],[Type]]="Income",Tbl_Transactions[[#This Row],[Amount]]*Rng_Lookup_IncomeTax,Tbl_Transactions[[#This Row],[Amount]]*Rng_Lookup_SalesTax)</f>
        <v>5.3249999999999993</v>
      </c>
      <c r="Q817" s="14">
        <f>IF(Tbl_Transactions[[#This Row],[Type]]="Expense",Tbl_Transactions[[#This Row],[Amount]]+Tbl_Transactions[[#This Row],[Tax]],Tbl_Transactions[[#This Row],[Amount]]-Tbl_Transactions[[#This Row],[Tax]])</f>
        <v>65.325000000000003</v>
      </c>
      <c r="R817" s="10" t="str">
        <f>IF(Tbl_Transactions[[#This Row],[Category]]="Income","Income","Expense")</f>
        <v>Expense</v>
      </c>
    </row>
    <row r="818" spans="1:18" x14ac:dyDescent="0.25">
      <c r="A818" s="10">
        <v>817</v>
      </c>
      <c r="B818" s="15">
        <v>42002</v>
      </c>
      <c r="C818" s="16">
        <v>0.15157384108743599</v>
      </c>
      <c r="D818" s="10">
        <f>IF(Tbl_Transactions[[#This Row],[Date]]="","",YEAR(Tbl_Transactions[[#This Row],[Date]]))</f>
        <v>2014</v>
      </c>
      <c r="E818" s="10">
        <f>MONTH(Tbl_Transactions[[#This Row],[Date]])</f>
        <v>12</v>
      </c>
      <c r="F818" s="10" t="str">
        <f>VLOOKUP(Tbl_Transactions[[#This Row],[Month Num]],Tbl_Lookup_Month[],2)</f>
        <v>Dec</v>
      </c>
      <c r="G818" s="10">
        <f>DAY(Tbl_Transactions[[#This Row],[Date]])</f>
        <v>29</v>
      </c>
      <c r="H818" s="10">
        <f>WEEKDAY(Tbl_Transactions[[#This Row],[Date]])</f>
        <v>2</v>
      </c>
      <c r="I818" s="10" t="str">
        <f>VLOOKUP(Tbl_Transactions[[#This Row],[Weekday Num]],Tbl_Lookup_Weekday[], 2)</f>
        <v>Mon</v>
      </c>
      <c r="J818" s="10" t="str">
        <f>VLOOKUP(Tbl_Transactions[[#This Row],[Time]],Tbl_Lookup_Time[],4,TRUE)</f>
        <v>Night</v>
      </c>
      <c r="K818" s="10" t="s">
        <v>51</v>
      </c>
      <c r="L818" s="10" t="s">
        <v>50</v>
      </c>
      <c r="M818" s="10" t="s">
        <v>52</v>
      </c>
      <c r="N818" s="10" t="s">
        <v>26</v>
      </c>
      <c r="O818" s="14">
        <v>471</v>
      </c>
      <c r="P818" s="14">
        <f>IF(Tbl_Transactions[[#This Row],[Type]]="Income",Tbl_Transactions[[#This Row],[Amount]]*Rng_Lookup_IncomeTax,Tbl_Transactions[[#This Row],[Amount]]*Rng_Lookup_SalesTax)</f>
        <v>41.801249999999996</v>
      </c>
      <c r="Q818" s="14">
        <f>IF(Tbl_Transactions[[#This Row],[Type]]="Expense",Tbl_Transactions[[#This Row],[Amount]]+Tbl_Transactions[[#This Row],[Tax]],Tbl_Transactions[[#This Row],[Amount]]-Tbl_Transactions[[#This Row],[Tax]])</f>
        <v>512.80124999999998</v>
      </c>
      <c r="R818" s="10" t="str">
        <f>IF(Tbl_Transactions[[#This Row],[Category]]="Income","Income","Expense")</f>
        <v>Expense</v>
      </c>
    </row>
    <row r="819" spans="1:18" x14ac:dyDescent="0.25">
      <c r="A819" s="10">
        <v>818</v>
      </c>
      <c r="B819" s="15">
        <v>42008</v>
      </c>
      <c r="C819" s="16">
        <v>0.63983629580114321</v>
      </c>
      <c r="D819" s="10">
        <f>IF(Tbl_Transactions[[#This Row],[Date]]="","",YEAR(Tbl_Transactions[[#This Row],[Date]]))</f>
        <v>2015</v>
      </c>
      <c r="E819" s="10">
        <f>MONTH(Tbl_Transactions[[#This Row],[Date]])</f>
        <v>1</v>
      </c>
      <c r="F819" s="10" t="str">
        <f>VLOOKUP(Tbl_Transactions[[#This Row],[Month Num]],Tbl_Lookup_Month[],2)</f>
        <v>Jan</v>
      </c>
      <c r="G819" s="10">
        <f>DAY(Tbl_Transactions[[#This Row],[Date]])</f>
        <v>4</v>
      </c>
      <c r="H819" s="10">
        <f>WEEKDAY(Tbl_Transactions[[#This Row],[Date]])</f>
        <v>1</v>
      </c>
      <c r="I819" s="10" t="str">
        <f>VLOOKUP(Tbl_Transactions[[#This Row],[Weekday Num]],Tbl_Lookup_Weekday[], 2)</f>
        <v>Sun</v>
      </c>
      <c r="J819" s="10" t="str">
        <f>VLOOKUP(Tbl_Transactions[[#This Row],[Time]],Tbl_Lookup_Time[],4,TRUE)</f>
        <v>Afternoon</v>
      </c>
      <c r="K819" s="10" t="s">
        <v>17</v>
      </c>
      <c r="L819" s="10" t="s">
        <v>20</v>
      </c>
      <c r="M819" s="10" t="s">
        <v>21</v>
      </c>
      <c r="N819" s="10" t="s">
        <v>35</v>
      </c>
      <c r="O819" s="14">
        <v>171</v>
      </c>
      <c r="P819" s="14">
        <f>IF(Tbl_Transactions[[#This Row],[Type]]="Income",Tbl_Transactions[[#This Row],[Amount]]*Rng_Lookup_IncomeTax,Tbl_Transactions[[#This Row],[Amount]]*Rng_Lookup_SalesTax)</f>
        <v>64.98</v>
      </c>
      <c r="Q819" s="14">
        <f>IF(Tbl_Transactions[[#This Row],[Type]]="Expense",Tbl_Transactions[[#This Row],[Amount]]+Tbl_Transactions[[#This Row],[Tax]],Tbl_Transactions[[#This Row],[Amount]]-Tbl_Transactions[[#This Row],[Tax]])</f>
        <v>106.02</v>
      </c>
      <c r="R819" s="10" t="str">
        <f>IF(Tbl_Transactions[[#This Row],[Category]]="Income","Income","Expense")</f>
        <v>Income</v>
      </c>
    </row>
    <row r="820" spans="1:18" x14ac:dyDescent="0.25">
      <c r="A820" s="10">
        <v>819</v>
      </c>
      <c r="B820" s="15">
        <v>42009</v>
      </c>
      <c r="C820" s="16">
        <v>0.60727728640678258</v>
      </c>
      <c r="D820" s="10">
        <f>IF(Tbl_Transactions[[#This Row],[Date]]="","",YEAR(Tbl_Transactions[[#This Row],[Date]]))</f>
        <v>2015</v>
      </c>
      <c r="E820" s="10">
        <f>MONTH(Tbl_Transactions[[#This Row],[Date]])</f>
        <v>1</v>
      </c>
      <c r="F820" s="10" t="str">
        <f>VLOOKUP(Tbl_Transactions[[#This Row],[Month Num]],Tbl_Lookup_Month[],2)</f>
        <v>Jan</v>
      </c>
      <c r="G820" s="10">
        <f>DAY(Tbl_Transactions[[#This Row],[Date]])</f>
        <v>5</v>
      </c>
      <c r="H820" s="10">
        <f>WEEKDAY(Tbl_Transactions[[#This Row],[Date]])</f>
        <v>2</v>
      </c>
      <c r="I820" s="10" t="str">
        <f>VLOOKUP(Tbl_Transactions[[#This Row],[Weekday Num]],Tbl_Lookup_Weekday[], 2)</f>
        <v>Mon</v>
      </c>
      <c r="J820" s="10" t="str">
        <f>VLOOKUP(Tbl_Transactions[[#This Row],[Time]],Tbl_Lookup_Time[],4,TRUE)</f>
        <v>Afternoon</v>
      </c>
      <c r="K820" s="10" t="s">
        <v>17</v>
      </c>
      <c r="L820" s="10" t="s">
        <v>16</v>
      </c>
      <c r="M820" s="10" t="s">
        <v>18</v>
      </c>
      <c r="N820" s="10" t="s">
        <v>19</v>
      </c>
      <c r="O820" s="14">
        <v>89</v>
      </c>
      <c r="P820" s="14">
        <f>IF(Tbl_Transactions[[#This Row],[Type]]="Income",Tbl_Transactions[[#This Row],[Amount]]*Rng_Lookup_IncomeTax,Tbl_Transactions[[#This Row],[Amount]]*Rng_Lookup_SalesTax)</f>
        <v>33.82</v>
      </c>
      <c r="Q820" s="14">
        <f>IF(Tbl_Transactions[[#This Row],[Type]]="Expense",Tbl_Transactions[[#This Row],[Amount]]+Tbl_Transactions[[#This Row],[Tax]],Tbl_Transactions[[#This Row],[Amount]]-Tbl_Transactions[[#This Row],[Tax]])</f>
        <v>55.18</v>
      </c>
      <c r="R820" s="10" t="str">
        <f>IF(Tbl_Transactions[[#This Row],[Category]]="Income","Income","Expense")</f>
        <v>Income</v>
      </c>
    </row>
    <row r="821" spans="1:18" x14ac:dyDescent="0.25">
      <c r="A821" s="10">
        <v>820</v>
      </c>
      <c r="B821" s="15">
        <v>42012</v>
      </c>
      <c r="C821" s="16">
        <v>0.89638560536015388</v>
      </c>
      <c r="D821" s="10">
        <f>IF(Tbl_Transactions[[#This Row],[Date]]="","",YEAR(Tbl_Transactions[[#This Row],[Date]]))</f>
        <v>2015</v>
      </c>
      <c r="E821" s="10">
        <f>MONTH(Tbl_Transactions[[#This Row],[Date]])</f>
        <v>1</v>
      </c>
      <c r="F821" s="10" t="str">
        <f>VLOOKUP(Tbl_Transactions[[#This Row],[Month Num]],Tbl_Lookup_Month[],2)</f>
        <v>Jan</v>
      </c>
      <c r="G821" s="10">
        <f>DAY(Tbl_Transactions[[#This Row],[Date]])</f>
        <v>8</v>
      </c>
      <c r="H821" s="10">
        <f>WEEKDAY(Tbl_Transactions[[#This Row],[Date]])</f>
        <v>5</v>
      </c>
      <c r="I821" s="10" t="str">
        <f>VLOOKUP(Tbl_Transactions[[#This Row],[Weekday Num]],Tbl_Lookup_Weekday[], 2)</f>
        <v>Thu</v>
      </c>
      <c r="J821" s="10" t="str">
        <f>VLOOKUP(Tbl_Transactions[[#This Row],[Time]],Tbl_Lookup_Time[],4,TRUE)</f>
        <v>Evening</v>
      </c>
      <c r="K821" s="10" t="s">
        <v>28</v>
      </c>
      <c r="L821" s="10" t="s">
        <v>42</v>
      </c>
      <c r="M821" s="10" t="s">
        <v>43</v>
      </c>
      <c r="N821" s="10" t="s">
        <v>35</v>
      </c>
      <c r="O821" s="14">
        <v>202</v>
      </c>
      <c r="P821" s="14">
        <f>IF(Tbl_Transactions[[#This Row],[Type]]="Income",Tbl_Transactions[[#This Row],[Amount]]*Rng_Lookup_IncomeTax,Tbl_Transactions[[#This Row],[Amount]]*Rng_Lookup_SalesTax)</f>
        <v>17.927499999999998</v>
      </c>
      <c r="Q821" s="14">
        <f>IF(Tbl_Transactions[[#This Row],[Type]]="Expense",Tbl_Transactions[[#This Row],[Amount]]+Tbl_Transactions[[#This Row],[Tax]],Tbl_Transactions[[#This Row],[Amount]]-Tbl_Transactions[[#This Row],[Tax]])</f>
        <v>219.92750000000001</v>
      </c>
      <c r="R821" s="10" t="str">
        <f>IF(Tbl_Transactions[[#This Row],[Category]]="Income","Income","Expense")</f>
        <v>Expense</v>
      </c>
    </row>
    <row r="822" spans="1:18" x14ac:dyDescent="0.25">
      <c r="A822" s="10">
        <v>821</v>
      </c>
      <c r="B822" s="15">
        <v>42016</v>
      </c>
      <c r="C822" s="16">
        <v>0.7898951625710825</v>
      </c>
      <c r="D822" s="10">
        <f>IF(Tbl_Transactions[[#This Row],[Date]]="","",YEAR(Tbl_Transactions[[#This Row],[Date]]))</f>
        <v>2015</v>
      </c>
      <c r="E822" s="10">
        <f>MONTH(Tbl_Transactions[[#This Row],[Date]])</f>
        <v>1</v>
      </c>
      <c r="F822" s="10" t="str">
        <f>VLOOKUP(Tbl_Transactions[[#This Row],[Month Num]],Tbl_Lookup_Month[],2)</f>
        <v>Jan</v>
      </c>
      <c r="G822" s="10">
        <f>DAY(Tbl_Transactions[[#This Row],[Date]])</f>
        <v>12</v>
      </c>
      <c r="H822" s="10">
        <f>WEEKDAY(Tbl_Transactions[[#This Row],[Date]])</f>
        <v>2</v>
      </c>
      <c r="I822" s="10" t="str">
        <f>VLOOKUP(Tbl_Transactions[[#This Row],[Weekday Num]],Tbl_Lookup_Weekday[], 2)</f>
        <v>Mon</v>
      </c>
      <c r="J822" s="10" t="str">
        <f>VLOOKUP(Tbl_Transactions[[#This Row],[Time]],Tbl_Lookup_Time[],4,TRUE)</f>
        <v>Evening</v>
      </c>
      <c r="K822" s="10" t="s">
        <v>17</v>
      </c>
      <c r="L822" s="10" t="s">
        <v>16</v>
      </c>
      <c r="M822" s="10" t="s">
        <v>18</v>
      </c>
      <c r="N822" s="10" t="s">
        <v>35</v>
      </c>
      <c r="O822" s="14">
        <v>378</v>
      </c>
      <c r="P822" s="14">
        <f>IF(Tbl_Transactions[[#This Row],[Type]]="Income",Tbl_Transactions[[#This Row],[Amount]]*Rng_Lookup_IncomeTax,Tbl_Transactions[[#This Row],[Amount]]*Rng_Lookup_SalesTax)</f>
        <v>143.64000000000001</v>
      </c>
      <c r="Q822" s="14">
        <f>IF(Tbl_Transactions[[#This Row],[Type]]="Expense",Tbl_Transactions[[#This Row],[Amount]]+Tbl_Transactions[[#This Row],[Tax]],Tbl_Transactions[[#This Row],[Amount]]-Tbl_Transactions[[#This Row],[Tax]])</f>
        <v>234.35999999999999</v>
      </c>
      <c r="R822" s="10" t="str">
        <f>IF(Tbl_Transactions[[#This Row],[Category]]="Income","Income","Expense")</f>
        <v>Income</v>
      </c>
    </row>
    <row r="823" spans="1:18" x14ac:dyDescent="0.25">
      <c r="A823" s="10">
        <v>822</v>
      </c>
      <c r="B823" s="15">
        <v>42018</v>
      </c>
      <c r="C823" s="16">
        <v>0.90377642937291203</v>
      </c>
      <c r="D823" s="10">
        <f>IF(Tbl_Transactions[[#This Row],[Date]]="","",YEAR(Tbl_Transactions[[#This Row],[Date]]))</f>
        <v>2015</v>
      </c>
      <c r="E823" s="10">
        <f>MONTH(Tbl_Transactions[[#This Row],[Date]])</f>
        <v>1</v>
      </c>
      <c r="F823" s="10" t="str">
        <f>VLOOKUP(Tbl_Transactions[[#This Row],[Month Num]],Tbl_Lookup_Month[],2)</f>
        <v>Jan</v>
      </c>
      <c r="G823" s="10">
        <f>DAY(Tbl_Transactions[[#This Row],[Date]])</f>
        <v>14</v>
      </c>
      <c r="H823" s="10">
        <f>WEEKDAY(Tbl_Transactions[[#This Row],[Date]])</f>
        <v>4</v>
      </c>
      <c r="I823" s="10" t="str">
        <f>VLOOKUP(Tbl_Transactions[[#This Row],[Weekday Num]],Tbl_Lookup_Weekday[], 2)</f>
        <v>Wed</v>
      </c>
      <c r="J823" s="10" t="str">
        <f>VLOOKUP(Tbl_Transactions[[#This Row],[Time]],Tbl_Lookup_Time[],4,TRUE)</f>
        <v>Evening</v>
      </c>
      <c r="K823" s="10" t="s">
        <v>17</v>
      </c>
      <c r="L823" s="10" t="s">
        <v>44</v>
      </c>
      <c r="M823" s="10" t="s">
        <v>45</v>
      </c>
      <c r="N823" s="10" t="s">
        <v>26</v>
      </c>
      <c r="O823" s="14">
        <v>23</v>
      </c>
      <c r="P823" s="14">
        <f>IF(Tbl_Transactions[[#This Row],[Type]]="Income",Tbl_Transactions[[#This Row],[Amount]]*Rng_Lookup_IncomeTax,Tbl_Transactions[[#This Row],[Amount]]*Rng_Lookup_SalesTax)</f>
        <v>8.74</v>
      </c>
      <c r="Q823" s="14">
        <f>IF(Tbl_Transactions[[#This Row],[Type]]="Expense",Tbl_Transactions[[#This Row],[Amount]]+Tbl_Transactions[[#This Row],[Tax]],Tbl_Transactions[[#This Row],[Amount]]-Tbl_Transactions[[#This Row],[Tax]])</f>
        <v>14.26</v>
      </c>
      <c r="R823" s="10" t="str">
        <f>IF(Tbl_Transactions[[#This Row],[Category]]="Income","Income","Expense")</f>
        <v>Income</v>
      </c>
    </row>
    <row r="824" spans="1:18" x14ac:dyDescent="0.25">
      <c r="A824" s="10">
        <v>823</v>
      </c>
      <c r="B824" s="15">
        <v>42019</v>
      </c>
      <c r="C824" s="16">
        <v>0.41461644294839606</v>
      </c>
      <c r="D824" s="10">
        <f>IF(Tbl_Transactions[[#This Row],[Date]]="","",YEAR(Tbl_Transactions[[#This Row],[Date]]))</f>
        <v>2015</v>
      </c>
      <c r="E824" s="10">
        <f>MONTH(Tbl_Transactions[[#This Row],[Date]])</f>
        <v>1</v>
      </c>
      <c r="F824" s="10" t="str">
        <f>VLOOKUP(Tbl_Transactions[[#This Row],[Month Num]],Tbl_Lookup_Month[],2)</f>
        <v>Jan</v>
      </c>
      <c r="G824" s="10">
        <f>DAY(Tbl_Transactions[[#This Row],[Date]])</f>
        <v>15</v>
      </c>
      <c r="H824" s="10">
        <f>WEEKDAY(Tbl_Transactions[[#This Row],[Date]])</f>
        <v>5</v>
      </c>
      <c r="I824" s="10" t="str">
        <f>VLOOKUP(Tbl_Transactions[[#This Row],[Weekday Num]],Tbl_Lookup_Weekday[], 2)</f>
        <v>Thu</v>
      </c>
      <c r="J824" s="10" t="str">
        <f>VLOOKUP(Tbl_Transactions[[#This Row],[Time]],Tbl_Lookup_Time[],4,TRUE)</f>
        <v>Morning</v>
      </c>
      <c r="K824" s="10" t="s">
        <v>55</v>
      </c>
      <c r="L824" s="10" t="s">
        <v>54</v>
      </c>
      <c r="M824" s="10" t="s">
        <v>56</v>
      </c>
      <c r="N824" s="10" t="s">
        <v>19</v>
      </c>
      <c r="O824" s="14">
        <v>389</v>
      </c>
      <c r="P824" s="14">
        <f>IF(Tbl_Transactions[[#This Row],[Type]]="Income",Tbl_Transactions[[#This Row],[Amount]]*Rng_Lookup_IncomeTax,Tbl_Transactions[[#This Row],[Amount]]*Rng_Lookup_SalesTax)</f>
        <v>34.52375</v>
      </c>
      <c r="Q824" s="14">
        <f>IF(Tbl_Transactions[[#This Row],[Type]]="Expense",Tbl_Transactions[[#This Row],[Amount]]+Tbl_Transactions[[#This Row],[Tax]],Tbl_Transactions[[#This Row],[Amount]]-Tbl_Transactions[[#This Row],[Tax]])</f>
        <v>423.52375000000001</v>
      </c>
      <c r="R824" s="10" t="str">
        <f>IF(Tbl_Transactions[[#This Row],[Category]]="Income","Income","Expense")</f>
        <v>Expense</v>
      </c>
    </row>
    <row r="825" spans="1:18" x14ac:dyDescent="0.25">
      <c r="A825" s="10">
        <v>824</v>
      </c>
      <c r="B825" s="15">
        <v>42019</v>
      </c>
      <c r="C825" s="16">
        <v>0.96253429289549775</v>
      </c>
      <c r="D825" s="10">
        <f>IF(Tbl_Transactions[[#This Row],[Date]]="","",YEAR(Tbl_Transactions[[#This Row],[Date]]))</f>
        <v>2015</v>
      </c>
      <c r="E825" s="10">
        <f>MONTH(Tbl_Transactions[[#This Row],[Date]])</f>
        <v>1</v>
      </c>
      <c r="F825" s="10" t="str">
        <f>VLOOKUP(Tbl_Transactions[[#This Row],[Month Num]],Tbl_Lookup_Month[],2)</f>
        <v>Jan</v>
      </c>
      <c r="G825" s="10">
        <f>DAY(Tbl_Transactions[[#This Row],[Date]])</f>
        <v>15</v>
      </c>
      <c r="H825" s="10">
        <f>WEEKDAY(Tbl_Transactions[[#This Row],[Date]])</f>
        <v>5</v>
      </c>
      <c r="I825" s="10" t="str">
        <f>VLOOKUP(Tbl_Transactions[[#This Row],[Weekday Num]],Tbl_Lookup_Weekday[], 2)</f>
        <v>Thu</v>
      </c>
      <c r="J825" s="10" t="str">
        <f>VLOOKUP(Tbl_Transactions[[#This Row],[Time]],Tbl_Lookup_Time[],4,TRUE)</f>
        <v>Evening</v>
      </c>
      <c r="K825" s="10" t="s">
        <v>24</v>
      </c>
      <c r="L825" s="10" t="s">
        <v>30</v>
      </c>
      <c r="M825" s="10" t="s">
        <v>31</v>
      </c>
      <c r="N825" s="10" t="s">
        <v>19</v>
      </c>
      <c r="O825" s="14">
        <v>426</v>
      </c>
      <c r="P825" s="14">
        <f>IF(Tbl_Transactions[[#This Row],[Type]]="Income",Tbl_Transactions[[#This Row],[Amount]]*Rng_Lookup_IncomeTax,Tbl_Transactions[[#This Row],[Amount]]*Rng_Lookup_SalesTax)</f>
        <v>37.807499999999997</v>
      </c>
      <c r="Q825" s="14">
        <f>IF(Tbl_Transactions[[#This Row],[Type]]="Expense",Tbl_Transactions[[#This Row],[Amount]]+Tbl_Transactions[[#This Row],[Tax]],Tbl_Transactions[[#This Row],[Amount]]-Tbl_Transactions[[#This Row],[Tax]])</f>
        <v>463.8075</v>
      </c>
      <c r="R825" s="10" t="str">
        <f>IF(Tbl_Transactions[[#This Row],[Category]]="Income","Income","Expense")</f>
        <v>Expense</v>
      </c>
    </row>
    <row r="826" spans="1:18" x14ac:dyDescent="0.25">
      <c r="A826" s="10">
        <v>825</v>
      </c>
      <c r="B826" s="15">
        <v>42027</v>
      </c>
      <c r="C826" s="16">
        <v>0.4383578666878396</v>
      </c>
      <c r="D826" s="10">
        <f>IF(Tbl_Transactions[[#This Row],[Date]]="","",YEAR(Tbl_Transactions[[#This Row],[Date]]))</f>
        <v>2015</v>
      </c>
      <c r="E826" s="10">
        <f>MONTH(Tbl_Transactions[[#This Row],[Date]])</f>
        <v>1</v>
      </c>
      <c r="F826" s="10" t="str">
        <f>VLOOKUP(Tbl_Transactions[[#This Row],[Month Num]],Tbl_Lookup_Month[],2)</f>
        <v>Jan</v>
      </c>
      <c r="G826" s="10">
        <f>DAY(Tbl_Transactions[[#This Row],[Date]])</f>
        <v>23</v>
      </c>
      <c r="H826" s="10">
        <f>WEEKDAY(Tbl_Transactions[[#This Row],[Date]])</f>
        <v>6</v>
      </c>
      <c r="I826" s="10" t="str">
        <f>VLOOKUP(Tbl_Transactions[[#This Row],[Weekday Num]],Tbl_Lookup_Weekday[], 2)</f>
        <v>Fri</v>
      </c>
      <c r="J826" s="10" t="str">
        <f>VLOOKUP(Tbl_Transactions[[#This Row],[Time]],Tbl_Lookup_Time[],4,TRUE)</f>
        <v>Late Morning</v>
      </c>
      <c r="K826" s="10" t="s">
        <v>55</v>
      </c>
      <c r="L826" s="10" t="s">
        <v>54</v>
      </c>
      <c r="M826" s="10" t="s">
        <v>56</v>
      </c>
      <c r="N826" s="10" t="s">
        <v>35</v>
      </c>
      <c r="O826" s="14">
        <v>220</v>
      </c>
      <c r="P826" s="14">
        <f>IF(Tbl_Transactions[[#This Row],[Type]]="Income",Tbl_Transactions[[#This Row],[Amount]]*Rng_Lookup_IncomeTax,Tbl_Transactions[[#This Row],[Amount]]*Rng_Lookup_SalesTax)</f>
        <v>19.524999999999999</v>
      </c>
      <c r="Q826" s="14">
        <f>IF(Tbl_Transactions[[#This Row],[Type]]="Expense",Tbl_Transactions[[#This Row],[Amount]]+Tbl_Transactions[[#This Row],[Tax]],Tbl_Transactions[[#This Row],[Amount]]-Tbl_Transactions[[#This Row],[Tax]])</f>
        <v>239.52500000000001</v>
      </c>
      <c r="R826" s="10" t="str">
        <f>IF(Tbl_Transactions[[#This Row],[Category]]="Income","Income","Expense")</f>
        <v>Expense</v>
      </c>
    </row>
    <row r="827" spans="1:18" x14ac:dyDescent="0.25">
      <c r="A827" s="10">
        <v>826</v>
      </c>
      <c r="B827" s="15">
        <v>42028</v>
      </c>
      <c r="C827" s="16">
        <v>0.96170589286366237</v>
      </c>
      <c r="D827" s="10">
        <f>IF(Tbl_Transactions[[#This Row],[Date]]="","",YEAR(Tbl_Transactions[[#This Row],[Date]]))</f>
        <v>2015</v>
      </c>
      <c r="E827" s="10">
        <f>MONTH(Tbl_Transactions[[#This Row],[Date]])</f>
        <v>1</v>
      </c>
      <c r="F827" s="10" t="str">
        <f>VLOOKUP(Tbl_Transactions[[#This Row],[Month Num]],Tbl_Lookup_Month[],2)</f>
        <v>Jan</v>
      </c>
      <c r="G827" s="10">
        <f>DAY(Tbl_Transactions[[#This Row],[Date]])</f>
        <v>24</v>
      </c>
      <c r="H827" s="10">
        <f>WEEKDAY(Tbl_Transactions[[#This Row],[Date]])</f>
        <v>7</v>
      </c>
      <c r="I827" s="10" t="str">
        <f>VLOOKUP(Tbl_Transactions[[#This Row],[Weekday Num]],Tbl_Lookup_Weekday[], 2)</f>
        <v>Sat</v>
      </c>
      <c r="J827" s="10" t="str">
        <f>VLOOKUP(Tbl_Transactions[[#This Row],[Time]],Tbl_Lookup_Time[],4,TRUE)</f>
        <v>Evening</v>
      </c>
      <c r="K827" s="10" t="s">
        <v>17</v>
      </c>
      <c r="L827" s="10" t="s">
        <v>44</v>
      </c>
      <c r="M827" s="10" t="s">
        <v>45</v>
      </c>
      <c r="N827" s="10" t="s">
        <v>26</v>
      </c>
      <c r="O827" s="14">
        <v>307</v>
      </c>
      <c r="P827" s="14">
        <f>IF(Tbl_Transactions[[#This Row],[Type]]="Income",Tbl_Transactions[[#This Row],[Amount]]*Rng_Lookup_IncomeTax,Tbl_Transactions[[#This Row],[Amount]]*Rng_Lookup_SalesTax)</f>
        <v>116.66</v>
      </c>
      <c r="Q827" s="14">
        <f>IF(Tbl_Transactions[[#This Row],[Type]]="Expense",Tbl_Transactions[[#This Row],[Amount]]+Tbl_Transactions[[#This Row],[Tax]],Tbl_Transactions[[#This Row],[Amount]]-Tbl_Transactions[[#This Row],[Tax]])</f>
        <v>190.34</v>
      </c>
      <c r="R827" s="10" t="str">
        <f>IF(Tbl_Transactions[[#This Row],[Category]]="Income","Income","Expense")</f>
        <v>Income</v>
      </c>
    </row>
    <row r="828" spans="1:18" x14ac:dyDescent="0.25">
      <c r="A828" s="10">
        <v>827</v>
      </c>
      <c r="B828" s="15">
        <v>42029</v>
      </c>
      <c r="C828" s="16">
        <v>1.5853109610385552E-2</v>
      </c>
      <c r="D828" s="10">
        <f>IF(Tbl_Transactions[[#This Row],[Date]]="","",YEAR(Tbl_Transactions[[#This Row],[Date]]))</f>
        <v>2015</v>
      </c>
      <c r="E828" s="10">
        <f>MONTH(Tbl_Transactions[[#This Row],[Date]])</f>
        <v>1</v>
      </c>
      <c r="F828" s="10" t="str">
        <f>VLOOKUP(Tbl_Transactions[[#This Row],[Month Num]],Tbl_Lookup_Month[],2)</f>
        <v>Jan</v>
      </c>
      <c r="G828" s="10">
        <f>DAY(Tbl_Transactions[[#This Row],[Date]])</f>
        <v>25</v>
      </c>
      <c r="H828" s="10">
        <f>WEEKDAY(Tbl_Transactions[[#This Row],[Date]])</f>
        <v>1</v>
      </c>
      <c r="I828" s="10" t="str">
        <f>VLOOKUP(Tbl_Transactions[[#This Row],[Weekday Num]],Tbl_Lookup_Weekday[], 2)</f>
        <v>Sun</v>
      </c>
      <c r="J828" s="10" t="str">
        <f>VLOOKUP(Tbl_Transactions[[#This Row],[Time]],Tbl_Lookup_Time[],4,TRUE)</f>
        <v>Night</v>
      </c>
      <c r="K828" s="10" t="s">
        <v>63</v>
      </c>
      <c r="L828" s="10" t="s">
        <v>62</v>
      </c>
      <c r="M828" s="10" t="s">
        <v>64</v>
      </c>
      <c r="N828" s="10" t="s">
        <v>26</v>
      </c>
      <c r="O828" s="14">
        <v>346</v>
      </c>
      <c r="P828" s="14">
        <f>IF(Tbl_Transactions[[#This Row],[Type]]="Income",Tbl_Transactions[[#This Row],[Amount]]*Rng_Lookup_IncomeTax,Tbl_Transactions[[#This Row],[Amount]]*Rng_Lookup_SalesTax)</f>
        <v>30.7075</v>
      </c>
      <c r="Q828" s="14">
        <f>IF(Tbl_Transactions[[#This Row],[Type]]="Expense",Tbl_Transactions[[#This Row],[Amount]]+Tbl_Transactions[[#This Row],[Tax]],Tbl_Transactions[[#This Row],[Amount]]-Tbl_Transactions[[#This Row],[Tax]])</f>
        <v>376.70749999999998</v>
      </c>
      <c r="R828" s="10" t="str">
        <f>IF(Tbl_Transactions[[#This Row],[Category]]="Income","Income","Expense")</f>
        <v>Expense</v>
      </c>
    </row>
    <row r="829" spans="1:18" x14ac:dyDescent="0.25">
      <c r="A829" s="10">
        <v>828</v>
      </c>
      <c r="B829" s="15">
        <v>42029</v>
      </c>
      <c r="C829" s="16">
        <v>0.80454945400390332</v>
      </c>
      <c r="D829" s="10">
        <f>IF(Tbl_Transactions[[#This Row],[Date]]="","",YEAR(Tbl_Transactions[[#This Row],[Date]]))</f>
        <v>2015</v>
      </c>
      <c r="E829" s="10">
        <f>MONTH(Tbl_Transactions[[#This Row],[Date]])</f>
        <v>1</v>
      </c>
      <c r="F829" s="10" t="str">
        <f>VLOOKUP(Tbl_Transactions[[#This Row],[Month Num]],Tbl_Lookup_Month[],2)</f>
        <v>Jan</v>
      </c>
      <c r="G829" s="10">
        <f>DAY(Tbl_Transactions[[#This Row],[Date]])</f>
        <v>25</v>
      </c>
      <c r="H829" s="10">
        <f>WEEKDAY(Tbl_Transactions[[#This Row],[Date]])</f>
        <v>1</v>
      </c>
      <c r="I829" s="10" t="str">
        <f>VLOOKUP(Tbl_Transactions[[#This Row],[Weekday Num]],Tbl_Lookup_Weekday[], 2)</f>
        <v>Sun</v>
      </c>
      <c r="J829" s="10" t="str">
        <f>VLOOKUP(Tbl_Transactions[[#This Row],[Time]],Tbl_Lookup_Time[],4,TRUE)</f>
        <v>Evening</v>
      </c>
      <c r="K829" s="10" t="s">
        <v>55</v>
      </c>
      <c r="L829" s="10" t="s">
        <v>57</v>
      </c>
      <c r="M829" s="10" t="s">
        <v>58</v>
      </c>
      <c r="N829" s="10" t="s">
        <v>19</v>
      </c>
      <c r="O829" s="14">
        <v>107</v>
      </c>
      <c r="P829" s="14">
        <f>IF(Tbl_Transactions[[#This Row],[Type]]="Income",Tbl_Transactions[[#This Row],[Amount]]*Rng_Lookup_IncomeTax,Tbl_Transactions[[#This Row],[Amount]]*Rng_Lookup_SalesTax)</f>
        <v>9.4962499999999999</v>
      </c>
      <c r="Q829" s="14">
        <f>IF(Tbl_Transactions[[#This Row],[Type]]="Expense",Tbl_Transactions[[#This Row],[Amount]]+Tbl_Transactions[[#This Row],[Tax]],Tbl_Transactions[[#This Row],[Amount]]-Tbl_Transactions[[#This Row],[Tax]])</f>
        <v>116.49625</v>
      </c>
      <c r="R829" s="10" t="str">
        <f>IF(Tbl_Transactions[[#This Row],[Category]]="Income","Income","Expense")</f>
        <v>Expense</v>
      </c>
    </row>
    <row r="830" spans="1:18" x14ac:dyDescent="0.25">
      <c r="A830" s="10">
        <v>829</v>
      </c>
      <c r="B830" s="15">
        <v>42029</v>
      </c>
      <c r="C830" s="16">
        <v>0.90087279598543235</v>
      </c>
      <c r="D830" s="10">
        <f>IF(Tbl_Transactions[[#This Row],[Date]]="","",YEAR(Tbl_Transactions[[#This Row],[Date]]))</f>
        <v>2015</v>
      </c>
      <c r="E830" s="10">
        <f>MONTH(Tbl_Transactions[[#This Row],[Date]])</f>
        <v>1</v>
      </c>
      <c r="F830" s="10" t="str">
        <f>VLOOKUP(Tbl_Transactions[[#This Row],[Month Num]],Tbl_Lookup_Month[],2)</f>
        <v>Jan</v>
      </c>
      <c r="G830" s="10">
        <f>DAY(Tbl_Transactions[[#This Row],[Date]])</f>
        <v>25</v>
      </c>
      <c r="H830" s="10">
        <f>WEEKDAY(Tbl_Transactions[[#This Row],[Date]])</f>
        <v>1</v>
      </c>
      <c r="I830" s="10" t="str">
        <f>VLOOKUP(Tbl_Transactions[[#This Row],[Weekday Num]],Tbl_Lookup_Weekday[], 2)</f>
        <v>Sun</v>
      </c>
      <c r="J830" s="10" t="str">
        <f>VLOOKUP(Tbl_Transactions[[#This Row],[Time]],Tbl_Lookup_Time[],4,TRUE)</f>
        <v>Evening</v>
      </c>
      <c r="K830" s="10" t="s">
        <v>40</v>
      </c>
      <c r="L830" s="10" t="s">
        <v>39</v>
      </c>
      <c r="M830" s="10" t="s">
        <v>41</v>
      </c>
      <c r="N830" s="10" t="s">
        <v>19</v>
      </c>
      <c r="O830" s="14">
        <v>316</v>
      </c>
      <c r="P830" s="14">
        <f>IF(Tbl_Transactions[[#This Row],[Type]]="Income",Tbl_Transactions[[#This Row],[Amount]]*Rng_Lookup_IncomeTax,Tbl_Transactions[[#This Row],[Amount]]*Rng_Lookup_SalesTax)</f>
        <v>28.044999999999998</v>
      </c>
      <c r="Q830" s="14">
        <f>IF(Tbl_Transactions[[#This Row],[Type]]="Expense",Tbl_Transactions[[#This Row],[Amount]]+Tbl_Transactions[[#This Row],[Tax]],Tbl_Transactions[[#This Row],[Amount]]-Tbl_Transactions[[#This Row],[Tax]])</f>
        <v>344.04500000000002</v>
      </c>
      <c r="R830" s="10" t="str">
        <f>IF(Tbl_Transactions[[#This Row],[Category]]="Income","Income","Expense")</f>
        <v>Expense</v>
      </c>
    </row>
    <row r="831" spans="1:18" x14ac:dyDescent="0.25">
      <c r="A831" s="10">
        <v>830</v>
      </c>
      <c r="B831" s="15">
        <v>42030</v>
      </c>
      <c r="C831" s="16">
        <v>0.71401790706840995</v>
      </c>
      <c r="D831" s="10">
        <f>IF(Tbl_Transactions[[#This Row],[Date]]="","",YEAR(Tbl_Transactions[[#This Row],[Date]]))</f>
        <v>2015</v>
      </c>
      <c r="E831" s="10">
        <f>MONTH(Tbl_Transactions[[#This Row],[Date]])</f>
        <v>1</v>
      </c>
      <c r="F831" s="10" t="str">
        <f>VLOOKUP(Tbl_Transactions[[#This Row],[Month Num]],Tbl_Lookup_Month[],2)</f>
        <v>Jan</v>
      </c>
      <c r="G831" s="10">
        <f>DAY(Tbl_Transactions[[#This Row],[Date]])</f>
        <v>26</v>
      </c>
      <c r="H831" s="10">
        <f>WEEKDAY(Tbl_Transactions[[#This Row],[Date]])</f>
        <v>2</v>
      </c>
      <c r="I831" s="10" t="str">
        <f>VLOOKUP(Tbl_Transactions[[#This Row],[Weekday Num]],Tbl_Lookup_Weekday[], 2)</f>
        <v>Mon</v>
      </c>
      <c r="J831" s="10" t="str">
        <f>VLOOKUP(Tbl_Transactions[[#This Row],[Time]],Tbl_Lookup_Time[],4,TRUE)</f>
        <v>Evening</v>
      </c>
      <c r="K831" s="10" t="s">
        <v>55</v>
      </c>
      <c r="L831" s="10" t="s">
        <v>54</v>
      </c>
      <c r="M831" s="10" t="s">
        <v>56</v>
      </c>
      <c r="N831" s="10" t="s">
        <v>26</v>
      </c>
      <c r="O831" s="14">
        <v>92</v>
      </c>
      <c r="P831" s="14">
        <f>IF(Tbl_Transactions[[#This Row],[Type]]="Income",Tbl_Transactions[[#This Row],[Amount]]*Rng_Lookup_IncomeTax,Tbl_Transactions[[#This Row],[Amount]]*Rng_Lookup_SalesTax)</f>
        <v>8.1649999999999991</v>
      </c>
      <c r="Q831" s="14">
        <f>IF(Tbl_Transactions[[#This Row],[Type]]="Expense",Tbl_Transactions[[#This Row],[Amount]]+Tbl_Transactions[[#This Row],[Tax]],Tbl_Transactions[[#This Row],[Amount]]-Tbl_Transactions[[#This Row],[Tax]])</f>
        <v>100.16499999999999</v>
      </c>
      <c r="R831" s="10" t="str">
        <f>IF(Tbl_Transactions[[#This Row],[Category]]="Income","Income","Expense")</f>
        <v>Expense</v>
      </c>
    </row>
    <row r="832" spans="1:18" x14ac:dyDescent="0.25">
      <c r="A832" s="10">
        <v>831</v>
      </c>
      <c r="B832" s="15">
        <v>42031</v>
      </c>
      <c r="C832" s="16">
        <v>0.84589776823845442</v>
      </c>
      <c r="D832" s="10">
        <f>IF(Tbl_Transactions[[#This Row],[Date]]="","",YEAR(Tbl_Transactions[[#This Row],[Date]]))</f>
        <v>2015</v>
      </c>
      <c r="E832" s="10">
        <f>MONTH(Tbl_Transactions[[#This Row],[Date]])</f>
        <v>1</v>
      </c>
      <c r="F832" s="10" t="str">
        <f>VLOOKUP(Tbl_Transactions[[#This Row],[Month Num]],Tbl_Lookup_Month[],2)</f>
        <v>Jan</v>
      </c>
      <c r="G832" s="10">
        <f>DAY(Tbl_Transactions[[#This Row],[Date]])</f>
        <v>27</v>
      </c>
      <c r="H832" s="10">
        <f>WEEKDAY(Tbl_Transactions[[#This Row],[Date]])</f>
        <v>3</v>
      </c>
      <c r="I832" s="10" t="str">
        <f>VLOOKUP(Tbl_Transactions[[#This Row],[Weekday Num]],Tbl_Lookup_Weekday[], 2)</f>
        <v>Tue</v>
      </c>
      <c r="J832" s="10" t="str">
        <f>VLOOKUP(Tbl_Transactions[[#This Row],[Time]],Tbl_Lookup_Time[],4,TRUE)</f>
        <v>Evening</v>
      </c>
      <c r="K832" s="10" t="s">
        <v>28</v>
      </c>
      <c r="L832" s="10" t="s">
        <v>42</v>
      </c>
      <c r="M832" s="10" t="s">
        <v>43</v>
      </c>
      <c r="N832" s="10" t="s">
        <v>26</v>
      </c>
      <c r="O832" s="14">
        <v>294</v>
      </c>
      <c r="P832" s="14">
        <f>IF(Tbl_Transactions[[#This Row],[Type]]="Income",Tbl_Transactions[[#This Row],[Amount]]*Rng_Lookup_IncomeTax,Tbl_Transactions[[#This Row],[Amount]]*Rng_Lookup_SalesTax)</f>
        <v>26.092499999999998</v>
      </c>
      <c r="Q832" s="14">
        <f>IF(Tbl_Transactions[[#This Row],[Type]]="Expense",Tbl_Transactions[[#This Row],[Amount]]+Tbl_Transactions[[#This Row],[Tax]],Tbl_Transactions[[#This Row],[Amount]]-Tbl_Transactions[[#This Row],[Tax]])</f>
        <v>320.09249999999997</v>
      </c>
      <c r="R832" s="10" t="str">
        <f>IF(Tbl_Transactions[[#This Row],[Category]]="Income","Income","Expense")</f>
        <v>Expense</v>
      </c>
    </row>
    <row r="833" spans="1:18" x14ac:dyDescent="0.25">
      <c r="A833" s="10">
        <v>832</v>
      </c>
      <c r="B833" s="15">
        <v>42032</v>
      </c>
      <c r="C833" s="16">
        <v>0.23616837088134424</v>
      </c>
      <c r="D833" s="10">
        <f>IF(Tbl_Transactions[[#This Row],[Date]]="","",YEAR(Tbl_Transactions[[#This Row],[Date]]))</f>
        <v>2015</v>
      </c>
      <c r="E833" s="10">
        <f>MONTH(Tbl_Transactions[[#This Row],[Date]])</f>
        <v>1</v>
      </c>
      <c r="F833" s="10" t="str">
        <f>VLOOKUP(Tbl_Transactions[[#This Row],[Month Num]],Tbl_Lookup_Month[],2)</f>
        <v>Jan</v>
      </c>
      <c r="G833" s="10">
        <f>DAY(Tbl_Transactions[[#This Row],[Date]])</f>
        <v>28</v>
      </c>
      <c r="H833" s="10">
        <f>WEEKDAY(Tbl_Transactions[[#This Row],[Date]])</f>
        <v>4</v>
      </c>
      <c r="I833" s="10" t="str">
        <f>VLOOKUP(Tbl_Transactions[[#This Row],[Weekday Num]],Tbl_Lookup_Weekday[], 2)</f>
        <v>Wed</v>
      </c>
      <c r="J833" s="10" t="str">
        <f>VLOOKUP(Tbl_Transactions[[#This Row],[Time]],Tbl_Lookup_Time[],4,TRUE)</f>
        <v>Early Morning</v>
      </c>
      <c r="K833" s="10" t="s">
        <v>37</v>
      </c>
      <c r="L833" s="10" t="s">
        <v>36</v>
      </c>
      <c r="M833" s="10" t="s">
        <v>38</v>
      </c>
      <c r="N833" s="10" t="s">
        <v>26</v>
      </c>
      <c r="O833" s="14">
        <v>486</v>
      </c>
      <c r="P833" s="14">
        <f>IF(Tbl_Transactions[[#This Row],[Type]]="Income",Tbl_Transactions[[#This Row],[Amount]]*Rng_Lookup_IncomeTax,Tbl_Transactions[[#This Row],[Amount]]*Rng_Lookup_SalesTax)</f>
        <v>43.1325</v>
      </c>
      <c r="Q833" s="14">
        <f>IF(Tbl_Transactions[[#This Row],[Type]]="Expense",Tbl_Transactions[[#This Row],[Amount]]+Tbl_Transactions[[#This Row],[Tax]],Tbl_Transactions[[#This Row],[Amount]]-Tbl_Transactions[[#This Row],[Tax]])</f>
        <v>529.13250000000005</v>
      </c>
      <c r="R833" s="10" t="str">
        <f>IF(Tbl_Transactions[[#This Row],[Category]]="Income","Income","Expense")</f>
        <v>Expense</v>
      </c>
    </row>
    <row r="834" spans="1:18" x14ac:dyDescent="0.25">
      <c r="A834" s="10">
        <v>833</v>
      </c>
      <c r="B834" s="15">
        <v>42032</v>
      </c>
      <c r="C834" s="16">
        <v>0.88036957090361101</v>
      </c>
      <c r="D834" s="10">
        <f>IF(Tbl_Transactions[[#This Row],[Date]]="","",YEAR(Tbl_Transactions[[#This Row],[Date]]))</f>
        <v>2015</v>
      </c>
      <c r="E834" s="10">
        <f>MONTH(Tbl_Transactions[[#This Row],[Date]])</f>
        <v>1</v>
      </c>
      <c r="F834" s="10" t="str">
        <f>VLOOKUP(Tbl_Transactions[[#This Row],[Month Num]],Tbl_Lookup_Month[],2)</f>
        <v>Jan</v>
      </c>
      <c r="G834" s="10">
        <f>DAY(Tbl_Transactions[[#This Row],[Date]])</f>
        <v>28</v>
      </c>
      <c r="H834" s="10">
        <f>WEEKDAY(Tbl_Transactions[[#This Row],[Date]])</f>
        <v>4</v>
      </c>
      <c r="I834" s="10" t="str">
        <f>VLOOKUP(Tbl_Transactions[[#This Row],[Weekday Num]],Tbl_Lookup_Weekday[], 2)</f>
        <v>Wed</v>
      </c>
      <c r="J834" s="10" t="str">
        <f>VLOOKUP(Tbl_Transactions[[#This Row],[Time]],Tbl_Lookup_Time[],4,TRUE)</f>
        <v>Evening</v>
      </c>
      <c r="K834" s="10" t="s">
        <v>51</v>
      </c>
      <c r="L834" s="10" t="s">
        <v>50</v>
      </c>
      <c r="M834" s="10" t="s">
        <v>52</v>
      </c>
      <c r="N834" s="10" t="s">
        <v>19</v>
      </c>
      <c r="O834" s="14">
        <v>443</v>
      </c>
      <c r="P834" s="14">
        <f>IF(Tbl_Transactions[[#This Row],[Type]]="Income",Tbl_Transactions[[#This Row],[Amount]]*Rng_Lookup_IncomeTax,Tbl_Transactions[[#This Row],[Amount]]*Rng_Lookup_SalesTax)</f>
        <v>39.316249999999997</v>
      </c>
      <c r="Q834" s="14">
        <f>IF(Tbl_Transactions[[#This Row],[Type]]="Expense",Tbl_Transactions[[#This Row],[Amount]]+Tbl_Transactions[[#This Row],[Tax]],Tbl_Transactions[[#This Row],[Amount]]-Tbl_Transactions[[#This Row],[Tax]])</f>
        <v>482.31624999999997</v>
      </c>
      <c r="R834" s="10" t="str">
        <f>IF(Tbl_Transactions[[#This Row],[Category]]="Income","Income","Expense")</f>
        <v>Expense</v>
      </c>
    </row>
    <row r="835" spans="1:18" x14ac:dyDescent="0.25">
      <c r="A835" s="10">
        <v>834</v>
      </c>
      <c r="B835" s="15">
        <v>42035</v>
      </c>
      <c r="C835" s="16">
        <v>0.82553714275542134</v>
      </c>
      <c r="D835" s="10">
        <f>IF(Tbl_Transactions[[#This Row],[Date]]="","",YEAR(Tbl_Transactions[[#This Row],[Date]]))</f>
        <v>2015</v>
      </c>
      <c r="E835" s="10">
        <f>MONTH(Tbl_Transactions[[#This Row],[Date]])</f>
        <v>1</v>
      </c>
      <c r="F835" s="10" t="str">
        <f>VLOOKUP(Tbl_Transactions[[#This Row],[Month Num]],Tbl_Lookup_Month[],2)</f>
        <v>Jan</v>
      </c>
      <c r="G835" s="10">
        <f>DAY(Tbl_Transactions[[#This Row],[Date]])</f>
        <v>31</v>
      </c>
      <c r="H835" s="10">
        <f>WEEKDAY(Tbl_Transactions[[#This Row],[Date]])</f>
        <v>7</v>
      </c>
      <c r="I835" s="10" t="str">
        <f>VLOOKUP(Tbl_Transactions[[#This Row],[Weekday Num]],Tbl_Lookup_Weekday[], 2)</f>
        <v>Sat</v>
      </c>
      <c r="J835" s="10" t="str">
        <f>VLOOKUP(Tbl_Transactions[[#This Row],[Time]],Tbl_Lookup_Time[],4,TRUE)</f>
        <v>Evening</v>
      </c>
      <c r="K835" s="10" t="s">
        <v>40</v>
      </c>
      <c r="L835" s="10" t="s">
        <v>39</v>
      </c>
      <c r="M835" s="10" t="s">
        <v>41</v>
      </c>
      <c r="N835" s="10" t="s">
        <v>19</v>
      </c>
      <c r="O835" s="14">
        <v>384</v>
      </c>
      <c r="P835" s="14">
        <f>IF(Tbl_Transactions[[#This Row],[Type]]="Income",Tbl_Transactions[[#This Row],[Amount]]*Rng_Lookup_IncomeTax,Tbl_Transactions[[#This Row],[Amount]]*Rng_Lookup_SalesTax)</f>
        <v>34.08</v>
      </c>
      <c r="Q835" s="14">
        <f>IF(Tbl_Transactions[[#This Row],[Type]]="Expense",Tbl_Transactions[[#This Row],[Amount]]+Tbl_Transactions[[#This Row],[Tax]],Tbl_Transactions[[#This Row],[Amount]]-Tbl_Transactions[[#This Row],[Tax]])</f>
        <v>418.08</v>
      </c>
      <c r="R835" s="10" t="str">
        <f>IF(Tbl_Transactions[[#This Row],[Category]]="Income","Income","Expense")</f>
        <v>Expense</v>
      </c>
    </row>
    <row r="836" spans="1:18" x14ac:dyDescent="0.25">
      <c r="A836" s="10">
        <v>835</v>
      </c>
      <c r="B836" s="15">
        <v>42037</v>
      </c>
      <c r="C836" s="16">
        <v>0.72442885408852897</v>
      </c>
      <c r="D836" s="10">
        <f>IF(Tbl_Transactions[[#This Row],[Date]]="","",YEAR(Tbl_Transactions[[#This Row],[Date]]))</f>
        <v>2015</v>
      </c>
      <c r="E836" s="10">
        <f>MONTH(Tbl_Transactions[[#This Row],[Date]])</f>
        <v>2</v>
      </c>
      <c r="F836" s="10" t="str">
        <f>VLOOKUP(Tbl_Transactions[[#This Row],[Month Num]],Tbl_Lookup_Month[],2)</f>
        <v>Feb</v>
      </c>
      <c r="G836" s="10">
        <f>DAY(Tbl_Transactions[[#This Row],[Date]])</f>
        <v>2</v>
      </c>
      <c r="H836" s="10">
        <f>WEEKDAY(Tbl_Transactions[[#This Row],[Date]])</f>
        <v>2</v>
      </c>
      <c r="I836" s="10" t="str">
        <f>VLOOKUP(Tbl_Transactions[[#This Row],[Weekday Num]],Tbl_Lookup_Weekday[], 2)</f>
        <v>Mon</v>
      </c>
      <c r="J836" s="10" t="str">
        <f>VLOOKUP(Tbl_Transactions[[#This Row],[Time]],Tbl_Lookup_Time[],4,TRUE)</f>
        <v>Evening</v>
      </c>
      <c r="K836" s="10" t="s">
        <v>17</v>
      </c>
      <c r="L836" s="10" t="s">
        <v>44</v>
      </c>
      <c r="M836" s="10" t="s">
        <v>45</v>
      </c>
      <c r="N836" s="10" t="s">
        <v>35</v>
      </c>
      <c r="O836" s="14">
        <v>280</v>
      </c>
      <c r="P836" s="14">
        <f>IF(Tbl_Transactions[[#This Row],[Type]]="Income",Tbl_Transactions[[#This Row],[Amount]]*Rng_Lookup_IncomeTax,Tbl_Transactions[[#This Row],[Amount]]*Rng_Lookup_SalesTax)</f>
        <v>106.4</v>
      </c>
      <c r="Q836" s="14">
        <f>IF(Tbl_Transactions[[#This Row],[Type]]="Expense",Tbl_Transactions[[#This Row],[Amount]]+Tbl_Transactions[[#This Row],[Tax]],Tbl_Transactions[[#This Row],[Amount]]-Tbl_Transactions[[#This Row],[Tax]])</f>
        <v>173.6</v>
      </c>
      <c r="R836" s="10" t="str">
        <f>IF(Tbl_Transactions[[#This Row],[Category]]="Income","Income","Expense")</f>
        <v>Income</v>
      </c>
    </row>
    <row r="837" spans="1:18" x14ac:dyDescent="0.25">
      <c r="A837" s="10">
        <v>836</v>
      </c>
      <c r="B837" s="15">
        <v>42041</v>
      </c>
      <c r="C837" s="16">
        <v>0.8123863375641418</v>
      </c>
      <c r="D837" s="10">
        <f>IF(Tbl_Transactions[[#This Row],[Date]]="","",YEAR(Tbl_Transactions[[#This Row],[Date]]))</f>
        <v>2015</v>
      </c>
      <c r="E837" s="10">
        <f>MONTH(Tbl_Transactions[[#This Row],[Date]])</f>
        <v>2</v>
      </c>
      <c r="F837" s="10" t="str">
        <f>VLOOKUP(Tbl_Transactions[[#This Row],[Month Num]],Tbl_Lookup_Month[],2)</f>
        <v>Feb</v>
      </c>
      <c r="G837" s="10">
        <f>DAY(Tbl_Transactions[[#This Row],[Date]])</f>
        <v>6</v>
      </c>
      <c r="H837" s="10">
        <f>WEEKDAY(Tbl_Transactions[[#This Row],[Date]])</f>
        <v>6</v>
      </c>
      <c r="I837" s="10" t="str">
        <f>VLOOKUP(Tbl_Transactions[[#This Row],[Weekday Num]],Tbl_Lookup_Weekday[], 2)</f>
        <v>Fri</v>
      </c>
      <c r="J837" s="10" t="str">
        <f>VLOOKUP(Tbl_Transactions[[#This Row],[Time]],Tbl_Lookup_Time[],4,TRUE)</f>
        <v>Evening</v>
      </c>
      <c r="K837" s="10" t="s">
        <v>37</v>
      </c>
      <c r="L837" s="10" t="s">
        <v>47</v>
      </c>
      <c r="M837" s="10" t="s">
        <v>48</v>
      </c>
      <c r="N837" s="10" t="s">
        <v>26</v>
      </c>
      <c r="O837" s="14">
        <v>97</v>
      </c>
      <c r="P837" s="14">
        <f>IF(Tbl_Transactions[[#This Row],[Type]]="Income",Tbl_Transactions[[#This Row],[Amount]]*Rng_Lookup_IncomeTax,Tbl_Transactions[[#This Row],[Amount]]*Rng_Lookup_SalesTax)</f>
        <v>8.6087499999999988</v>
      </c>
      <c r="Q837" s="14">
        <f>IF(Tbl_Transactions[[#This Row],[Type]]="Expense",Tbl_Transactions[[#This Row],[Amount]]+Tbl_Transactions[[#This Row],[Tax]],Tbl_Transactions[[#This Row],[Amount]]-Tbl_Transactions[[#This Row],[Tax]])</f>
        <v>105.60875</v>
      </c>
      <c r="R837" s="10" t="str">
        <f>IF(Tbl_Transactions[[#This Row],[Category]]="Income","Income","Expense")</f>
        <v>Expense</v>
      </c>
    </row>
    <row r="838" spans="1:18" x14ac:dyDescent="0.25">
      <c r="A838" s="10">
        <v>837</v>
      </c>
      <c r="B838" s="15">
        <v>42044</v>
      </c>
      <c r="C838" s="16">
        <v>0.53912097955251892</v>
      </c>
      <c r="D838" s="10">
        <f>IF(Tbl_Transactions[[#This Row],[Date]]="","",YEAR(Tbl_Transactions[[#This Row],[Date]]))</f>
        <v>2015</v>
      </c>
      <c r="E838" s="10">
        <f>MONTH(Tbl_Transactions[[#This Row],[Date]])</f>
        <v>2</v>
      </c>
      <c r="F838" s="10" t="str">
        <f>VLOOKUP(Tbl_Transactions[[#This Row],[Month Num]],Tbl_Lookup_Month[],2)</f>
        <v>Feb</v>
      </c>
      <c r="G838" s="10">
        <f>DAY(Tbl_Transactions[[#This Row],[Date]])</f>
        <v>9</v>
      </c>
      <c r="H838" s="10">
        <f>WEEKDAY(Tbl_Transactions[[#This Row],[Date]])</f>
        <v>2</v>
      </c>
      <c r="I838" s="10" t="str">
        <f>VLOOKUP(Tbl_Transactions[[#This Row],[Weekday Num]],Tbl_Lookup_Weekday[], 2)</f>
        <v>Mon</v>
      </c>
      <c r="J838" s="10" t="str">
        <f>VLOOKUP(Tbl_Transactions[[#This Row],[Time]],Tbl_Lookup_Time[],4,TRUE)</f>
        <v>Afternoon</v>
      </c>
      <c r="K838" s="10" t="s">
        <v>55</v>
      </c>
      <c r="L838" s="10" t="s">
        <v>57</v>
      </c>
      <c r="M838" s="10" t="s">
        <v>58</v>
      </c>
      <c r="N838" s="10" t="s">
        <v>19</v>
      </c>
      <c r="O838" s="14">
        <v>20</v>
      </c>
      <c r="P838" s="14">
        <f>IF(Tbl_Transactions[[#This Row],[Type]]="Income",Tbl_Transactions[[#This Row],[Amount]]*Rng_Lookup_IncomeTax,Tbl_Transactions[[#This Row],[Amount]]*Rng_Lookup_SalesTax)</f>
        <v>1.7749999999999999</v>
      </c>
      <c r="Q838" s="14">
        <f>IF(Tbl_Transactions[[#This Row],[Type]]="Expense",Tbl_Transactions[[#This Row],[Amount]]+Tbl_Transactions[[#This Row],[Tax]],Tbl_Transactions[[#This Row],[Amount]]-Tbl_Transactions[[#This Row],[Tax]])</f>
        <v>21.774999999999999</v>
      </c>
      <c r="R838" s="10" t="str">
        <f>IF(Tbl_Transactions[[#This Row],[Category]]="Income","Income","Expense")</f>
        <v>Expense</v>
      </c>
    </row>
    <row r="839" spans="1:18" x14ac:dyDescent="0.25">
      <c r="A839" s="10">
        <v>838</v>
      </c>
      <c r="B839" s="15">
        <v>42046</v>
      </c>
      <c r="C839" s="16">
        <v>0.19608520705603094</v>
      </c>
      <c r="D839" s="10">
        <f>IF(Tbl_Transactions[[#This Row],[Date]]="","",YEAR(Tbl_Transactions[[#This Row],[Date]]))</f>
        <v>2015</v>
      </c>
      <c r="E839" s="10">
        <f>MONTH(Tbl_Transactions[[#This Row],[Date]])</f>
        <v>2</v>
      </c>
      <c r="F839" s="10" t="str">
        <f>VLOOKUP(Tbl_Transactions[[#This Row],[Month Num]],Tbl_Lookup_Month[],2)</f>
        <v>Feb</v>
      </c>
      <c r="G839" s="10">
        <f>DAY(Tbl_Transactions[[#This Row],[Date]])</f>
        <v>11</v>
      </c>
      <c r="H839" s="10">
        <f>WEEKDAY(Tbl_Transactions[[#This Row],[Date]])</f>
        <v>4</v>
      </c>
      <c r="I839" s="10" t="str">
        <f>VLOOKUP(Tbl_Transactions[[#This Row],[Weekday Num]],Tbl_Lookup_Weekday[], 2)</f>
        <v>Wed</v>
      </c>
      <c r="J839" s="10" t="str">
        <f>VLOOKUP(Tbl_Transactions[[#This Row],[Time]],Tbl_Lookup_Time[],4,TRUE)</f>
        <v>Early Morning</v>
      </c>
      <c r="K839" s="10" t="s">
        <v>28</v>
      </c>
      <c r="L839" s="10" t="s">
        <v>27</v>
      </c>
      <c r="M839" s="10" t="s">
        <v>29</v>
      </c>
      <c r="N839" s="10" t="s">
        <v>26</v>
      </c>
      <c r="O839" s="14">
        <v>313</v>
      </c>
      <c r="P839" s="14">
        <f>IF(Tbl_Transactions[[#This Row],[Type]]="Income",Tbl_Transactions[[#This Row],[Amount]]*Rng_Lookup_IncomeTax,Tbl_Transactions[[#This Row],[Amount]]*Rng_Lookup_SalesTax)</f>
        <v>27.778749999999999</v>
      </c>
      <c r="Q839" s="14">
        <f>IF(Tbl_Transactions[[#This Row],[Type]]="Expense",Tbl_Transactions[[#This Row],[Amount]]+Tbl_Transactions[[#This Row],[Tax]],Tbl_Transactions[[#This Row],[Amount]]-Tbl_Transactions[[#This Row],[Tax]])</f>
        <v>340.77875</v>
      </c>
      <c r="R839" s="10" t="str">
        <f>IF(Tbl_Transactions[[#This Row],[Category]]="Income","Income","Expense")</f>
        <v>Expense</v>
      </c>
    </row>
    <row r="840" spans="1:18" x14ac:dyDescent="0.25">
      <c r="A840" s="10">
        <v>839</v>
      </c>
      <c r="B840" s="15">
        <v>42048</v>
      </c>
      <c r="C840" s="16">
        <v>0.17252410036982535</v>
      </c>
      <c r="D840" s="10">
        <f>IF(Tbl_Transactions[[#This Row],[Date]]="","",YEAR(Tbl_Transactions[[#This Row],[Date]]))</f>
        <v>2015</v>
      </c>
      <c r="E840" s="10">
        <f>MONTH(Tbl_Transactions[[#This Row],[Date]])</f>
        <v>2</v>
      </c>
      <c r="F840" s="10" t="str">
        <f>VLOOKUP(Tbl_Transactions[[#This Row],[Month Num]],Tbl_Lookup_Month[],2)</f>
        <v>Feb</v>
      </c>
      <c r="G840" s="10">
        <f>DAY(Tbl_Transactions[[#This Row],[Date]])</f>
        <v>13</v>
      </c>
      <c r="H840" s="10">
        <f>WEEKDAY(Tbl_Transactions[[#This Row],[Date]])</f>
        <v>6</v>
      </c>
      <c r="I840" s="10" t="str">
        <f>VLOOKUP(Tbl_Transactions[[#This Row],[Weekday Num]],Tbl_Lookup_Weekday[], 2)</f>
        <v>Fri</v>
      </c>
      <c r="J840" s="10" t="str">
        <f>VLOOKUP(Tbl_Transactions[[#This Row],[Time]],Tbl_Lookup_Time[],4,TRUE)</f>
        <v>Early Morning</v>
      </c>
      <c r="K840" s="10" t="s">
        <v>28</v>
      </c>
      <c r="L840" s="10" t="s">
        <v>42</v>
      </c>
      <c r="M840" s="10" t="s">
        <v>43</v>
      </c>
      <c r="N840" s="10" t="s">
        <v>19</v>
      </c>
      <c r="O840" s="14">
        <v>71</v>
      </c>
      <c r="P840" s="14">
        <f>IF(Tbl_Transactions[[#This Row],[Type]]="Income",Tbl_Transactions[[#This Row],[Amount]]*Rng_Lookup_IncomeTax,Tbl_Transactions[[#This Row],[Amount]]*Rng_Lookup_SalesTax)</f>
        <v>6.3012499999999996</v>
      </c>
      <c r="Q840" s="14">
        <f>IF(Tbl_Transactions[[#This Row],[Type]]="Expense",Tbl_Transactions[[#This Row],[Amount]]+Tbl_Transactions[[#This Row],[Tax]],Tbl_Transactions[[#This Row],[Amount]]-Tbl_Transactions[[#This Row],[Tax]])</f>
        <v>77.301249999999996</v>
      </c>
      <c r="R840" s="10" t="str">
        <f>IF(Tbl_Transactions[[#This Row],[Category]]="Income","Income","Expense")</f>
        <v>Expense</v>
      </c>
    </row>
    <row r="841" spans="1:18" x14ac:dyDescent="0.25">
      <c r="A841" s="10">
        <v>840</v>
      </c>
      <c r="B841" s="15">
        <v>42049</v>
      </c>
      <c r="C841" s="16">
        <v>0.15567530793339002</v>
      </c>
      <c r="D841" s="10">
        <f>IF(Tbl_Transactions[[#This Row],[Date]]="","",YEAR(Tbl_Transactions[[#This Row],[Date]]))</f>
        <v>2015</v>
      </c>
      <c r="E841" s="10">
        <f>MONTH(Tbl_Transactions[[#This Row],[Date]])</f>
        <v>2</v>
      </c>
      <c r="F841" s="10" t="str">
        <f>VLOOKUP(Tbl_Transactions[[#This Row],[Month Num]],Tbl_Lookup_Month[],2)</f>
        <v>Feb</v>
      </c>
      <c r="G841" s="10">
        <f>DAY(Tbl_Transactions[[#This Row],[Date]])</f>
        <v>14</v>
      </c>
      <c r="H841" s="10">
        <f>WEEKDAY(Tbl_Transactions[[#This Row],[Date]])</f>
        <v>7</v>
      </c>
      <c r="I841" s="10" t="str">
        <f>VLOOKUP(Tbl_Transactions[[#This Row],[Weekday Num]],Tbl_Lookup_Weekday[], 2)</f>
        <v>Sat</v>
      </c>
      <c r="J841" s="10" t="str">
        <f>VLOOKUP(Tbl_Transactions[[#This Row],[Time]],Tbl_Lookup_Time[],4,TRUE)</f>
        <v>Night</v>
      </c>
      <c r="K841" s="10" t="s">
        <v>55</v>
      </c>
      <c r="L841" s="10" t="s">
        <v>54</v>
      </c>
      <c r="M841" s="10" t="s">
        <v>56</v>
      </c>
      <c r="N841" s="10" t="s">
        <v>19</v>
      </c>
      <c r="O841" s="14">
        <v>90</v>
      </c>
      <c r="P841" s="14">
        <f>IF(Tbl_Transactions[[#This Row],[Type]]="Income",Tbl_Transactions[[#This Row],[Amount]]*Rng_Lookup_IncomeTax,Tbl_Transactions[[#This Row],[Amount]]*Rng_Lookup_SalesTax)</f>
        <v>7.9874999999999998</v>
      </c>
      <c r="Q841" s="14">
        <f>IF(Tbl_Transactions[[#This Row],[Type]]="Expense",Tbl_Transactions[[#This Row],[Amount]]+Tbl_Transactions[[#This Row],[Tax]],Tbl_Transactions[[#This Row],[Amount]]-Tbl_Transactions[[#This Row],[Tax]])</f>
        <v>97.987499999999997</v>
      </c>
      <c r="R841" s="10" t="str">
        <f>IF(Tbl_Transactions[[#This Row],[Category]]="Income","Income","Expense")</f>
        <v>Expense</v>
      </c>
    </row>
    <row r="842" spans="1:18" x14ac:dyDescent="0.25">
      <c r="A842" s="10">
        <v>841</v>
      </c>
      <c r="B842" s="15">
        <v>42051</v>
      </c>
      <c r="C842" s="16">
        <v>0.56477222997783616</v>
      </c>
      <c r="D842" s="10">
        <f>IF(Tbl_Transactions[[#This Row],[Date]]="","",YEAR(Tbl_Transactions[[#This Row],[Date]]))</f>
        <v>2015</v>
      </c>
      <c r="E842" s="10">
        <f>MONTH(Tbl_Transactions[[#This Row],[Date]])</f>
        <v>2</v>
      </c>
      <c r="F842" s="10" t="str">
        <f>VLOOKUP(Tbl_Transactions[[#This Row],[Month Num]],Tbl_Lookup_Month[],2)</f>
        <v>Feb</v>
      </c>
      <c r="G842" s="10">
        <f>DAY(Tbl_Transactions[[#This Row],[Date]])</f>
        <v>16</v>
      </c>
      <c r="H842" s="10">
        <f>WEEKDAY(Tbl_Transactions[[#This Row],[Date]])</f>
        <v>2</v>
      </c>
      <c r="I842" s="10" t="str">
        <f>VLOOKUP(Tbl_Transactions[[#This Row],[Weekday Num]],Tbl_Lookup_Weekday[], 2)</f>
        <v>Mon</v>
      </c>
      <c r="J842" s="10" t="str">
        <f>VLOOKUP(Tbl_Transactions[[#This Row],[Time]],Tbl_Lookup_Time[],4,TRUE)</f>
        <v>Afternoon</v>
      </c>
      <c r="K842" s="10" t="s">
        <v>17</v>
      </c>
      <c r="L842" s="10" t="s">
        <v>44</v>
      </c>
      <c r="M842" s="10" t="s">
        <v>45</v>
      </c>
      <c r="N842" s="10" t="s">
        <v>26</v>
      </c>
      <c r="O842" s="14">
        <v>167</v>
      </c>
      <c r="P842" s="14">
        <f>IF(Tbl_Transactions[[#This Row],[Type]]="Income",Tbl_Transactions[[#This Row],[Amount]]*Rng_Lookup_IncomeTax,Tbl_Transactions[[#This Row],[Amount]]*Rng_Lookup_SalesTax)</f>
        <v>63.46</v>
      </c>
      <c r="Q842" s="14">
        <f>IF(Tbl_Transactions[[#This Row],[Type]]="Expense",Tbl_Transactions[[#This Row],[Amount]]+Tbl_Transactions[[#This Row],[Tax]],Tbl_Transactions[[#This Row],[Amount]]-Tbl_Transactions[[#This Row],[Tax]])</f>
        <v>103.53999999999999</v>
      </c>
      <c r="R842" s="10" t="str">
        <f>IF(Tbl_Transactions[[#This Row],[Category]]="Income","Income","Expense")</f>
        <v>Income</v>
      </c>
    </row>
    <row r="843" spans="1:18" x14ac:dyDescent="0.25">
      <c r="A843" s="10">
        <v>842</v>
      </c>
      <c r="B843" s="15">
        <v>42051</v>
      </c>
      <c r="C843" s="16">
        <v>0.80756900977323387</v>
      </c>
      <c r="D843" s="10">
        <f>IF(Tbl_Transactions[[#This Row],[Date]]="","",YEAR(Tbl_Transactions[[#This Row],[Date]]))</f>
        <v>2015</v>
      </c>
      <c r="E843" s="10">
        <f>MONTH(Tbl_Transactions[[#This Row],[Date]])</f>
        <v>2</v>
      </c>
      <c r="F843" s="10" t="str">
        <f>VLOOKUP(Tbl_Transactions[[#This Row],[Month Num]],Tbl_Lookup_Month[],2)</f>
        <v>Feb</v>
      </c>
      <c r="G843" s="10">
        <f>DAY(Tbl_Transactions[[#This Row],[Date]])</f>
        <v>16</v>
      </c>
      <c r="H843" s="10">
        <f>WEEKDAY(Tbl_Transactions[[#This Row],[Date]])</f>
        <v>2</v>
      </c>
      <c r="I843" s="10" t="str">
        <f>VLOOKUP(Tbl_Transactions[[#This Row],[Weekday Num]],Tbl_Lookup_Weekday[], 2)</f>
        <v>Mon</v>
      </c>
      <c r="J843" s="10" t="str">
        <f>VLOOKUP(Tbl_Transactions[[#This Row],[Time]],Tbl_Lookup_Time[],4,TRUE)</f>
        <v>Evening</v>
      </c>
      <c r="K843" s="10" t="s">
        <v>63</v>
      </c>
      <c r="L843" s="10" t="s">
        <v>62</v>
      </c>
      <c r="M843" s="10" t="s">
        <v>64</v>
      </c>
      <c r="N843" s="10" t="s">
        <v>35</v>
      </c>
      <c r="O843" s="14">
        <v>96</v>
      </c>
      <c r="P843" s="14">
        <f>IF(Tbl_Transactions[[#This Row],[Type]]="Income",Tbl_Transactions[[#This Row],[Amount]]*Rng_Lookup_IncomeTax,Tbl_Transactions[[#This Row],[Amount]]*Rng_Lookup_SalesTax)</f>
        <v>8.52</v>
      </c>
      <c r="Q843" s="14">
        <f>IF(Tbl_Transactions[[#This Row],[Type]]="Expense",Tbl_Transactions[[#This Row],[Amount]]+Tbl_Transactions[[#This Row],[Tax]],Tbl_Transactions[[#This Row],[Amount]]-Tbl_Transactions[[#This Row],[Tax]])</f>
        <v>104.52</v>
      </c>
      <c r="R843" s="10" t="str">
        <f>IF(Tbl_Transactions[[#This Row],[Category]]="Income","Income","Expense")</f>
        <v>Expense</v>
      </c>
    </row>
    <row r="844" spans="1:18" x14ac:dyDescent="0.25">
      <c r="A844" s="10">
        <v>843</v>
      </c>
      <c r="B844" s="15">
        <v>42054</v>
      </c>
      <c r="C844" s="16">
        <v>0.53900582504716277</v>
      </c>
      <c r="D844" s="10">
        <f>IF(Tbl_Transactions[[#This Row],[Date]]="","",YEAR(Tbl_Transactions[[#This Row],[Date]]))</f>
        <v>2015</v>
      </c>
      <c r="E844" s="10">
        <f>MONTH(Tbl_Transactions[[#This Row],[Date]])</f>
        <v>2</v>
      </c>
      <c r="F844" s="10" t="str">
        <f>VLOOKUP(Tbl_Transactions[[#This Row],[Month Num]],Tbl_Lookup_Month[],2)</f>
        <v>Feb</v>
      </c>
      <c r="G844" s="10">
        <f>DAY(Tbl_Transactions[[#This Row],[Date]])</f>
        <v>19</v>
      </c>
      <c r="H844" s="10">
        <f>WEEKDAY(Tbl_Transactions[[#This Row],[Date]])</f>
        <v>5</v>
      </c>
      <c r="I844" s="10" t="str">
        <f>VLOOKUP(Tbl_Transactions[[#This Row],[Weekday Num]],Tbl_Lookup_Weekday[], 2)</f>
        <v>Thu</v>
      </c>
      <c r="J844" s="10" t="str">
        <f>VLOOKUP(Tbl_Transactions[[#This Row],[Time]],Tbl_Lookup_Time[],4,TRUE)</f>
        <v>Afternoon</v>
      </c>
      <c r="K844" s="10" t="s">
        <v>37</v>
      </c>
      <c r="L844" s="10" t="s">
        <v>36</v>
      </c>
      <c r="M844" s="10" t="s">
        <v>38</v>
      </c>
      <c r="N844" s="10" t="s">
        <v>35</v>
      </c>
      <c r="O844" s="14">
        <v>190</v>
      </c>
      <c r="P844" s="14">
        <f>IF(Tbl_Transactions[[#This Row],[Type]]="Income",Tbl_Transactions[[#This Row],[Amount]]*Rng_Lookup_IncomeTax,Tbl_Transactions[[#This Row],[Amount]]*Rng_Lookup_SalesTax)</f>
        <v>16.862500000000001</v>
      </c>
      <c r="Q844" s="14">
        <f>IF(Tbl_Transactions[[#This Row],[Type]]="Expense",Tbl_Transactions[[#This Row],[Amount]]+Tbl_Transactions[[#This Row],[Tax]],Tbl_Transactions[[#This Row],[Amount]]-Tbl_Transactions[[#This Row],[Tax]])</f>
        <v>206.86250000000001</v>
      </c>
      <c r="R844" s="10" t="str">
        <f>IF(Tbl_Transactions[[#This Row],[Category]]="Income","Income","Expense")</f>
        <v>Expense</v>
      </c>
    </row>
    <row r="845" spans="1:18" x14ac:dyDescent="0.25">
      <c r="A845" s="10">
        <v>844</v>
      </c>
      <c r="B845" s="15">
        <v>42055</v>
      </c>
      <c r="C845" s="16">
        <v>0.94586227124039413</v>
      </c>
      <c r="D845" s="10">
        <f>IF(Tbl_Transactions[[#This Row],[Date]]="","",YEAR(Tbl_Transactions[[#This Row],[Date]]))</f>
        <v>2015</v>
      </c>
      <c r="E845" s="10">
        <f>MONTH(Tbl_Transactions[[#This Row],[Date]])</f>
        <v>2</v>
      </c>
      <c r="F845" s="10" t="str">
        <f>VLOOKUP(Tbl_Transactions[[#This Row],[Month Num]],Tbl_Lookup_Month[],2)</f>
        <v>Feb</v>
      </c>
      <c r="G845" s="10">
        <f>DAY(Tbl_Transactions[[#This Row],[Date]])</f>
        <v>20</v>
      </c>
      <c r="H845" s="10">
        <f>WEEKDAY(Tbl_Transactions[[#This Row],[Date]])</f>
        <v>6</v>
      </c>
      <c r="I845" s="10" t="str">
        <f>VLOOKUP(Tbl_Transactions[[#This Row],[Weekday Num]],Tbl_Lookup_Weekday[], 2)</f>
        <v>Fri</v>
      </c>
      <c r="J845" s="10" t="str">
        <f>VLOOKUP(Tbl_Transactions[[#This Row],[Time]],Tbl_Lookup_Time[],4,TRUE)</f>
        <v>Evening</v>
      </c>
      <c r="K845" s="10" t="s">
        <v>17</v>
      </c>
      <c r="L845" s="10" t="s">
        <v>16</v>
      </c>
      <c r="M845" s="10" t="s">
        <v>18</v>
      </c>
      <c r="N845" s="10" t="s">
        <v>19</v>
      </c>
      <c r="O845" s="14">
        <v>465</v>
      </c>
      <c r="P845" s="14">
        <f>IF(Tbl_Transactions[[#This Row],[Type]]="Income",Tbl_Transactions[[#This Row],[Amount]]*Rng_Lookup_IncomeTax,Tbl_Transactions[[#This Row],[Amount]]*Rng_Lookup_SalesTax)</f>
        <v>176.7</v>
      </c>
      <c r="Q845" s="14">
        <f>IF(Tbl_Transactions[[#This Row],[Type]]="Expense",Tbl_Transactions[[#This Row],[Amount]]+Tbl_Transactions[[#This Row],[Tax]],Tbl_Transactions[[#This Row],[Amount]]-Tbl_Transactions[[#This Row],[Tax]])</f>
        <v>288.3</v>
      </c>
      <c r="R845" s="10" t="str">
        <f>IF(Tbl_Transactions[[#This Row],[Category]]="Income","Income","Expense")</f>
        <v>Income</v>
      </c>
    </row>
    <row r="846" spans="1:18" x14ac:dyDescent="0.25">
      <c r="A846" s="10">
        <v>845</v>
      </c>
      <c r="B846" s="15">
        <v>42056</v>
      </c>
      <c r="C846" s="16">
        <v>0.66148069803108189</v>
      </c>
      <c r="D846" s="10">
        <f>IF(Tbl_Transactions[[#This Row],[Date]]="","",YEAR(Tbl_Transactions[[#This Row],[Date]]))</f>
        <v>2015</v>
      </c>
      <c r="E846" s="10">
        <f>MONTH(Tbl_Transactions[[#This Row],[Date]])</f>
        <v>2</v>
      </c>
      <c r="F846" s="10" t="str">
        <f>VLOOKUP(Tbl_Transactions[[#This Row],[Month Num]],Tbl_Lookup_Month[],2)</f>
        <v>Feb</v>
      </c>
      <c r="G846" s="10">
        <f>DAY(Tbl_Transactions[[#This Row],[Date]])</f>
        <v>21</v>
      </c>
      <c r="H846" s="10">
        <f>WEEKDAY(Tbl_Transactions[[#This Row],[Date]])</f>
        <v>7</v>
      </c>
      <c r="I846" s="10" t="str">
        <f>VLOOKUP(Tbl_Transactions[[#This Row],[Weekday Num]],Tbl_Lookup_Weekday[], 2)</f>
        <v>Sat</v>
      </c>
      <c r="J846" s="10" t="str">
        <f>VLOOKUP(Tbl_Transactions[[#This Row],[Time]],Tbl_Lookup_Time[],4,TRUE)</f>
        <v>Afternoon</v>
      </c>
      <c r="K846" s="10" t="s">
        <v>55</v>
      </c>
      <c r="L846" s="10" t="s">
        <v>54</v>
      </c>
      <c r="M846" s="10" t="s">
        <v>56</v>
      </c>
      <c r="N846" s="10" t="s">
        <v>26</v>
      </c>
      <c r="O846" s="14">
        <v>186</v>
      </c>
      <c r="P846" s="14">
        <f>IF(Tbl_Transactions[[#This Row],[Type]]="Income",Tbl_Transactions[[#This Row],[Amount]]*Rng_Lookup_IncomeTax,Tbl_Transactions[[#This Row],[Amount]]*Rng_Lookup_SalesTax)</f>
        <v>16.5075</v>
      </c>
      <c r="Q846" s="14">
        <f>IF(Tbl_Transactions[[#This Row],[Type]]="Expense",Tbl_Transactions[[#This Row],[Amount]]+Tbl_Transactions[[#This Row],[Tax]],Tbl_Transactions[[#This Row],[Amount]]-Tbl_Transactions[[#This Row],[Tax]])</f>
        <v>202.50749999999999</v>
      </c>
      <c r="R846" s="10" t="str">
        <f>IF(Tbl_Transactions[[#This Row],[Category]]="Income","Income","Expense")</f>
        <v>Expense</v>
      </c>
    </row>
    <row r="847" spans="1:18" x14ac:dyDescent="0.25">
      <c r="A847" s="10">
        <v>846</v>
      </c>
      <c r="B847" s="15">
        <v>42063</v>
      </c>
      <c r="C847" s="16">
        <v>0.39516608948997534</v>
      </c>
      <c r="D847" s="10">
        <f>IF(Tbl_Transactions[[#This Row],[Date]]="","",YEAR(Tbl_Transactions[[#This Row],[Date]]))</f>
        <v>2015</v>
      </c>
      <c r="E847" s="10">
        <f>MONTH(Tbl_Transactions[[#This Row],[Date]])</f>
        <v>2</v>
      </c>
      <c r="F847" s="10" t="str">
        <f>VLOOKUP(Tbl_Transactions[[#This Row],[Month Num]],Tbl_Lookup_Month[],2)</f>
        <v>Feb</v>
      </c>
      <c r="G847" s="10">
        <f>DAY(Tbl_Transactions[[#This Row],[Date]])</f>
        <v>28</v>
      </c>
      <c r="H847" s="10">
        <f>WEEKDAY(Tbl_Transactions[[#This Row],[Date]])</f>
        <v>7</v>
      </c>
      <c r="I847" s="10" t="str">
        <f>VLOOKUP(Tbl_Transactions[[#This Row],[Weekday Num]],Tbl_Lookup_Weekday[], 2)</f>
        <v>Sat</v>
      </c>
      <c r="J847" s="10" t="str">
        <f>VLOOKUP(Tbl_Transactions[[#This Row],[Time]],Tbl_Lookup_Time[],4,TRUE)</f>
        <v>Morning</v>
      </c>
      <c r="K847" s="10" t="s">
        <v>17</v>
      </c>
      <c r="L847" s="10" t="s">
        <v>20</v>
      </c>
      <c r="M847" s="10" t="s">
        <v>21</v>
      </c>
      <c r="N847" s="10" t="s">
        <v>26</v>
      </c>
      <c r="O847" s="14">
        <v>336</v>
      </c>
      <c r="P847" s="14">
        <f>IF(Tbl_Transactions[[#This Row],[Type]]="Income",Tbl_Transactions[[#This Row],[Amount]]*Rng_Lookup_IncomeTax,Tbl_Transactions[[#This Row],[Amount]]*Rng_Lookup_SalesTax)</f>
        <v>127.68</v>
      </c>
      <c r="Q847" s="14">
        <f>IF(Tbl_Transactions[[#This Row],[Type]]="Expense",Tbl_Transactions[[#This Row],[Amount]]+Tbl_Transactions[[#This Row],[Tax]],Tbl_Transactions[[#This Row],[Amount]]-Tbl_Transactions[[#This Row],[Tax]])</f>
        <v>208.32</v>
      </c>
      <c r="R847" s="10" t="str">
        <f>IF(Tbl_Transactions[[#This Row],[Category]]="Income","Income","Expense")</f>
        <v>Income</v>
      </c>
    </row>
    <row r="848" spans="1:18" x14ac:dyDescent="0.25">
      <c r="A848" s="10">
        <v>847</v>
      </c>
      <c r="B848" s="15">
        <v>42064</v>
      </c>
      <c r="C848" s="16">
        <v>0.6032530044106581</v>
      </c>
      <c r="D848" s="10">
        <f>IF(Tbl_Transactions[[#This Row],[Date]]="","",YEAR(Tbl_Transactions[[#This Row],[Date]]))</f>
        <v>2015</v>
      </c>
      <c r="E848" s="10">
        <f>MONTH(Tbl_Transactions[[#This Row],[Date]])</f>
        <v>3</v>
      </c>
      <c r="F848" s="10" t="str">
        <f>VLOOKUP(Tbl_Transactions[[#This Row],[Month Num]],Tbl_Lookup_Month[],2)</f>
        <v>Mar</v>
      </c>
      <c r="G848" s="10">
        <f>DAY(Tbl_Transactions[[#This Row],[Date]])</f>
        <v>1</v>
      </c>
      <c r="H848" s="10">
        <f>WEEKDAY(Tbl_Transactions[[#This Row],[Date]])</f>
        <v>1</v>
      </c>
      <c r="I848" s="10" t="str">
        <f>VLOOKUP(Tbl_Transactions[[#This Row],[Weekday Num]],Tbl_Lookup_Weekday[], 2)</f>
        <v>Sun</v>
      </c>
      <c r="J848" s="10" t="str">
        <f>VLOOKUP(Tbl_Transactions[[#This Row],[Time]],Tbl_Lookup_Time[],4,TRUE)</f>
        <v>Afternoon</v>
      </c>
      <c r="K848" s="10" t="s">
        <v>55</v>
      </c>
      <c r="L848" s="10" t="s">
        <v>54</v>
      </c>
      <c r="M848" s="10" t="s">
        <v>56</v>
      </c>
      <c r="N848" s="10" t="s">
        <v>26</v>
      </c>
      <c r="O848" s="14">
        <v>447</v>
      </c>
      <c r="P848" s="14">
        <f>IF(Tbl_Transactions[[#This Row],[Type]]="Income",Tbl_Transactions[[#This Row],[Amount]]*Rng_Lookup_IncomeTax,Tbl_Transactions[[#This Row],[Amount]]*Rng_Lookup_SalesTax)</f>
        <v>39.671250000000001</v>
      </c>
      <c r="Q848" s="14">
        <f>IF(Tbl_Transactions[[#This Row],[Type]]="Expense",Tbl_Transactions[[#This Row],[Amount]]+Tbl_Transactions[[#This Row],[Tax]],Tbl_Transactions[[#This Row],[Amount]]-Tbl_Transactions[[#This Row],[Tax]])</f>
        <v>486.67124999999999</v>
      </c>
      <c r="R848" s="10" t="str">
        <f>IF(Tbl_Transactions[[#This Row],[Category]]="Income","Income","Expense")</f>
        <v>Expense</v>
      </c>
    </row>
    <row r="849" spans="1:18" x14ac:dyDescent="0.25">
      <c r="A849" s="10">
        <v>848</v>
      </c>
      <c r="B849" s="15">
        <v>42070</v>
      </c>
      <c r="C849" s="16">
        <v>0.84707268080940756</v>
      </c>
      <c r="D849" s="10">
        <f>IF(Tbl_Transactions[[#This Row],[Date]]="","",YEAR(Tbl_Transactions[[#This Row],[Date]]))</f>
        <v>2015</v>
      </c>
      <c r="E849" s="10">
        <f>MONTH(Tbl_Transactions[[#This Row],[Date]])</f>
        <v>3</v>
      </c>
      <c r="F849" s="10" t="str">
        <f>VLOOKUP(Tbl_Transactions[[#This Row],[Month Num]],Tbl_Lookup_Month[],2)</f>
        <v>Mar</v>
      </c>
      <c r="G849" s="10">
        <f>DAY(Tbl_Transactions[[#This Row],[Date]])</f>
        <v>7</v>
      </c>
      <c r="H849" s="10">
        <f>WEEKDAY(Tbl_Transactions[[#This Row],[Date]])</f>
        <v>7</v>
      </c>
      <c r="I849" s="10" t="str">
        <f>VLOOKUP(Tbl_Transactions[[#This Row],[Weekday Num]],Tbl_Lookup_Weekday[], 2)</f>
        <v>Sat</v>
      </c>
      <c r="J849" s="10" t="str">
        <f>VLOOKUP(Tbl_Transactions[[#This Row],[Time]],Tbl_Lookup_Time[],4,TRUE)</f>
        <v>Evening</v>
      </c>
      <c r="K849" s="10" t="s">
        <v>28</v>
      </c>
      <c r="L849" s="10" t="s">
        <v>42</v>
      </c>
      <c r="M849" s="10" t="s">
        <v>43</v>
      </c>
      <c r="N849" s="10" t="s">
        <v>26</v>
      </c>
      <c r="O849" s="14">
        <v>253</v>
      </c>
      <c r="P849" s="14">
        <f>IF(Tbl_Transactions[[#This Row],[Type]]="Income",Tbl_Transactions[[#This Row],[Amount]]*Rng_Lookup_IncomeTax,Tbl_Transactions[[#This Row],[Amount]]*Rng_Lookup_SalesTax)</f>
        <v>22.453749999999999</v>
      </c>
      <c r="Q849" s="14">
        <f>IF(Tbl_Transactions[[#This Row],[Type]]="Expense",Tbl_Transactions[[#This Row],[Amount]]+Tbl_Transactions[[#This Row],[Tax]],Tbl_Transactions[[#This Row],[Amount]]-Tbl_Transactions[[#This Row],[Tax]])</f>
        <v>275.45375000000001</v>
      </c>
      <c r="R849" s="10" t="str">
        <f>IF(Tbl_Transactions[[#This Row],[Category]]="Income","Income","Expense")</f>
        <v>Expense</v>
      </c>
    </row>
    <row r="850" spans="1:18" x14ac:dyDescent="0.25">
      <c r="A850" s="10">
        <v>849</v>
      </c>
      <c r="B850" s="15">
        <v>42070</v>
      </c>
      <c r="C850" s="16">
        <v>0.70393383715453128</v>
      </c>
      <c r="D850" s="10">
        <f>IF(Tbl_Transactions[[#This Row],[Date]]="","",YEAR(Tbl_Transactions[[#This Row],[Date]]))</f>
        <v>2015</v>
      </c>
      <c r="E850" s="10">
        <f>MONTH(Tbl_Transactions[[#This Row],[Date]])</f>
        <v>3</v>
      </c>
      <c r="F850" s="10" t="str">
        <f>VLOOKUP(Tbl_Transactions[[#This Row],[Month Num]],Tbl_Lookup_Month[],2)</f>
        <v>Mar</v>
      </c>
      <c r="G850" s="10">
        <f>DAY(Tbl_Transactions[[#This Row],[Date]])</f>
        <v>7</v>
      </c>
      <c r="H850" s="10">
        <f>WEEKDAY(Tbl_Transactions[[#This Row],[Date]])</f>
        <v>7</v>
      </c>
      <c r="I850" s="10" t="str">
        <f>VLOOKUP(Tbl_Transactions[[#This Row],[Weekday Num]],Tbl_Lookup_Weekday[], 2)</f>
        <v>Sat</v>
      </c>
      <c r="J850" s="10" t="str">
        <f>VLOOKUP(Tbl_Transactions[[#This Row],[Time]],Tbl_Lookup_Time[],4,TRUE)</f>
        <v>Afternoon</v>
      </c>
      <c r="K850" s="10" t="s">
        <v>28</v>
      </c>
      <c r="L850" s="10" t="s">
        <v>32</v>
      </c>
      <c r="M850" s="10" t="s">
        <v>33</v>
      </c>
      <c r="N850" s="10" t="s">
        <v>35</v>
      </c>
      <c r="O850" s="14">
        <v>248</v>
      </c>
      <c r="P850" s="14">
        <f>IF(Tbl_Transactions[[#This Row],[Type]]="Income",Tbl_Transactions[[#This Row],[Amount]]*Rng_Lookup_IncomeTax,Tbl_Transactions[[#This Row],[Amount]]*Rng_Lookup_SalesTax)</f>
        <v>22.009999999999998</v>
      </c>
      <c r="Q850" s="14">
        <f>IF(Tbl_Transactions[[#This Row],[Type]]="Expense",Tbl_Transactions[[#This Row],[Amount]]+Tbl_Transactions[[#This Row],[Tax]],Tbl_Transactions[[#This Row],[Amount]]-Tbl_Transactions[[#This Row],[Tax]])</f>
        <v>270.01</v>
      </c>
      <c r="R850" s="10" t="str">
        <f>IF(Tbl_Transactions[[#This Row],[Category]]="Income","Income","Expense")</f>
        <v>Expense</v>
      </c>
    </row>
    <row r="851" spans="1:18" x14ac:dyDescent="0.25">
      <c r="A851" s="10">
        <v>850</v>
      </c>
      <c r="B851" s="15">
        <v>42076</v>
      </c>
      <c r="C851" s="16">
        <v>0.33066942882363981</v>
      </c>
      <c r="D851" s="10">
        <f>IF(Tbl_Transactions[[#This Row],[Date]]="","",YEAR(Tbl_Transactions[[#This Row],[Date]]))</f>
        <v>2015</v>
      </c>
      <c r="E851" s="10">
        <f>MONTH(Tbl_Transactions[[#This Row],[Date]])</f>
        <v>3</v>
      </c>
      <c r="F851" s="10" t="str">
        <f>VLOOKUP(Tbl_Transactions[[#This Row],[Month Num]],Tbl_Lookup_Month[],2)</f>
        <v>Mar</v>
      </c>
      <c r="G851" s="10">
        <f>DAY(Tbl_Transactions[[#This Row],[Date]])</f>
        <v>13</v>
      </c>
      <c r="H851" s="10">
        <f>WEEKDAY(Tbl_Transactions[[#This Row],[Date]])</f>
        <v>6</v>
      </c>
      <c r="I851" s="10" t="str">
        <f>VLOOKUP(Tbl_Transactions[[#This Row],[Weekday Num]],Tbl_Lookup_Weekday[], 2)</f>
        <v>Fri</v>
      </c>
      <c r="J851" s="10" t="str">
        <f>VLOOKUP(Tbl_Transactions[[#This Row],[Time]],Tbl_Lookup_Time[],4,TRUE)</f>
        <v>Morning</v>
      </c>
      <c r="K851" s="10" t="s">
        <v>17</v>
      </c>
      <c r="L851" s="10" t="s">
        <v>44</v>
      </c>
      <c r="M851" s="10" t="s">
        <v>45</v>
      </c>
      <c r="N851" s="10" t="s">
        <v>26</v>
      </c>
      <c r="O851" s="14">
        <v>88</v>
      </c>
      <c r="P851" s="14">
        <f>IF(Tbl_Transactions[[#This Row],[Type]]="Income",Tbl_Transactions[[#This Row],[Amount]]*Rng_Lookup_IncomeTax,Tbl_Transactions[[#This Row],[Amount]]*Rng_Lookup_SalesTax)</f>
        <v>33.44</v>
      </c>
      <c r="Q851" s="14">
        <f>IF(Tbl_Transactions[[#This Row],[Type]]="Expense",Tbl_Transactions[[#This Row],[Amount]]+Tbl_Transactions[[#This Row],[Tax]],Tbl_Transactions[[#This Row],[Amount]]-Tbl_Transactions[[#This Row],[Tax]])</f>
        <v>54.56</v>
      </c>
      <c r="R851" s="10" t="str">
        <f>IF(Tbl_Transactions[[#This Row],[Category]]="Income","Income","Expense")</f>
        <v>Income</v>
      </c>
    </row>
    <row r="852" spans="1:18" x14ac:dyDescent="0.25">
      <c r="A852" s="10">
        <v>851</v>
      </c>
      <c r="B852" s="15">
        <v>42079</v>
      </c>
      <c r="C852" s="16">
        <v>0.68807627662868986</v>
      </c>
      <c r="D852" s="10">
        <f>IF(Tbl_Transactions[[#This Row],[Date]]="","",YEAR(Tbl_Transactions[[#This Row],[Date]]))</f>
        <v>2015</v>
      </c>
      <c r="E852" s="10">
        <f>MONTH(Tbl_Transactions[[#This Row],[Date]])</f>
        <v>3</v>
      </c>
      <c r="F852" s="10" t="str">
        <f>VLOOKUP(Tbl_Transactions[[#This Row],[Month Num]],Tbl_Lookup_Month[],2)</f>
        <v>Mar</v>
      </c>
      <c r="G852" s="10">
        <f>DAY(Tbl_Transactions[[#This Row],[Date]])</f>
        <v>16</v>
      </c>
      <c r="H852" s="10">
        <f>WEEKDAY(Tbl_Transactions[[#This Row],[Date]])</f>
        <v>2</v>
      </c>
      <c r="I852" s="10" t="str">
        <f>VLOOKUP(Tbl_Transactions[[#This Row],[Weekday Num]],Tbl_Lookup_Weekday[], 2)</f>
        <v>Mon</v>
      </c>
      <c r="J852" s="10" t="str">
        <f>VLOOKUP(Tbl_Transactions[[#This Row],[Time]],Tbl_Lookup_Time[],4,TRUE)</f>
        <v>Afternoon</v>
      </c>
      <c r="K852" s="10" t="s">
        <v>55</v>
      </c>
      <c r="L852" s="10" t="s">
        <v>54</v>
      </c>
      <c r="M852" s="10" t="s">
        <v>56</v>
      </c>
      <c r="N852" s="10" t="s">
        <v>26</v>
      </c>
      <c r="O852" s="14">
        <v>435</v>
      </c>
      <c r="P852" s="14">
        <f>IF(Tbl_Transactions[[#This Row],[Type]]="Income",Tbl_Transactions[[#This Row],[Amount]]*Rng_Lookup_IncomeTax,Tbl_Transactions[[#This Row],[Amount]]*Rng_Lookup_SalesTax)</f>
        <v>38.606249999999996</v>
      </c>
      <c r="Q852" s="14">
        <f>IF(Tbl_Transactions[[#This Row],[Type]]="Expense",Tbl_Transactions[[#This Row],[Amount]]+Tbl_Transactions[[#This Row],[Tax]],Tbl_Transactions[[#This Row],[Amount]]-Tbl_Transactions[[#This Row],[Tax]])</f>
        <v>473.60624999999999</v>
      </c>
      <c r="R852" s="10" t="str">
        <f>IF(Tbl_Transactions[[#This Row],[Category]]="Income","Income","Expense")</f>
        <v>Expense</v>
      </c>
    </row>
    <row r="853" spans="1:18" x14ac:dyDescent="0.25">
      <c r="A853" s="10">
        <v>852</v>
      </c>
      <c r="B853" s="15">
        <v>42080</v>
      </c>
      <c r="C853" s="16">
        <v>0.21210277312699444</v>
      </c>
      <c r="D853" s="10">
        <f>IF(Tbl_Transactions[[#This Row],[Date]]="","",YEAR(Tbl_Transactions[[#This Row],[Date]]))</f>
        <v>2015</v>
      </c>
      <c r="E853" s="10">
        <f>MONTH(Tbl_Transactions[[#This Row],[Date]])</f>
        <v>3</v>
      </c>
      <c r="F853" s="10" t="str">
        <f>VLOOKUP(Tbl_Transactions[[#This Row],[Month Num]],Tbl_Lookup_Month[],2)</f>
        <v>Mar</v>
      </c>
      <c r="G853" s="10">
        <f>DAY(Tbl_Transactions[[#This Row],[Date]])</f>
        <v>17</v>
      </c>
      <c r="H853" s="10">
        <f>WEEKDAY(Tbl_Transactions[[#This Row],[Date]])</f>
        <v>3</v>
      </c>
      <c r="I853" s="10" t="str">
        <f>VLOOKUP(Tbl_Transactions[[#This Row],[Weekday Num]],Tbl_Lookup_Weekday[], 2)</f>
        <v>Tue</v>
      </c>
      <c r="J853" s="10" t="str">
        <f>VLOOKUP(Tbl_Transactions[[#This Row],[Time]],Tbl_Lookup_Time[],4,TRUE)</f>
        <v>Early Morning</v>
      </c>
      <c r="K853" s="10" t="s">
        <v>28</v>
      </c>
      <c r="L853" s="10" t="s">
        <v>42</v>
      </c>
      <c r="M853" s="10" t="s">
        <v>43</v>
      </c>
      <c r="N853" s="10" t="s">
        <v>26</v>
      </c>
      <c r="O853" s="14">
        <v>297</v>
      </c>
      <c r="P853" s="14">
        <f>IF(Tbl_Transactions[[#This Row],[Type]]="Income",Tbl_Transactions[[#This Row],[Amount]]*Rng_Lookup_IncomeTax,Tbl_Transactions[[#This Row],[Amount]]*Rng_Lookup_SalesTax)</f>
        <v>26.358749999999997</v>
      </c>
      <c r="Q853" s="14">
        <f>IF(Tbl_Transactions[[#This Row],[Type]]="Expense",Tbl_Transactions[[#This Row],[Amount]]+Tbl_Transactions[[#This Row],[Tax]],Tbl_Transactions[[#This Row],[Amount]]-Tbl_Transactions[[#This Row],[Tax]])</f>
        <v>323.35874999999999</v>
      </c>
      <c r="R853" s="10" t="str">
        <f>IF(Tbl_Transactions[[#This Row],[Category]]="Income","Income","Expense")</f>
        <v>Expense</v>
      </c>
    </row>
    <row r="854" spans="1:18" x14ac:dyDescent="0.25">
      <c r="A854" s="10">
        <v>853</v>
      </c>
      <c r="B854" s="15">
        <v>42083</v>
      </c>
      <c r="C854" s="16">
        <v>0.9449126175384408</v>
      </c>
      <c r="D854" s="10">
        <f>IF(Tbl_Transactions[[#This Row],[Date]]="","",YEAR(Tbl_Transactions[[#This Row],[Date]]))</f>
        <v>2015</v>
      </c>
      <c r="E854" s="10">
        <f>MONTH(Tbl_Transactions[[#This Row],[Date]])</f>
        <v>3</v>
      </c>
      <c r="F854" s="10" t="str">
        <f>VLOOKUP(Tbl_Transactions[[#This Row],[Month Num]],Tbl_Lookup_Month[],2)</f>
        <v>Mar</v>
      </c>
      <c r="G854" s="10">
        <f>DAY(Tbl_Transactions[[#This Row],[Date]])</f>
        <v>20</v>
      </c>
      <c r="H854" s="10">
        <f>WEEKDAY(Tbl_Transactions[[#This Row],[Date]])</f>
        <v>6</v>
      </c>
      <c r="I854" s="10" t="str">
        <f>VLOOKUP(Tbl_Transactions[[#This Row],[Weekday Num]],Tbl_Lookup_Weekday[], 2)</f>
        <v>Fri</v>
      </c>
      <c r="J854" s="10" t="str">
        <f>VLOOKUP(Tbl_Transactions[[#This Row],[Time]],Tbl_Lookup_Time[],4,TRUE)</f>
        <v>Evening</v>
      </c>
      <c r="K854" s="10" t="s">
        <v>37</v>
      </c>
      <c r="L854" s="10" t="s">
        <v>47</v>
      </c>
      <c r="M854" s="10" t="s">
        <v>48</v>
      </c>
      <c r="N854" s="10" t="s">
        <v>35</v>
      </c>
      <c r="O854" s="14">
        <v>40</v>
      </c>
      <c r="P854" s="14">
        <f>IF(Tbl_Transactions[[#This Row],[Type]]="Income",Tbl_Transactions[[#This Row],[Amount]]*Rng_Lookup_IncomeTax,Tbl_Transactions[[#This Row],[Amount]]*Rng_Lookup_SalesTax)</f>
        <v>3.55</v>
      </c>
      <c r="Q854" s="14">
        <f>IF(Tbl_Transactions[[#This Row],[Type]]="Expense",Tbl_Transactions[[#This Row],[Amount]]+Tbl_Transactions[[#This Row],[Tax]],Tbl_Transactions[[#This Row],[Amount]]-Tbl_Transactions[[#This Row],[Tax]])</f>
        <v>43.55</v>
      </c>
      <c r="R854" s="10" t="str">
        <f>IF(Tbl_Transactions[[#This Row],[Category]]="Income","Income","Expense")</f>
        <v>Expense</v>
      </c>
    </row>
    <row r="855" spans="1:18" x14ac:dyDescent="0.25">
      <c r="A855" s="10">
        <v>854</v>
      </c>
      <c r="B855" s="15">
        <v>42088</v>
      </c>
      <c r="C855" s="16">
        <v>0.70005430545541514</v>
      </c>
      <c r="D855" s="10">
        <f>IF(Tbl_Transactions[[#This Row],[Date]]="","",YEAR(Tbl_Transactions[[#This Row],[Date]]))</f>
        <v>2015</v>
      </c>
      <c r="E855" s="10">
        <f>MONTH(Tbl_Transactions[[#This Row],[Date]])</f>
        <v>3</v>
      </c>
      <c r="F855" s="10" t="str">
        <f>VLOOKUP(Tbl_Transactions[[#This Row],[Month Num]],Tbl_Lookup_Month[],2)</f>
        <v>Mar</v>
      </c>
      <c r="G855" s="10">
        <f>DAY(Tbl_Transactions[[#This Row],[Date]])</f>
        <v>25</v>
      </c>
      <c r="H855" s="10">
        <f>WEEKDAY(Tbl_Transactions[[#This Row],[Date]])</f>
        <v>4</v>
      </c>
      <c r="I855" s="10" t="str">
        <f>VLOOKUP(Tbl_Transactions[[#This Row],[Weekday Num]],Tbl_Lookup_Weekday[], 2)</f>
        <v>Wed</v>
      </c>
      <c r="J855" s="10" t="str">
        <f>VLOOKUP(Tbl_Transactions[[#This Row],[Time]],Tbl_Lookup_Time[],4,TRUE)</f>
        <v>Afternoon</v>
      </c>
      <c r="K855" s="10" t="s">
        <v>28</v>
      </c>
      <c r="L855" s="10" t="s">
        <v>27</v>
      </c>
      <c r="M855" s="10" t="s">
        <v>29</v>
      </c>
      <c r="N855" s="10" t="s">
        <v>35</v>
      </c>
      <c r="O855" s="14">
        <v>475</v>
      </c>
      <c r="P855" s="14">
        <f>IF(Tbl_Transactions[[#This Row],[Type]]="Income",Tbl_Transactions[[#This Row],[Amount]]*Rng_Lookup_IncomeTax,Tbl_Transactions[[#This Row],[Amount]]*Rng_Lookup_SalesTax)</f>
        <v>42.15625</v>
      </c>
      <c r="Q855" s="14">
        <f>IF(Tbl_Transactions[[#This Row],[Type]]="Expense",Tbl_Transactions[[#This Row],[Amount]]+Tbl_Transactions[[#This Row],[Tax]],Tbl_Transactions[[#This Row],[Amount]]-Tbl_Transactions[[#This Row],[Tax]])</f>
        <v>517.15625</v>
      </c>
      <c r="R855" s="10" t="str">
        <f>IF(Tbl_Transactions[[#This Row],[Category]]="Income","Income","Expense")</f>
        <v>Expense</v>
      </c>
    </row>
    <row r="856" spans="1:18" x14ac:dyDescent="0.25">
      <c r="A856" s="10">
        <v>855</v>
      </c>
      <c r="B856" s="15">
        <v>42091</v>
      </c>
      <c r="C856" s="16">
        <v>0.91699989136520388</v>
      </c>
      <c r="D856" s="10">
        <f>IF(Tbl_Transactions[[#This Row],[Date]]="","",YEAR(Tbl_Transactions[[#This Row],[Date]]))</f>
        <v>2015</v>
      </c>
      <c r="E856" s="10">
        <f>MONTH(Tbl_Transactions[[#This Row],[Date]])</f>
        <v>3</v>
      </c>
      <c r="F856" s="10" t="str">
        <f>VLOOKUP(Tbl_Transactions[[#This Row],[Month Num]],Tbl_Lookup_Month[],2)</f>
        <v>Mar</v>
      </c>
      <c r="G856" s="10">
        <f>DAY(Tbl_Transactions[[#This Row],[Date]])</f>
        <v>28</v>
      </c>
      <c r="H856" s="10">
        <f>WEEKDAY(Tbl_Transactions[[#This Row],[Date]])</f>
        <v>7</v>
      </c>
      <c r="I856" s="10" t="str">
        <f>VLOOKUP(Tbl_Transactions[[#This Row],[Weekday Num]],Tbl_Lookup_Weekday[], 2)</f>
        <v>Sat</v>
      </c>
      <c r="J856" s="10" t="str">
        <f>VLOOKUP(Tbl_Transactions[[#This Row],[Time]],Tbl_Lookup_Time[],4,TRUE)</f>
        <v>Evening</v>
      </c>
      <c r="K856" s="10" t="s">
        <v>37</v>
      </c>
      <c r="L856" s="10" t="s">
        <v>36</v>
      </c>
      <c r="M856" s="10" t="s">
        <v>38</v>
      </c>
      <c r="N856" s="10" t="s">
        <v>26</v>
      </c>
      <c r="O856" s="14">
        <v>456</v>
      </c>
      <c r="P856" s="14">
        <f>IF(Tbl_Transactions[[#This Row],[Type]]="Income",Tbl_Transactions[[#This Row],[Amount]]*Rng_Lookup_IncomeTax,Tbl_Transactions[[#This Row],[Amount]]*Rng_Lookup_SalesTax)</f>
        <v>40.47</v>
      </c>
      <c r="Q856" s="14">
        <f>IF(Tbl_Transactions[[#This Row],[Type]]="Expense",Tbl_Transactions[[#This Row],[Amount]]+Tbl_Transactions[[#This Row],[Tax]],Tbl_Transactions[[#This Row],[Amount]]-Tbl_Transactions[[#This Row],[Tax]])</f>
        <v>496.47</v>
      </c>
      <c r="R856" s="10" t="str">
        <f>IF(Tbl_Transactions[[#This Row],[Category]]="Income","Income","Expense")</f>
        <v>Expense</v>
      </c>
    </row>
    <row r="857" spans="1:18" x14ac:dyDescent="0.25">
      <c r="A857" s="10">
        <v>856</v>
      </c>
      <c r="B857" s="15">
        <v>42095</v>
      </c>
      <c r="C857" s="16">
        <v>0.71040322689673785</v>
      </c>
      <c r="D857" s="10">
        <f>IF(Tbl_Transactions[[#This Row],[Date]]="","",YEAR(Tbl_Transactions[[#This Row],[Date]]))</f>
        <v>2015</v>
      </c>
      <c r="E857" s="10">
        <f>MONTH(Tbl_Transactions[[#This Row],[Date]])</f>
        <v>4</v>
      </c>
      <c r="F857" s="10" t="str">
        <f>VLOOKUP(Tbl_Transactions[[#This Row],[Month Num]],Tbl_Lookup_Month[],2)</f>
        <v>Apr</v>
      </c>
      <c r="G857" s="10">
        <f>DAY(Tbl_Transactions[[#This Row],[Date]])</f>
        <v>1</v>
      </c>
      <c r="H857" s="10">
        <f>WEEKDAY(Tbl_Transactions[[#This Row],[Date]])</f>
        <v>4</v>
      </c>
      <c r="I857" s="10" t="str">
        <f>VLOOKUP(Tbl_Transactions[[#This Row],[Weekday Num]],Tbl_Lookup_Weekday[], 2)</f>
        <v>Wed</v>
      </c>
      <c r="J857" s="10" t="str">
        <f>VLOOKUP(Tbl_Transactions[[#This Row],[Time]],Tbl_Lookup_Time[],4,TRUE)</f>
        <v>Evening</v>
      </c>
      <c r="K857" s="10" t="s">
        <v>37</v>
      </c>
      <c r="L857" s="10" t="s">
        <v>47</v>
      </c>
      <c r="M857" s="10" t="s">
        <v>48</v>
      </c>
      <c r="N857" s="10" t="s">
        <v>35</v>
      </c>
      <c r="O857" s="14">
        <v>58</v>
      </c>
      <c r="P857" s="14">
        <f>IF(Tbl_Transactions[[#This Row],[Type]]="Income",Tbl_Transactions[[#This Row],[Amount]]*Rng_Lookup_IncomeTax,Tbl_Transactions[[#This Row],[Amount]]*Rng_Lookup_SalesTax)</f>
        <v>5.1475</v>
      </c>
      <c r="Q857" s="14">
        <f>IF(Tbl_Transactions[[#This Row],[Type]]="Expense",Tbl_Transactions[[#This Row],[Amount]]+Tbl_Transactions[[#This Row],[Tax]],Tbl_Transactions[[#This Row],[Amount]]-Tbl_Transactions[[#This Row],[Tax]])</f>
        <v>63.147500000000001</v>
      </c>
      <c r="R857" s="10" t="str">
        <f>IF(Tbl_Transactions[[#This Row],[Category]]="Income","Income","Expense")</f>
        <v>Expense</v>
      </c>
    </row>
    <row r="858" spans="1:18" x14ac:dyDescent="0.25">
      <c r="A858" s="10">
        <v>857</v>
      </c>
      <c r="B858" s="15">
        <v>42103</v>
      </c>
      <c r="C858" s="16">
        <v>0.51736898189361191</v>
      </c>
      <c r="D858" s="10">
        <f>IF(Tbl_Transactions[[#This Row],[Date]]="","",YEAR(Tbl_Transactions[[#This Row],[Date]]))</f>
        <v>2015</v>
      </c>
      <c r="E858" s="10">
        <f>MONTH(Tbl_Transactions[[#This Row],[Date]])</f>
        <v>4</v>
      </c>
      <c r="F858" s="10" t="str">
        <f>VLOOKUP(Tbl_Transactions[[#This Row],[Month Num]],Tbl_Lookup_Month[],2)</f>
        <v>Apr</v>
      </c>
      <c r="G858" s="10">
        <f>DAY(Tbl_Transactions[[#This Row],[Date]])</f>
        <v>9</v>
      </c>
      <c r="H858" s="10">
        <f>WEEKDAY(Tbl_Transactions[[#This Row],[Date]])</f>
        <v>5</v>
      </c>
      <c r="I858" s="10" t="str">
        <f>VLOOKUP(Tbl_Transactions[[#This Row],[Weekday Num]],Tbl_Lookup_Weekday[], 2)</f>
        <v>Thu</v>
      </c>
      <c r="J858" s="10" t="str">
        <f>VLOOKUP(Tbl_Transactions[[#This Row],[Time]],Tbl_Lookup_Time[],4,TRUE)</f>
        <v>Afternoon</v>
      </c>
      <c r="K858" s="10" t="s">
        <v>37</v>
      </c>
      <c r="L858" s="10" t="s">
        <v>47</v>
      </c>
      <c r="M858" s="10" t="s">
        <v>48</v>
      </c>
      <c r="N858" s="10" t="s">
        <v>35</v>
      </c>
      <c r="O858" s="14">
        <v>430</v>
      </c>
      <c r="P858" s="14">
        <f>IF(Tbl_Transactions[[#This Row],[Type]]="Income",Tbl_Transactions[[#This Row],[Amount]]*Rng_Lookup_IncomeTax,Tbl_Transactions[[#This Row],[Amount]]*Rng_Lookup_SalesTax)</f>
        <v>38.162500000000001</v>
      </c>
      <c r="Q858" s="14">
        <f>IF(Tbl_Transactions[[#This Row],[Type]]="Expense",Tbl_Transactions[[#This Row],[Amount]]+Tbl_Transactions[[#This Row],[Tax]],Tbl_Transactions[[#This Row],[Amount]]-Tbl_Transactions[[#This Row],[Tax]])</f>
        <v>468.16250000000002</v>
      </c>
      <c r="R858" s="10" t="str">
        <f>IF(Tbl_Transactions[[#This Row],[Category]]="Income","Income","Expense")</f>
        <v>Expense</v>
      </c>
    </row>
    <row r="859" spans="1:18" x14ac:dyDescent="0.25">
      <c r="A859" s="10">
        <v>858</v>
      </c>
      <c r="B859" s="15">
        <v>42104</v>
      </c>
      <c r="C859" s="16">
        <v>0.70167225340325834</v>
      </c>
      <c r="D859" s="10">
        <f>IF(Tbl_Transactions[[#This Row],[Date]]="","",YEAR(Tbl_Transactions[[#This Row],[Date]]))</f>
        <v>2015</v>
      </c>
      <c r="E859" s="10">
        <f>MONTH(Tbl_Transactions[[#This Row],[Date]])</f>
        <v>4</v>
      </c>
      <c r="F859" s="10" t="str">
        <f>VLOOKUP(Tbl_Transactions[[#This Row],[Month Num]],Tbl_Lookup_Month[],2)</f>
        <v>Apr</v>
      </c>
      <c r="G859" s="10">
        <f>DAY(Tbl_Transactions[[#This Row],[Date]])</f>
        <v>10</v>
      </c>
      <c r="H859" s="10">
        <f>WEEKDAY(Tbl_Transactions[[#This Row],[Date]])</f>
        <v>6</v>
      </c>
      <c r="I859" s="10" t="str">
        <f>VLOOKUP(Tbl_Transactions[[#This Row],[Weekday Num]],Tbl_Lookup_Weekday[], 2)</f>
        <v>Fri</v>
      </c>
      <c r="J859" s="10" t="str">
        <f>VLOOKUP(Tbl_Transactions[[#This Row],[Time]],Tbl_Lookup_Time[],4,TRUE)</f>
        <v>Afternoon</v>
      </c>
      <c r="K859" s="10" t="s">
        <v>24</v>
      </c>
      <c r="L859" s="10" t="s">
        <v>23</v>
      </c>
      <c r="M859" s="10" t="s">
        <v>25</v>
      </c>
      <c r="N859" s="10" t="s">
        <v>19</v>
      </c>
      <c r="O859" s="14">
        <v>219</v>
      </c>
      <c r="P859" s="14">
        <f>IF(Tbl_Transactions[[#This Row],[Type]]="Income",Tbl_Transactions[[#This Row],[Amount]]*Rng_Lookup_IncomeTax,Tbl_Transactions[[#This Row],[Amount]]*Rng_Lookup_SalesTax)</f>
        <v>19.436249999999998</v>
      </c>
      <c r="Q859" s="14">
        <f>IF(Tbl_Transactions[[#This Row],[Type]]="Expense",Tbl_Transactions[[#This Row],[Amount]]+Tbl_Transactions[[#This Row],[Tax]],Tbl_Transactions[[#This Row],[Amount]]-Tbl_Transactions[[#This Row],[Tax]])</f>
        <v>238.43625</v>
      </c>
      <c r="R859" s="10" t="str">
        <f>IF(Tbl_Transactions[[#This Row],[Category]]="Income","Income","Expense")</f>
        <v>Expense</v>
      </c>
    </row>
    <row r="860" spans="1:18" x14ac:dyDescent="0.25">
      <c r="A860" s="10">
        <v>859</v>
      </c>
      <c r="B860" s="15">
        <v>42106</v>
      </c>
      <c r="C860" s="16">
        <v>0.96459555137099784</v>
      </c>
      <c r="D860" s="10">
        <f>IF(Tbl_Transactions[[#This Row],[Date]]="","",YEAR(Tbl_Transactions[[#This Row],[Date]]))</f>
        <v>2015</v>
      </c>
      <c r="E860" s="10">
        <f>MONTH(Tbl_Transactions[[#This Row],[Date]])</f>
        <v>4</v>
      </c>
      <c r="F860" s="10" t="str">
        <f>VLOOKUP(Tbl_Transactions[[#This Row],[Month Num]],Tbl_Lookup_Month[],2)</f>
        <v>Apr</v>
      </c>
      <c r="G860" s="10">
        <f>DAY(Tbl_Transactions[[#This Row],[Date]])</f>
        <v>12</v>
      </c>
      <c r="H860" s="10">
        <f>WEEKDAY(Tbl_Transactions[[#This Row],[Date]])</f>
        <v>1</v>
      </c>
      <c r="I860" s="10" t="str">
        <f>VLOOKUP(Tbl_Transactions[[#This Row],[Weekday Num]],Tbl_Lookup_Weekday[], 2)</f>
        <v>Sun</v>
      </c>
      <c r="J860" s="10" t="str">
        <f>VLOOKUP(Tbl_Transactions[[#This Row],[Time]],Tbl_Lookup_Time[],4,TRUE)</f>
        <v>Evening</v>
      </c>
      <c r="K860" s="10" t="s">
        <v>51</v>
      </c>
      <c r="L860" s="10" t="s">
        <v>50</v>
      </c>
      <c r="M860" s="10" t="s">
        <v>52</v>
      </c>
      <c r="N860" s="10" t="s">
        <v>35</v>
      </c>
      <c r="O860" s="14">
        <v>437</v>
      </c>
      <c r="P860" s="14">
        <f>IF(Tbl_Transactions[[#This Row],[Type]]="Income",Tbl_Transactions[[#This Row],[Amount]]*Rng_Lookup_IncomeTax,Tbl_Transactions[[#This Row],[Amount]]*Rng_Lookup_SalesTax)</f>
        <v>38.783749999999998</v>
      </c>
      <c r="Q860" s="14">
        <f>IF(Tbl_Transactions[[#This Row],[Type]]="Expense",Tbl_Transactions[[#This Row],[Amount]]+Tbl_Transactions[[#This Row],[Tax]],Tbl_Transactions[[#This Row],[Amount]]-Tbl_Transactions[[#This Row],[Tax]])</f>
        <v>475.78375</v>
      </c>
      <c r="R860" s="10" t="str">
        <f>IF(Tbl_Transactions[[#This Row],[Category]]="Income","Income","Expense")</f>
        <v>Expense</v>
      </c>
    </row>
    <row r="861" spans="1:18" x14ac:dyDescent="0.25">
      <c r="A861" s="10">
        <v>860</v>
      </c>
      <c r="B861" s="15">
        <v>42109</v>
      </c>
      <c r="C861" s="16">
        <v>0.90160600009426461</v>
      </c>
      <c r="D861" s="10">
        <f>IF(Tbl_Transactions[[#This Row],[Date]]="","",YEAR(Tbl_Transactions[[#This Row],[Date]]))</f>
        <v>2015</v>
      </c>
      <c r="E861" s="10">
        <f>MONTH(Tbl_Transactions[[#This Row],[Date]])</f>
        <v>4</v>
      </c>
      <c r="F861" s="10" t="str">
        <f>VLOOKUP(Tbl_Transactions[[#This Row],[Month Num]],Tbl_Lookup_Month[],2)</f>
        <v>Apr</v>
      </c>
      <c r="G861" s="10">
        <f>DAY(Tbl_Transactions[[#This Row],[Date]])</f>
        <v>15</v>
      </c>
      <c r="H861" s="10">
        <f>WEEKDAY(Tbl_Transactions[[#This Row],[Date]])</f>
        <v>4</v>
      </c>
      <c r="I861" s="10" t="str">
        <f>VLOOKUP(Tbl_Transactions[[#This Row],[Weekday Num]],Tbl_Lookup_Weekday[], 2)</f>
        <v>Wed</v>
      </c>
      <c r="J861" s="10" t="str">
        <f>VLOOKUP(Tbl_Transactions[[#This Row],[Time]],Tbl_Lookup_Time[],4,TRUE)</f>
        <v>Evening</v>
      </c>
      <c r="K861" s="10" t="s">
        <v>55</v>
      </c>
      <c r="L861" s="10" t="s">
        <v>57</v>
      </c>
      <c r="M861" s="10" t="s">
        <v>58</v>
      </c>
      <c r="N861" s="10" t="s">
        <v>35</v>
      </c>
      <c r="O861" s="14">
        <v>242</v>
      </c>
      <c r="P861" s="14">
        <f>IF(Tbl_Transactions[[#This Row],[Type]]="Income",Tbl_Transactions[[#This Row],[Amount]]*Rng_Lookup_IncomeTax,Tbl_Transactions[[#This Row],[Amount]]*Rng_Lookup_SalesTax)</f>
        <v>21.477499999999999</v>
      </c>
      <c r="Q861" s="14">
        <f>IF(Tbl_Transactions[[#This Row],[Type]]="Expense",Tbl_Transactions[[#This Row],[Amount]]+Tbl_Transactions[[#This Row],[Tax]],Tbl_Transactions[[#This Row],[Amount]]-Tbl_Transactions[[#This Row],[Tax]])</f>
        <v>263.47750000000002</v>
      </c>
      <c r="R861" s="10" t="str">
        <f>IF(Tbl_Transactions[[#This Row],[Category]]="Income","Income","Expense")</f>
        <v>Expense</v>
      </c>
    </row>
    <row r="862" spans="1:18" x14ac:dyDescent="0.25">
      <c r="A862" s="10">
        <v>861</v>
      </c>
      <c r="B862" s="15">
        <v>42114</v>
      </c>
      <c r="C862" s="16">
        <v>0.42222103398639454</v>
      </c>
      <c r="D862" s="10">
        <f>IF(Tbl_Transactions[[#This Row],[Date]]="","",YEAR(Tbl_Transactions[[#This Row],[Date]]))</f>
        <v>2015</v>
      </c>
      <c r="E862" s="10">
        <f>MONTH(Tbl_Transactions[[#This Row],[Date]])</f>
        <v>4</v>
      </c>
      <c r="F862" s="10" t="str">
        <f>VLOOKUP(Tbl_Transactions[[#This Row],[Month Num]],Tbl_Lookup_Month[],2)</f>
        <v>Apr</v>
      </c>
      <c r="G862" s="10">
        <f>DAY(Tbl_Transactions[[#This Row],[Date]])</f>
        <v>20</v>
      </c>
      <c r="H862" s="10">
        <f>WEEKDAY(Tbl_Transactions[[#This Row],[Date]])</f>
        <v>2</v>
      </c>
      <c r="I862" s="10" t="str">
        <f>VLOOKUP(Tbl_Transactions[[#This Row],[Weekday Num]],Tbl_Lookup_Weekday[], 2)</f>
        <v>Mon</v>
      </c>
      <c r="J862" s="10" t="str">
        <f>VLOOKUP(Tbl_Transactions[[#This Row],[Time]],Tbl_Lookup_Time[],4,TRUE)</f>
        <v>Late Morning</v>
      </c>
      <c r="K862" s="10" t="s">
        <v>51</v>
      </c>
      <c r="L862" s="10" t="s">
        <v>50</v>
      </c>
      <c r="M862" s="10" t="s">
        <v>52</v>
      </c>
      <c r="N862" s="10" t="s">
        <v>26</v>
      </c>
      <c r="O862" s="14">
        <v>435</v>
      </c>
      <c r="P862" s="14">
        <f>IF(Tbl_Transactions[[#This Row],[Type]]="Income",Tbl_Transactions[[#This Row],[Amount]]*Rng_Lookup_IncomeTax,Tbl_Transactions[[#This Row],[Amount]]*Rng_Lookup_SalesTax)</f>
        <v>38.606249999999996</v>
      </c>
      <c r="Q862" s="14">
        <f>IF(Tbl_Transactions[[#This Row],[Type]]="Expense",Tbl_Transactions[[#This Row],[Amount]]+Tbl_Transactions[[#This Row],[Tax]],Tbl_Transactions[[#This Row],[Amount]]-Tbl_Transactions[[#This Row],[Tax]])</f>
        <v>473.60624999999999</v>
      </c>
      <c r="R862" s="10" t="str">
        <f>IF(Tbl_Transactions[[#This Row],[Category]]="Income","Income","Expense")</f>
        <v>Expense</v>
      </c>
    </row>
    <row r="863" spans="1:18" x14ac:dyDescent="0.25">
      <c r="A863" s="10">
        <v>862</v>
      </c>
      <c r="B863" s="15">
        <v>42115</v>
      </c>
      <c r="C863" s="16">
        <v>0.21930882689674092</v>
      </c>
      <c r="D863" s="10">
        <f>IF(Tbl_Transactions[[#This Row],[Date]]="","",YEAR(Tbl_Transactions[[#This Row],[Date]]))</f>
        <v>2015</v>
      </c>
      <c r="E863" s="10">
        <f>MONTH(Tbl_Transactions[[#This Row],[Date]])</f>
        <v>4</v>
      </c>
      <c r="F863" s="10" t="str">
        <f>VLOOKUP(Tbl_Transactions[[#This Row],[Month Num]],Tbl_Lookup_Month[],2)</f>
        <v>Apr</v>
      </c>
      <c r="G863" s="10">
        <f>DAY(Tbl_Transactions[[#This Row],[Date]])</f>
        <v>21</v>
      </c>
      <c r="H863" s="10">
        <f>WEEKDAY(Tbl_Transactions[[#This Row],[Date]])</f>
        <v>3</v>
      </c>
      <c r="I863" s="10" t="str">
        <f>VLOOKUP(Tbl_Transactions[[#This Row],[Weekday Num]],Tbl_Lookup_Weekday[], 2)</f>
        <v>Tue</v>
      </c>
      <c r="J863" s="10" t="str">
        <f>VLOOKUP(Tbl_Transactions[[#This Row],[Time]],Tbl_Lookup_Time[],4,TRUE)</f>
        <v>Early Morning</v>
      </c>
      <c r="K863" s="10" t="s">
        <v>24</v>
      </c>
      <c r="L863" s="10" t="s">
        <v>30</v>
      </c>
      <c r="M863" s="10" t="s">
        <v>31</v>
      </c>
      <c r="N863" s="10" t="s">
        <v>26</v>
      </c>
      <c r="O863" s="14">
        <v>449</v>
      </c>
      <c r="P863" s="14">
        <f>IF(Tbl_Transactions[[#This Row],[Type]]="Income",Tbl_Transactions[[#This Row],[Amount]]*Rng_Lookup_IncomeTax,Tbl_Transactions[[#This Row],[Amount]]*Rng_Lookup_SalesTax)</f>
        <v>39.848749999999995</v>
      </c>
      <c r="Q863" s="14">
        <f>IF(Tbl_Transactions[[#This Row],[Type]]="Expense",Tbl_Transactions[[#This Row],[Amount]]+Tbl_Transactions[[#This Row],[Tax]],Tbl_Transactions[[#This Row],[Amount]]-Tbl_Transactions[[#This Row],[Tax]])</f>
        <v>488.84875</v>
      </c>
      <c r="R863" s="10" t="str">
        <f>IF(Tbl_Transactions[[#This Row],[Category]]="Income","Income","Expense")</f>
        <v>Expense</v>
      </c>
    </row>
    <row r="864" spans="1:18" x14ac:dyDescent="0.25">
      <c r="A864" s="10">
        <v>863</v>
      </c>
      <c r="B864" s="15">
        <v>42121</v>
      </c>
      <c r="C864" s="16">
        <v>0.72817754271525148</v>
      </c>
      <c r="D864" s="10">
        <f>IF(Tbl_Transactions[[#This Row],[Date]]="","",YEAR(Tbl_Transactions[[#This Row],[Date]]))</f>
        <v>2015</v>
      </c>
      <c r="E864" s="10">
        <f>MONTH(Tbl_Transactions[[#This Row],[Date]])</f>
        <v>4</v>
      </c>
      <c r="F864" s="10" t="str">
        <f>VLOOKUP(Tbl_Transactions[[#This Row],[Month Num]],Tbl_Lookup_Month[],2)</f>
        <v>Apr</v>
      </c>
      <c r="G864" s="10">
        <f>DAY(Tbl_Transactions[[#This Row],[Date]])</f>
        <v>27</v>
      </c>
      <c r="H864" s="10">
        <f>WEEKDAY(Tbl_Transactions[[#This Row],[Date]])</f>
        <v>2</v>
      </c>
      <c r="I864" s="10" t="str">
        <f>VLOOKUP(Tbl_Transactions[[#This Row],[Weekday Num]],Tbl_Lookup_Weekday[], 2)</f>
        <v>Mon</v>
      </c>
      <c r="J864" s="10" t="str">
        <f>VLOOKUP(Tbl_Transactions[[#This Row],[Time]],Tbl_Lookup_Time[],4,TRUE)</f>
        <v>Evening</v>
      </c>
      <c r="K864" s="10" t="s">
        <v>60</v>
      </c>
      <c r="L864" s="10" t="s">
        <v>59</v>
      </c>
      <c r="M864" s="10" t="s">
        <v>61</v>
      </c>
      <c r="N864" s="10" t="s">
        <v>35</v>
      </c>
      <c r="O864" s="14">
        <v>67</v>
      </c>
      <c r="P864" s="14">
        <f>IF(Tbl_Transactions[[#This Row],[Type]]="Income",Tbl_Transactions[[#This Row],[Amount]]*Rng_Lookup_IncomeTax,Tbl_Transactions[[#This Row],[Amount]]*Rng_Lookup_SalesTax)</f>
        <v>5.94625</v>
      </c>
      <c r="Q864" s="14">
        <f>IF(Tbl_Transactions[[#This Row],[Type]]="Expense",Tbl_Transactions[[#This Row],[Amount]]+Tbl_Transactions[[#This Row],[Tax]],Tbl_Transactions[[#This Row],[Amount]]-Tbl_Transactions[[#This Row],[Tax]])</f>
        <v>72.946250000000006</v>
      </c>
      <c r="R864" s="10" t="str">
        <f>IF(Tbl_Transactions[[#This Row],[Category]]="Income","Income","Expense")</f>
        <v>Expense</v>
      </c>
    </row>
    <row r="865" spans="1:18" x14ac:dyDescent="0.25">
      <c r="A865" s="10">
        <v>864</v>
      </c>
      <c r="B865" s="15">
        <v>42127</v>
      </c>
      <c r="C865" s="16">
        <v>0.25243776728654255</v>
      </c>
      <c r="D865" s="10">
        <f>IF(Tbl_Transactions[[#This Row],[Date]]="","",YEAR(Tbl_Transactions[[#This Row],[Date]]))</f>
        <v>2015</v>
      </c>
      <c r="E865" s="10">
        <f>MONTH(Tbl_Transactions[[#This Row],[Date]])</f>
        <v>5</v>
      </c>
      <c r="F865" s="10" t="str">
        <f>VLOOKUP(Tbl_Transactions[[#This Row],[Month Num]],Tbl_Lookup_Month[],2)</f>
        <v>May</v>
      </c>
      <c r="G865" s="10">
        <f>DAY(Tbl_Transactions[[#This Row],[Date]])</f>
        <v>3</v>
      </c>
      <c r="H865" s="10">
        <f>WEEKDAY(Tbl_Transactions[[#This Row],[Date]])</f>
        <v>1</v>
      </c>
      <c r="I865" s="10" t="str">
        <f>VLOOKUP(Tbl_Transactions[[#This Row],[Weekday Num]],Tbl_Lookup_Weekday[], 2)</f>
        <v>Sun</v>
      </c>
      <c r="J865" s="10" t="str">
        <f>VLOOKUP(Tbl_Transactions[[#This Row],[Time]],Tbl_Lookup_Time[],4,TRUE)</f>
        <v>Early Morning</v>
      </c>
      <c r="K865" s="10" t="s">
        <v>51</v>
      </c>
      <c r="L865" s="10" t="s">
        <v>50</v>
      </c>
      <c r="M865" s="10" t="s">
        <v>52</v>
      </c>
      <c r="N865" s="10" t="s">
        <v>19</v>
      </c>
      <c r="O865" s="14">
        <v>422</v>
      </c>
      <c r="P865" s="14">
        <f>IF(Tbl_Transactions[[#This Row],[Type]]="Income",Tbl_Transactions[[#This Row],[Amount]]*Rng_Lookup_IncomeTax,Tbl_Transactions[[#This Row],[Amount]]*Rng_Lookup_SalesTax)</f>
        <v>37.452500000000001</v>
      </c>
      <c r="Q865" s="14">
        <f>IF(Tbl_Transactions[[#This Row],[Type]]="Expense",Tbl_Transactions[[#This Row],[Amount]]+Tbl_Transactions[[#This Row],[Tax]],Tbl_Transactions[[#This Row],[Amount]]-Tbl_Transactions[[#This Row],[Tax]])</f>
        <v>459.45249999999999</v>
      </c>
      <c r="R865" s="10" t="str">
        <f>IF(Tbl_Transactions[[#This Row],[Category]]="Income","Income","Expense")</f>
        <v>Expense</v>
      </c>
    </row>
    <row r="866" spans="1:18" x14ac:dyDescent="0.25">
      <c r="A866" s="10">
        <v>865</v>
      </c>
      <c r="B866" s="15">
        <v>42128</v>
      </c>
      <c r="C866" s="16">
        <v>0.81700615000042387</v>
      </c>
      <c r="D866" s="10">
        <f>IF(Tbl_Transactions[[#This Row],[Date]]="","",YEAR(Tbl_Transactions[[#This Row],[Date]]))</f>
        <v>2015</v>
      </c>
      <c r="E866" s="10">
        <f>MONTH(Tbl_Transactions[[#This Row],[Date]])</f>
        <v>5</v>
      </c>
      <c r="F866" s="10" t="str">
        <f>VLOOKUP(Tbl_Transactions[[#This Row],[Month Num]],Tbl_Lookup_Month[],2)</f>
        <v>May</v>
      </c>
      <c r="G866" s="10">
        <f>DAY(Tbl_Transactions[[#This Row],[Date]])</f>
        <v>4</v>
      </c>
      <c r="H866" s="10">
        <f>WEEKDAY(Tbl_Transactions[[#This Row],[Date]])</f>
        <v>2</v>
      </c>
      <c r="I866" s="10" t="str">
        <f>VLOOKUP(Tbl_Transactions[[#This Row],[Weekday Num]],Tbl_Lookup_Weekday[], 2)</f>
        <v>Mon</v>
      </c>
      <c r="J866" s="10" t="str">
        <f>VLOOKUP(Tbl_Transactions[[#This Row],[Time]],Tbl_Lookup_Time[],4,TRUE)</f>
        <v>Evening</v>
      </c>
      <c r="K866" s="10" t="s">
        <v>51</v>
      </c>
      <c r="L866" s="10" t="s">
        <v>50</v>
      </c>
      <c r="M866" s="10" t="s">
        <v>52</v>
      </c>
      <c r="N866" s="10" t="s">
        <v>26</v>
      </c>
      <c r="O866" s="14">
        <v>253</v>
      </c>
      <c r="P866" s="14">
        <f>IF(Tbl_Transactions[[#This Row],[Type]]="Income",Tbl_Transactions[[#This Row],[Amount]]*Rng_Lookup_IncomeTax,Tbl_Transactions[[#This Row],[Amount]]*Rng_Lookup_SalesTax)</f>
        <v>22.453749999999999</v>
      </c>
      <c r="Q866" s="14">
        <f>IF(Tbl_Transactions[[#This Row],[Type]]="Expense",Tbl_Transactions[[#This Row],[Amount]]+Tbl_Transactions[[#This Row],[Tax]],Tbl_Transactions[[#This Row],[Amount]]-Tbl_Transactions[[#This Row],[Tax]])</f>
        <v>275.45375000000001</v>
      </c>
      <c r="R866" s="10" t="str">
        <f>IF(Tbl_Transactions[[#This Row],[Category]]="Income","Income","Expense")</f>
        <v>Expense</v>
      </c>
    </row>
    <row r="867" spans="1:18" x14ac:dyDescent="0.25">
      <c r="A867" s="10">
        <v>866</v>
      </c>
      <c r="B867" s="15">
        <v>42129</v>
      </c>
      <c r="C867" s="16">
        <v>0.78416337988917828</v>
      </c>
      <c r="D867" s="10">
        <f>IF(Tbl_Transactions[[#This Row],[Date]]="","",YEAR(Tbl_Transactions[[#This Row],[Date]]))</f>
        <v>2015</v>
      </c>
      <c r="E867" s="10">
        <f>MONTH(Tbl_Transactions[[#This Row],[Date]])</f>
        <v>5</v>
      </c>
      <c r="F867" s="10" t="str">
        <f>VLOOKUP(Tbl_Transactions[[#This Row],[Month Num]],Tbl_Lookup_Month[],2)</f>
        <v>May</v>
      </c>
      <c r="G867" s="10">
        <f>DAY(Tbl_Transactions[[#This Row],[Date]])</f>
        <v>5</v>
      </c>
      <c r="H867" s="10">
        <f>WEEKDAY(Tbl_Transactions[[#This Row],[Date]])</f>
        <v>3</v>
      </c>
      <c r="I867" s="10" t="str">
        <f>VLOOKUP(Tbl_Transactions[[#This Row],[Weekday Num]],Tbl_Lookup_Weekday[], 2)</f>
        <v>Tue</v>
      </c>
      <c r="J867" s="10" t="str">
        <f>VLOOKUP(Tbl_Transactions[[#This Row],[Time]],Tbl_Lookup_Time[],4,TRUE)</f>
        <v>Evening</v>
      </c>
      <c r="K867" s="10" t="s">
        <v>17</v>
      </c>
      <c r="L867" s="10" t="s">
        <v>44</v>
      </c>
      <c r="M867" s="10" t="s">
        <v>45</v>
      </c>
      <c r="N867" s="10" t="s">
        <v>26</v>
      </c>
      <c r="O867" s="14">
        <v>156</v>
      </c>
      <c r="P867" s="14">
        <f>IF(Tbl_Transactions[[#This Row],[Type]]="Income",Tbl_Transactions[[#This Row],[Amount]]*Rng_Lookup_IncomeTax,Tbl_Transactions[[#This Row],[Amount]]*Rng_Lookup_SalesTax)</f>
        <v>59.28</v>
      </c>
      <c r="Q867" s="14">
        <f>IF(Tbl_Transactions[[#This Row],[Type]]="Expense",Tbl_Transactions[[#This Row],[Amount]]+Tbl_Transactions[[#This Row],[Tax]],Tbl_Transactions[[#This Row],[Amount]]-Tbl_Transactions[[#This Row],[Tax]])</f>
        <v>96.72</v>
      </c>
      <c r="R867" s="10" t="str">
        <f>IF(Tbl_Transactions[[#This Row],[Category]]="Income","Income","Expense")</f>
        <v>Income</v>
      </c>
    </row>
    <row r="868" spans="1:18" x14ac:dyDescent="0.25">
      <c r="A868" s="10">
        <v>867</v>
      </c>
      <c r="B868" s="15">
        <v>42131</v>
      </c>
      <c r="C868" s="16">
        <v>0.72315933732866422</v>
      </c>
      <c r="D868" s="10">
        <f>IF(Tbl_Transactions[[#This Row],[Date]]="","",YEAR(Tbl_Transactions[[#This Row],[Date]]))</f>
        <v>2015</v>
      </c>
      <c r="E868" s="10">
        <f>MONTH(Tbl_Transactions[[#This Row],[Date]])</f>
        <v>5</v>
      </c>
      <c r="F868" s="10" t="str">
        <f>VLOOKUP(Tbl_Transactions[[#This Row],[Month Num]],Tbl_Lookup_Month[],2)</f>
        <v>May</v>
      </c>
      <c r="G868" s="10">
        <f>DAY(Tbl_Transactions[[#This Row],[Date]])</f>
        <v>7</v>
      </c>
      <c r="H868" s="10">
        <f>WEEKDAY(Tbl_Transactions[[#This Row],[Date]])</f>
        <v>5</v>
      </c>
      <c r="I868" s="10" t="str">
        <f>VLOOKUP(Tbl_Transactions[[#This Row],[Weekday Num]],Tbl_Lookup_Weekday[], 2)</f>
        <v>Thu</v>
      </c>
      <c r="J868" s="10" t="str">
        <f>VLOOKUP(Tbl_Transactions[[#This Row],[Time]],Tbl_Lookup_Time[],4,TRUE)</f>
        <v>Evening</v>
      </c>
      <c r="K868" s="10" t="s">
        <v>51</v>
      </c>
      <c r="L868" s="10" t="s">
        <v>50</v>
      </c>
      <c r="M868" s="10" t="s">
        <v>52</v>
      </c>
      <c r="N868" s="10" t="s">
        <v>19</v>
      </c>
      <c r="O868" s="14">
        <v>79</v>
      </c>
      <c r="P868" s="14">
        <f>IF(Tbl_Transactions[[#This Row],[Type]]="Income",Tbl_Transactions[[#This Row],[Amount]]*Rng_Lookup_IncomeTax,Tbl_Transactions[[#This Row],[Amount]]*Rng_Lookup_SalesTax)</f>
        <v>7.0112499999999995</v>
      </c>
      <c r="Q868" s="14">
        <f>IF(Tbl_Transactions[[#This Row],[Type]]="Expense",Tbl_Transactions[[#This Row],[Amount]]+Tbl_Transactions[[#This Row],[Tax]],Tbl_Transactions[[#This Row],[Amount]]-Tbl_Transactions[[#This Row],[Tax]])</f>
        <v>86.011250000000004</v>
      </c>
      <c r="R868" s="10" t="str">
        <f>IF(Tbl_Transactions[[#This Row],[Category]]="Income","Income","Expense")</f>
        <v>Expense</v>
      </c>
    </row>
    <row r="869" spans="1:18" x14ac:dyDescent="0.25">
      <c r="A869" s="10">
        <v>868</v>
      </c>
      <c r="B869" s="15">
        <v>42131</v>
      </c>
      <c r="C869" s="16">
        <v>0.75562680961072159</v>
      </c>
      <c r="D869" s="10">
        <f>IF(Tbl_Transactions[[#This Row],[Date]]="","",YEAR(Tbl_Transactions[[#This Row],[Date]]))</f>
        <v>2015</v>
      </c>
      <c r="E869" s="10">
        <f>MONTH(Tbl_Transactions[[#This Row],[Date]])</f>
        <v>5</v>
      </c>
      <c r="F869" s="10" t="str">
        <f>VLOOKUP(Tbl_Transactions[[#This Row],[Month Num]],Tbl_Lookup_Month[],2)</f>
        <v>May</v>
      </c>
      <c r="G869" s="10">
        <f>DAY(Tbl_Transactions[[#This Row],[Date]])</f>
        <v>7</v>
      </c>
      <c r="H869" s="10">
        <f>WEEKDAY(Tbl_Transactions[[#This Row],[Date]])</f>
        <v>5</v>
      </c>
      <c r="I869" s="10" t="str">
        <f>VLOOKUP(Tbl_Transactions[[#This Row],[Weekday Num]],Tbl_Lookup_Weekday[], 2)</f>
        <v>Thu</v>
      </c>
      <c r="J869" s="10" t="str">
        <f>VLOOKUP(Tbl_Transactions[[#This Row],[Time]],Tbl_Lookup_Time[],4,TRUE)</f>
        <v>Evening</v>
      </c>
      <c r="K869" s="10" t="s">
        <v>51</v>
      </c>
      <c r="L869" s="10" t="s">
        <v>50</v>
      </c>
      <c r="M869" s="10" t="s">
        <v>52</v>
      </c>
      <c r="N869" s="10" t="s">
        <v>19</v>
      </c>
      <c r="O869" s="14">
        <v>58</v>
      </c>
      <c r="P869" s="14">
        <f>IF(Tbl_Transactions[[#This Row],[Type]]="Income",Tbl_Transactions[[#This Row],[Amount]]*Rng_Lookup_IncomeTax,Tbl_Transactions[[#This Row],[Amount]]*Rng_Lookup_SalesTax)</f>
        <v>5.1475</v>
      </c>
      <c r="Q869" s="14">
        <f>IF(Tbl_Transactions[[#This Row],[Type]]="Expense",Tbl_Transactions[[#This Row],[Amount]]+Tbl_Transactions[[#This Row],[Tax]],Tbl_Transactions[[#This Row],[Amount]]-Tbl_Transactions[[#This Row],[Tax]])</f>
        <v>63.147500000000001</v>
      </c>
      <c r="R869" s="10" t="str">
        <f>IF(Tbl_Transactions[[#This Row],[Category]]="Income","Income","Expense")</f>
        <v>Expense</v>
      </c>
    </row>
    <row r="870" spans="1:18" x14ac:dyDescent="0.25">
      <c r="A870" s="10">
        <v>869</v>
      </c>
      <c r="B870" s="15">
        <v>42132</v>
      </c>
      <c r="C870" s="16">
        <v>0.77436083125855093</v>
      </c>
      <c r="D870" s="10">
        <f>IF(Tbl_Transactions[[#This Row],[Date]]="","",YEAR(Tbl_Transactions[[#This Row],[Date]]))</f>
        <v>2015</v>
      </c>
      <c r="E870" s="10">
        <f>MONTH(Tbl_Transactions[[#This Row],[Date]])</f>
        <v>5</v>
      </c>
      <c r="F870" s="10" t="str">
        <f>VLOOKUP(Tbl_Transactions[[#This Row],[Month Num]],Tbl_Lookup_Month[],2)</f>
        <v>May</v>
      </c>
      <c r="G870" s="10">
        <f>DAY(Tbl_Transactions[[#This Row],[Date]])</f>
        <v>8</v>
      </c>
      <c r="H870" s="10">
        <f>WEEKDAY(Tbl_Transactions[[#This Row],[Date]])</f>
        <v>6</v>
      </c>
      <c r="I870" s="10" t="str">
        <f>VLOOKUP(Tbl_Transactions[[#This Row],[Weekday Num]],Tbl_Lookup_Weekday[], 2)</f>
        <v>Fri</v>
      </c>
      <c r="J870" s="10" t="str">
        <f>VLOOKUP(Tbl_Transactions[[#This Row],[Time]],Tbl_Lookup_Time[],4,TRUE)</f>
        <v>Evening</v>
      </c>
      <c r="K870" s="10" t="s">
        <v>24</v>
      </c>
      <c r="L870" s="10" t="s">
        <v>23</v>
      </c>
      <c r="M870" s="10" t="s">
        <v>25</v>
      </c>
      <c r="N870" s="10" t="s">
        <v>35</v>
      </c>
      <c r="O870" s="14">
        <v>487</v>
      </c>
      <c r="P870" s="14">
        <f>IF(Tbl_Transactions[[#This Row],[Type]]="Income",Tbl_Transactions[[#This Row],[Amount]]*Rng_Lookup_IncomeTax,Tbl_Transactions[[#This Row],[Amount]]*Rng_Lookup_SalesTax)</f>
        <v>43.221249999999998</v>
      </c>
      <c r="Q870" s="14">
        <f>IF(Tbl_Transactions[[#This Row],[Type]]="Expense",Tbl_Transactions[[#This Row],[Amount]]+Tbl_Transactions[[#This Row],[Tax]],Tbl_Transactions[[#This Row],[Amount]]-Tbl_Transactions[[#This Row],[Tax]])</f>
        <v>530.22125000000005</v>
      </c>
      <c r="R870" s="10" t="str">
        <f>IF(Tbl_Transactions[[#This Row],[Category]]="Income","Income","Expense")</f>
        <v>Expense</v>
      </c>
    </row>
    <row r="871" spans="1:18" x14ac:dyDescent="0.25">
      <c r="A871" s="10">
        <v>870</v>
      </c>
      <c r="B871" s="15">
        <v>42135</v>
      </c>
      <c r="C871" s="16">
        <v>0.69431646308235906</v>
      </c>
      <c r="D871" s="10">
        <f>IF(Tbl_Transactions[[#This Row],[Date]]="","",YEAR(Tbl_Transactions[[#This Row],[Date]]))</f>
        <v>2015</v>
      </c>
      <c r="E871" s="10">
        <f>MONTH(Tbl_Transactions[[#This Row],[Date]])</f>
        <v>5</v>
      </c>
      <c r="F871" s="10" t="str">
        <f>VLOOKUP(Tbl_Transactions[[#This Row],[Month Num]],Tbl_Lookup_Month[],2)</f>
        <v>May</v>
      </c>
      <c r="G871" s="10">
        <f>DAY(Tbl_Transactions[[#This Row],[Date]])</f>
        <v>11</v>
      </c>
      <c r="H871" s="10">
        <f>WEEKDAY(Tbl_Transactions[[#This Row],[Date]])</f>
        <v>2</v>
      </c>
      <c r="I871" s="10" t="str">
        <f>VLOOKUP(Tbl_Transactions[[#This Row],[Weekday Num]],Tbl_Lookup_Weekday[], 2)</f>
        <v>Mon</v>
      </c>
      <c r="J871" s="10" t="str">
        <f>VLOOKUP(Tbl_Transactions[[#This Row],[Time]],Tbl_Lookup_Time[],4,TRUE)</f>
        <v>Afternoon</v>
      </c>
      <c r="K871" s="10" t="s">
        <v>60</v>
      </c>
      <c r="L871" s="10" t="s">
        <v>59</v>
      </c>
      <c r="M871" s="10" t="s">
        <v>61</v>
      </c>
      <c r="N871" s="10" t="s">
        <v>19</v>
      </c>
      <c r="O871" s="14">
        <v>439</v>
      </c>
      <c r="P871" s="14">
        <f>IF(Tbl_Transactions[[#This Row],[Type]]="Income",Tbl_Transactions[[#This Row],[Amount]]*Rng_Lookup_IncomeTax,Tbl_Transactions[[#This Row],[Amount]]*Rng_Lookup_SalesTax)</f>
        <v>38.96125</v>
      </c>
      <c r="Q871" s="14">
        <f>IF(Tbl_Transactions[[#This Row],[Type]]="Expense",Tbl_Transactions[[#This Row],[Amount]]+Tbl_Transactions[[#This Row],[Tax]],Tbl_Transactions[[#This Row],[Amount]]-Tbl_Transactions[[#This Row],[Tax]])</f>
        <v>477.96125000000001</v>
      </c>
      <c r="R871" s="10" t="str">
        <f>IF(Tbl_Transactions[[#This Row],[Category]]="Income","Income","Expense")</f>
        <v>Expense</v>
      </c>
    </row>
    <row r="872" spans="1:18" x14ac:dyDescent="0.25">
      <c r="A872" s="10">
        <v>871</v>
      </c>
      <c r="B872" s="15">
        <v>42135</v>
      </c>
      <c r="C872" s="16">
        <v>0.65039101752954442</v>
      </c>
      <c r="D872" s="10">
        <f>IF(Tbl_Transactions[[#This Row],[Date]]="","",YEAR(Tbl_Transactions[[#This Row],[Date]]))</f>
        <v>2015</v>
      </c>
      <c r="E872" s="10">
        <f>MONTH(Tbl_Transactions[[#This Row],[Date]])</f>
        <v>5</v>
      </c>
      <c r="F872" s="10" t="str">
        <f>VLOOKUP(Tbl_Transactions[[#This Row],[Month Num]],Tbl_Lookup_Month[],2)</f>
        <v>May</v>
      </c>
      <c r="G872" s="10">
        <f>DAY(Tbl_Transactions[[#This Row],[Date]])</f>
        <v>11</v>
      </c>
      <c r="H872" s="10">
        <f>WEEKDAY(Tbl_Transactions[[#This Row],[Date]])</f>
        <v>2</v>
      </c>
      <c r="I872" s="10" t="str">
        <f>VLOOKUP(Tbl_Transactions[[#This Row],[Weekday Num]],Tbl_Lookup_Weekday[], 2)</f>
        <v>Mon</v>
      </c>
      <c r="J872" s="10" t="str">
        <f>VLOOKUP(Tbl_Transactions[[#This Row],[Time]],Tbl_Lookup_Time[],4,TRUE)</f>
        <v>Afternoon</v>
      </c>
      <c r="K872" s="10" t="s">
        <v>63</v>
      </c>
      <c r="L872" s="10" t="s">
        <v>62</v>
      </c>
      <c r="M872" s="10" t="s">
        <v>64</v>
      </c>
      <c r="N872" s="10" t="s">
        <v>26</v>
      </c>
      <c r="O872" s="14">
        <v>498</v>
      </c>
      <c r="P872" s="14">
        <f>IF(Tbl_Transactions[[#This Row],[Type]]="Income",Tbl_Transactions[[#This Row],[Amount]]*Rng_Lookup_IncomeTax,Tbl_Transactions[[#This Row],[Amount]]*Rng_Lookup_SalesTax)</f>
        <v>44.197499999999998</v>
      </c>
      <c r="Q872" s="14">
        <f>IF(Tbl_Transactions[[#This Row],[Type]]="Expense",Tbl_Transactions[[#This Row],[Amount]]+Tbl_Transactions[[#This Row],[Tax]],Tbl_Transactions[[#This Row],[Amount]]-Tbl_Transactions[[#This Row],[Tax]])</f>
        <v>542.19749999999999</v>
      </c>
      <c r="R872" s="10" t="str">
        <f>IF(Tbl_Transactions[[#This Row],[Category]]="Income","Income","Expense")</f>
        <v>Expense</v>
      </c>
    </row>
    <row r="873" spans="1:18" x14ac:dyDescent="0.25">
      <c r="A873" s="10">
        <v>872</v>
      </c>
      <c r="B873" s="15">
        <v>42136</v>
      </c>
      <c r="C873" s="16">
        <v>0.93898955643989523</v>
      </c>
      <c r="D873" s="10">
        <f>IF(Tbl_Transactions[[#This Row],[Date]]="","",YEAR(Tbl_Transactions[[#This Row],[Date]]))</f>
        <v>2015</v>
      </c>
      <c r="E873" s="10">
        <f>MONTH(Tbl_Transactions[[#This Row],[Date]])</f>
        <v>5</v>
      </c>
      <c r="F873" s="10" t="str">
        <f>VLOOKUP(Tbl_Transactions[[#This Row],[Month Num]],Tbl_Lookup_Month[],2)</f>
        <v>May</v>
      </c>
      <c r="G873" s="10">
        <f>DAY(Tbl_Transactions[[#This Row],[Date]])</f>
        <v>12</v>
      </c>
      <c r="H873" s="10">
        <f>WEEKDAY(Tbl_Transactions[[#This Row],[Date]])</f>
        <v>3</v>
      </c>
      <c r="I873" s="10" t="str">
        <f>VLOOKUP(Tbl_Transactions[[#This Row],[Weekday Num]],Tbl_Lookup_Weekday[], 2)</f>
        <v>Tue</v>
      </c>
      <c r="J873" s="10" t="str">
        <f>VLOOKUP(Tbl_Transactions[[#This Row],[Time]],Tbl_Lookup_Time[],4,TRUE)</f>
        <v>Evening</v>
      </c>
      <c r="K873" s="10" t="s">
        <v>28</v>
      </c>
      <c r="L873" s="10" t="s">
        <v>27</v>
      </c>
      <c r="M873" s="10" t="s">
        <v>29</v>
      </c>
      <c r="N873" s="10" t="s">
        <v>26</v>
      </c>
      <c r="O873" s="14">
        <v>164</v>
      </c>
      <c r="P873" s="14">
        <f>IF(Tbl_Transactions[[#This Row],[Type]]="Income",Tbl_Transactions[[#This Row],[Amount]]*Rng_Lookup_IncomeTax,Tbl_Transactions[[#This Row],[Amount]]*Rng_Lookup_SalesTax)</f>
        <v>14.555</v>
      </c>
      <c r="Q873" s="14">
        <f>IF(Tbl_Transactions[[#This Row],[Type]]="Expense",Tbl_Transactions[[#This Row],[Amount]]+Tbl_Transactions[[#This Row],[Tax]],Tbl_Transactions[[#This Row],[Amount]]-Tbl_Transactions[[#This Row],[Tax]])</f>
        <v>178.55500000000001</v>
      </c>
      <c r="R873" s="10" t="str">
        <f>IF(Tbl_Transactions[[#This Row],[Category]]="Income","Income","Expense")</f>
        <v>Expense</v>
      </c>
    </row>
    <row r="874" spans="1:18" x14ac:dyDescent="0.25">
      <c r="A874" s="10">
        <v>873</v>
      </c>
      <c r="B874" s="15">
        <v>42137</v>
      </c>
      <c r="C874" s="16">
        <v>0.4499471389546229</v>
      </c>
      <c r="D874" s="10">
        <f>IF(Tbl_Transactions[[#This Row],[Date]]="","",YEAR(Tbl_Transactions[[#This Row],[Date]]))</f>
        <v>2015</v>
      </c>
      <c r="E874" s="10">
        <f>MONTH(Tbl_Transactions[[#This Row],[Date]])</f>
        <v>5</v>
      </c>
      <c r="F874" s="10" t="str">
        <f>VLOOKUP(Tbl_Transactions[[#This Row],[Month Num]],Tbl_Lookup_Month[],2)</f>
        <v>May</v>
      </c>
      <c r="G874" s="10">
        <f>DAY(Tbl_Transactions[[#This Row],[Date]])</f>
        <v>13</v>
      </c>
      <c r="H874" s="10">
        <f>WEEKDAY(Tbl_Transactions[[#This Row],[Date]])</f>
        <v>4</v>
      </c>
      <c r="I874" s="10" t="str">
        <f>VLOOKUP(Tbl_Transactions[[#This Row],[Weekday Num]],Tbl_Lookup_Weekday[], 2)</f>
        <v>Wed</v>
      </c>
      <c r="J874" s="10" t="str">
        <f>VLOOKUP(Tbl_Transactions[[#This Row],[Time]],Tbl_Lookup_Time[],4,TRUE)</f>
        <v>Late Morning</v>
      </c>
      <c r="K874" s="10" t="s">
        <v>28</v>
      </c>
      <c r="L874" s="10" t="s">
        <v>27</v>
      </c>
      <c r="M874" s="10" t="s">
        <v>29</v>
      </c>
      <c r="N874" s="10" t="s">
        <v>19</v>
      </c>
      <c r="O874" s="14">
        <v>104</v>
      </c>
      <c r="P874" s="14">
        <f>IF(Tbl_Transactions[[#This Row],[Type]]="Income",Tbl_Transactions[[#This Row],[Amount]]*Rng_Lookup_IncomeTax,Tbl_Transactions[[#This Row],[Amount]]*Rng_Lookup_SalesTax)</f>
        <v>9.23</v>
      </c>
      <c r="Q874" s="14">
        <f>IF(Tbl_Transactions[[#This Row],[Type]]="Expense",Tbl_Transactions[[#This Row],[Amount]]+Tbl_Transactions[[#This Row],[Tax]],Tbl_Transactions[[#This Row],[Amount]]-Tbl_Transactions[[#This Row],[Tax]])</f>
        <v>113.23</v>
      </c>
      <c r="R874" s="10" t="str">
        <f>IF(Tbl_Transactions[[#This Row],[Category]]="Income","Income","Expense")</f>
        <v>Expense</v>
      </c>
    </row>
    <row r="875" spans="1:18" x14ac:dyDescent="0.25">
      <c r="A875" s="10">
        <v>874</v>
      </c>
      <c r="B875" s="15">
        <v>42140</v>
      </c>
      <c r="C875" s="16">
        <v>0.87960999404098761</v>
      </c>
      <c r="D875" s="10">
        <f>IF(Tbl_Transactions[[#This Row],[Date]]="","",YEAR(Tbl_Transactions[[#This Row],[Date]]))</f>
        <v>2015</v>
      </c>
      <c r="E875" s="10">
        <f>MONTH(Tbl_Transactions[[#This Row],[Date]])</f>
        <v>5</v>
      </c>
      <c r="F875" s="10" t="str">
        <f>VLOOKUP(Tbl_Transactions[[#This Row],[Month Num]],Tbl_Lookup_Month[],2)</f>
        <v>May</v>
      </c>
      <c r="G875" s="10">
        <f>DAY(Tbl_Transactions[[#This Row],[Date]])</f>
        <v>16</v>
      </c>
      <c r="H875" s="10">
        <f>WEEKDAY(Tbl_Transactions[[#This Row],[Date]])</f>
        <v>7</v>
      </c>
      <c r="I875" s="10" t="str">
        <f>VLOOKUP(Tbl_Transactions[[#This Row],[Weekday Num]],Tbl_Lookup_Weekday[], 2)</f>
        <v>Sat</v>
      </c>
      <c r="J875" s="10" t="str">
        <f>VLOOKUP(Tbl_Transactions[[#This Row],[Time]],Tbl_Lookup_Time[],4,TRUE)</f>
        <v>Evening</v>
      </c>
      <c r="K875" s="10" t="s">
        <v>63</v>
      </c>
      <c r="L875" s="10" t="s">
        <v>62</v>
      </c>
      <c r="M875" s="10" t="s">
        <v>64</v>
      </c>
      <c r="N875" s="10" t="s">
        <v>35</v>
      </c>
      <c r="O875" s="14">
        <v>163</v>
      </c>
      <c r="P875" s="14">
        <f>IF(Tbl_Transactions[[#This Row],[Type]]="Income",Tbl_Transactions[[#This Row],[Amount]]*Rng_Lookup_IncomeTax,Tbl_Transactions[[#This Row],[Amount]]*Rng_Lookup_SalesTax)</f>
        <v>14.466249999999999</v>
      </c>
      <c r="Q875" s="14">
        <f>IF(Tbl_Transactions[[#This Row],[Type]]="Expense",Tbl_Transactions[[#This Row],[Amount]]+Tbl_Transactions[[#This Row],[Tax]],Tbl_Transactions[[#This Row],[Amount]]-Tbl_Transactions[[#This Row],[Tax]])</f>
        <v>177.46625</v>
      </c>
      <c r="R875" s="10" t="str">
        <f>IF(Tbl_Transactions[[#This Row],[Category]]="Income","Income","Expense")</f>
        <v>Expense</v>
      </c>
    </row>
    <row r="876" spans="1:18" x14ac:dyDescent="0.25">
      <c r="A876" s="10">
        <v>875</v>
      </c>
      <c r="B876" s="15">
        <v>42142</v>
      </c>
      <c r="C876" s="16">
        <v>0.64674725242928388</v>
      </c>
      <c r="D876" s="10">
        <f>IF(Tbl_Transactions[[#This Row],[Date]]="","",YEAR(Tbl_Transactions[[#This Row],[Date]]))</f>
        <v>2015</v>
      </c>
      <c r="E876" s="10">
        <f>MONTH(Tbl_Transactions[[#This Row],[Date]])</f>
        <v>5</v>
      </c>
      <c r="F876" s="10" t="str">
        <f>VLOOKUP(Tbl_Transactions[[#This Row],[Month Num]],Tbl_Lookup_Month[],2)</f>
        <v>May</v>
      </c>
      <c r="G876" s="10">
        <f>DAY(Tbl_Transactions[[#This Row],[Date]])</f>
        <v>18</v>
      </c>
      <c r="H876" s="10">
        <f>WEEKDAY(Tbl_Transactions[[#This Row],[Date]])</f>
        <v>2</v>
      </c>
      <c r="I876" s="10" t="str">
        <f>VLOOKUP(Tbl_Transactions[[#This Row],[Weekday Num]],Tbl_Lookup_Weekday[], 2)</f>
        <v>Mon</v>
      </c>
      <c r="J876" s="10" t="str">
        <f>VLOOKUP(Tbl_Transactions[[#This Row],[Time]],Tbl_Lookup_Time[],4,TRUE)</f>
        <v>Afternoon</v>
      </c>
      <c r="K876" s="10" t="s">
        <v>60</v>
      </c>
      <c r="L876" s="10" t="s">
        <v>59</v>
      </c>
      <c r="M876" s="10" t="s">
        <v>61</v>
      </c>
      <c r="N876" s="10" t="s">
        <v>19</v>
      </c>
      <c r="O876" s="14">
        <v>266</v>
      </c>
      <c r="P876" s="14">
        <f>IF(Tbl_Transactions[[#This Row],[Type]]="Income",Tbl_Transactions[[#This Row],[Amount]]*Rng_Lookup_IncomeTax,Tbl_Transactions[[#This Row],[Amount]]*Rng_Lookup_SalesTax)</f>
        <v>23.607499999999998</v>
      </c>
      <c r="Q876" s="14">
        <f>IF(Tbl_Transactions[[#This Row],[Type]]="Expense",Tbl_Transactions[[#This Row],[Amount]]+Tbl_Transactions[[#This Row],[Tax]],Tbl_Transactions[[#This Row],[Amount]]-Tbl_Transactions[[#This Row],[Tax]])</f>
        <v>289.60750000000002</v>
      </c>
      <c r="R876" s="10" t="str">
        <f>IF(Tbl_Transactions[[#This Row],[Category]]="Income","Income","Expense")</f>
        <v>Expense</v>
      </c>
    </row>
    <row r="877" spans="1:18" x14ac:dyDescent="0.25">
      <c r="A877" s="10">
        <v>876</v>
      </c>
      <c r="B877" s="15">
        <v>42142</v>
      </c>
      <c r="C877" s="16">
        <v>0.1514204643711482</v>
      </c>
      <c r="D877" s="10">
        <f>IF(Tbl_Transactions[[#This Row],[Date]]="","",YEAR(Tbl_Transactions[[#This Row],[Date]]))</f>
        <v>2015</v>
      </c>
      <c r="E877" s="10">
        <f>MONTH(Tbl_Transactions[[#This Row],[Date]])</f>
        <v>5</v>
      </c>
      <c r="F877" s="10" t="str">
        <f>VLOOKUP(Tbl_Transactions[[#This Row],[Month Num]],Tbl_Lookup_Month[],2)</f>
        <v>May</v>
      </c>
      <c r="G877" s="10">
        <f>DAY(Tbl_Transactions[[#This Row],[Date]])</f>
        <v>18</v>
      </c>
      <c r="H877" s="10">
        <f>WEEKDAY(Tbl_Transactions[[#This Row],[Date]])</f>
        <v>2</v>
      </c>
      <c r="I877" s="10" t="str">
        <f>VLOOKUP(Tbl_Transactions[[#This Row],[Weekday Num]],Tbl_Lookup_Weekday[], 2)</f>
        <v>Mon</v>
      </c>
      <c r="J877" s="10" t="str">
        <f>VLOOKUP(Tbl_Transactions[[#This Row],[Time]],Tbl_Lookup_Time[],4,TRUE)</f>
        <v>Night</v>
      </c>
      <c r="K877" s="10" t="s">
        <v>63</v>
      </c>
      <c r="L877" s="10" t="s">
        <v>62</v>
      </c>
      <c r="M877" s="10" t="s">
        <v>64</v>
      </c>
      <c r="N877" s="10" t="s">
        <v>19</v>
      </c>
      <c r="O877" s="14">
        <v>302</v>
      </c>
      <c r="P877" s="14">
        <f>IF(Tbl_Transactions[[#This Row],[Type]]="Income",Tbl_Transactions[[#This Row],[Amount]]*Rng_Lookup_IncomeTax,Tbl_Transactions[[#This Row],[Amount]]*Rng_Lookup_SalesTax)</f>
        <v>26.802499999999998</v>
      </c>
      <c r="Q877" s="14">
        <f>IF(Tbl_Transactions[[#This Row],[Type]]="Expense",Tbl_Transactions[[#This Row],[Amount]]+Tbl_Transactions[[#This Row],[Tax]],Tbl_Transactions[[#This Row],[Amount]]-Tbl_Transactions[[#This Row],[Tax]])</f>
        <v>328.80250000000001</v>
      </c>
      <c r="R877" s="10" t="str">
        <f>IF(Tbl_Transactions[[#This Row],[Category]]="Income","Income","Expense")</f>
        <v>Expense</v>
      </c>
    </row>
    <row r="878" spans="1:18" x14ac:dyDescent="0.25">
      <c r="A878" s="10">
        <v>877</v>
      </c>
      <c r="B878" s="15">
        <v>42145</v>
      </c>
      <c r="C878" s="16">
        <v>0.16724290110040962</v>
      </c>
      <c r="D878" s="10">
        <f>IF(Tbl_Transactions[[#This Row],[Date]]="","",YEAR(Tbl_Transactions[[#This Row],[Date]]))</f>
        <v>2015</v>
      </c>
      <c r="E878" s="10">
        <f>MONTH(Tbl_Transactions[[#This Row],[Date]])</f>
        <v>5</v>
      </c>
      <c r="F878" s="10" t="str">
        <f>VLOOKUP(Tbl_Transactions[[#This Row],[Month Num]],Tbl_Lookup_Month[],2)</f>
        <v>May</v>
      </c>
      <c r="G878" s="10">
        <f>DAY(Tbl_Transactions[[#This Row],[Date]])</f>
        <v>21</v>
      </c>
      <c r="H878" s="10">
        <f>WEEKDAY(Tbl_Transactions[[#This Row],[Date]])</f>
        <v>5</v>
      </c>
      <c r="I878" s="10" t="str">
        <f>VLOOKUP(Tbl_Transactions[[#This Row],[Weekday Num]],Tbl_Lookup_Weekday[], 2)</f>
        <v>Thu</v>
      </c>
      <c r="J878" s="10" t="str">
        <f>VLOOKUP(Tbl_Transactions[[#This Row],[Time]],Tbl_Lookup_Time[],4,TRUE)</f>
        <v>Early Morning</v>
      </c>
      <c r="K878" s="10" t="s">
        <v>17</v>
      </c>
      <c r="L878" s="10" t="s">
        <v>20</v>
      </c>
      <c r="M878" s="10" t="s">
        <v>21</v>
      </c>
      <c r="N878" s="10" t="s">
        <v>19</v>
      </c>
      <c r="O878" s="14">
        <v>32</v>
      </c>
      <c r="P878" s="14">
        <f>IF(Tbl_Transactions[[#This Row],[Type]]="Income",Tbl_Transactions[[#This Row],[Amount]]*Rng_Lookup_IncomeTax,Tbl_Transactions[[#This Row],[Amount]]*Rng_Lookup_SalesTax)</f>
        <v>12.16</v>
      </c>
      <c r="Q878" s="14">
        <f>IF(Tbl_Transactions[[#This Row],[Type]]="Expense",Tbl_Transactions[[#This Row],[Amount]]+Tbl_Transactions[[#This Row],[Tax]],Tbl_Transactions[[#This Row],[Amount]]-Tbl_Transactions[[#This Row],[Tax]])</f>
        <v>19.84</v>
      </c>
      <c r="R878" s="10" t="str">
        <f>IF(Tbl_Transactions[[#This Row],[Category]]="Income","Income","Expense")</f>
        <v>Income</v>
      </c>
    </row>
    <row r="879" spans="1:18" x14ac:dyDescent="0.25">
      <c r="A879" s="10">
        <v>878</v>
      </c>
      <c r="B879" s="15">
        <v>42145</v>
      </c>
      <c r="C879" s="16">
        <v>0.40473944887684499</v>
      </c>
      <c r="D879" s="10">
        <f>IF(Tbl_Transactions[[#This Row],[Date]]="","",YEAR(Tbl_Transactions[[#This Row],[Date]]))</f>
        <v>2015</v>
      </c>
      <c r="E879" s="10">
        <f>MONTH(Tbl_Transactions[[#This Row],[Date]])</f>
        <v>5</v>
      </c>
      <c r="F879" s="10" t="str">
        <f>VLOOKUP(Tbl_Transactions[[#This Row],[Month Num]],Tbl_Lookup_Month[],2)</f>
        <v>May</v>
      </c>
      <c r="G879" s="10">
        <f>DAY(Tbl_Transactions[[#This Row],[Date]])</f>
        <v>21</v>
      </c>
      <c r="H879" s="10">
        <f>WEEKDAY(Tbl_Transactions[[#This Row],[Date]])</f>
        <v>5</v>
      </c>
      <c r="I879" s="10" t="str">
        <f>VLOOKUP(Tbl_Transactions[[#This Row],[Weekday Num]],Tbl_Lookup_Weekday[], 2)</f>
        <v>Thu</v>
      </c>
      <c r="J879" s="10" t="str">
        <f>VLOOKUP(Tbl_Transactions[[#This Row],[Time]],Tbl_Lookup_Time[],4,TRUE)</f>
        <v>Morning</v>
      </c>
      <c r="K879" s="10" t="s">
        <v>17</v>
      </c>
      <c r="L879" s="10" t="s">
        <v>16</v>
      </c>
      <c r="M879" s="10" t="s">
        <v>18</v>
      </c>
      <c r="N879" s="10" t="s">
        <v>19</v>
      </c>
      <c r="O879" s="14">
        <v>477</v>
      </c>
      <c r="P879" s="14">
        <f>IF(Tbl_Transactions[[#This Row],[Type]]="Income",Tbl_Transactions[[#This Row],[Amount]]*Rng_Lookup_IncomeTax,Tbl_Transactions[[#This Row],[Amount]]*Rng_Lookup_SalesTax)</f>
        <v>181.26</v>
      </c>
      <c r="Q879" s="14">
        <f>IF(Tbl_Transactions[[#This Row],[Type]]="Expense",Tbl_Transactions[[#This Row],[Amount]]+Tbl_Transactions[[#This Row],[Tax]],Tbl_Transactions[[#This Row],[Amount]]-Tbl_Transactions[[#This Row],[Tax]])</f>
        <v>295.74</v>
      </c>
      <c r="R879" s="10" t="str">
        <f>IF(Tbl_Transactions[[#This Row],[Category]]="Income","Income","Expense")</f>
        <v>Income</v>
      </c>
    </row>
    <row r="880" spans="1:18" x14ac:dyDescent="0.25">
      <c r="A880" s="10">
        <v>879</v>
      </c>
      <c r="B880" s="15">
        <v>42145</v>
      </c>
      <c r="C880" s="16">
        <v>0.52615558725419542</v>
      </c>
      <c r="D880" s="10">
        <f>IF(Tbl_Transactions[[#This Row],[Date]]="","",YEAR(Tbl_Transactions[[#This Row],[Date]]))</f>
        <v>2015</v>
      </c>
      <c r="E880" s="10">
        <f>MONTH(Tbl_Transactions[[#This Row],[Date]])</f>
        <v>5</v>
      </c>
      <c r="F880" s="10" t="str">
        <f>VLOOKUP(Tbl_Transactions[[#This Row],[Month Num]],Tbl_Lookup_Month[],2)</f>
        <v>May</v>
      </c>
      <c r="G880" s="10">
        <f>DAY(Tbl_Transactions[[#This Row],[Date]])</f>
        <v>21</v>
      </c>
      <c r="H880" s="10">
        <f>WEEKDAY(Tbl_Transactions[[#This Row],[Date]])</f>
        <v>5</v>
      </c>
      <c r="I880" s="10" t="str">
        <f>VLOOKUP(Tbl_Transactions[[#This Row],[Weekday Num]],Tbl_Lookup_Weekday[], 2)</f>
        <v>Thu</v>
      </c>
      <c r="J880" s="10" t="str">
        <f>VLOOKUP(Tbl_Transactions[[#This Row],[Time]],Tbl_Lookup_Time[],4,TRUE)</f>
        <v>Afternoon</v>
      </c>
      <c r="K880" s="10" t="s">
        <v>24</v>
      </c>
      <c r="L880" s="10" t="s">
        <v>23</v>
      </c>
      <c r="M880" s="10" t="s">
        <v>25</v>
      </c>
      <c r="N880" s="10" t="s">
        <v>35</v>
      </c>
      <c r="O880" s="14">
        <v>23</v>
      </c>
      <c r="P880" s="14">
        <f>IF(Tbl_Transactions[[#This Row],[Type]]="Income",Tbl_Transactions[[#This Row],[Amount]]*Rng_Lookup_IncomeTax,Tbl_Transactions[[#This Row],[Amount]]*Rng_Lookup_SalesTax)</f>
        <v>2.0412499999999998</v>
      </c>
      <c r="Q880" s="14">
        <f>IF(Tbl_Transactions[[#This Row],[Type]]="Expense",Tbl_Transactions[[#This Row],[Amount]]+Tbl_Transactions[[#This Row],[Tax]],Tbl_Transactions[[#This Row],[Amount]]-Tbl_Transactions[[#This Row],[Tax]])</f>
        <v>25.041249999999998</v>
      </c>
      <c r="R880" s="10" t="str">
        <f>IF(Tbl_Transactions[[#This Row],[Category]]="Income","Income","Expense")</f>
        <v>Expense</v>
      </c>
    </row>
    <row r="881" spans="1:18" x14ac:dyDescent="0.25">
      <c r="A881" s="10">
        <v>880</v>
      </c>
      <c r="B881" s="15">
        <v>42157</v>
      </c>
      <c r="C881" s="16">
        <v>0.33988764122452919</v>
      </c>
      <c r="D881" s="10">
        <f>IF(Tbl_Transactions[[#This Row],[Date]]="","",YEAR(Tbl_Transactions[[#This Row],[Date]]))</f>
        <v>2015</v>
      </c>
      <c r="E881" s="10">
        <f>MONTH(Tbl_Transactions[[#This Row],[Date]])</f>
        <v>6</v>
      </c>
      <c r="F881" s="10" t="str">
        <f>VLOOKUP(Tbl_Transactions[[#This Row],[Month Num]],Tbl_Lookup_Month[],2)</f>
        <v>Jun</v>
      </c>
      <c r="G881" s="10">
        <f>DAY(Tbl_Transactions[[#This Row],[Date]])</f>
        <v>2</v>
      </c>
      <c r="H881" s="10">
        <f>WEEKDAY(Tbl_Transactions[[#This Row],[Date]])</f>
        <v>3</v>
      </c>
      <c r="I881" s="10" t="str">
        <f>VLOOKUP(Tbl_Transactions[[#This Row],[Weekday Num]],Tbl_Lookup_Weekday[], 2)</f>
        <v>Tue</v>
      </c>
      <c r="J881" s="10" t="str">
        <f>VLOOKUP(Tbl_Transactions[[#This Row],[Time]],Tbl_Lookup_Time[],4,TRUE)</f>
        <v>Morning</v>
      </c>
      <c r="K881" s="10" t="s">
        <v>55</v>
      </c>
      <c r="L881" s="10" t="s">
        <v>54</v>
      </c>
      <c r="M881" s="10" t="s">
        <v>56</v>
      </c>
      <c r="N881" s="10" t="s">
        <v>26</v>
      </c>
      <c r="O881" s="14">
        <v>451</v>
      </c>
      <c r="P881" s="14">
        <f>IF(Tbl_Transactions[[#This Row],[Type]]="Income",Tbl_Transactions[[#This Row],[Amount]]*Rng_Lookup_IncomeTax,Tbl_Transactions[[#This Row],[Amount]]*Rng_Lookup_SalesTax)</f>
        <v>40.026249999999997</v>
      </c>
      <c r="Q881" s="14">
        <f>IF(Tbl_Transactions[[#This Row],[Type]]="Expense",Tbl_Transactions[[#This Row],[Amount]]+Tbl_Transactions[[#This Row],[Tax]],Tbl_Transactions[[#This Row],[Amount]]-Tbl_Transactions[[#This Row],[Tax]])</f>
        <v>491.02625</v>
      </c>
      <c r="R881" s="10" t="str">
        <f>IF(Tbl_Transactions[[#This Row],[Category]]="Income","Income","Expense")</f>
        <v>Expense</v>
      </c>
    </row>
    <row r="882" spans="1:18" x14ac:dyDescent="0.25">
      <c r="A882" s="10">
        <v>881</v>
      </c>
      <c r="B882" s="15">
        <v>42158</v>
      </c>
      <c r="C882" s="16">
        <v>0.32558970650241714</v>
      </c>
      <c r="D882" s="10">
        <f>IF(Tbl_Transactions[[#This Row],[Date]]="","",YEAR(Tbl_Transactions[[#This Row],[Date]]))</f>
        <v>2015</v>
      </c>
      <c r="E882" s="10">
        <f>MONTH(Tbl_Transactions[[#This Row],[Date]])</f>
        <v>6</v>
      </c>
      <c r="F882" s="10" t="str">
        <f>VLOOKUP(Tbl_Transactions[[#This Row],[Month Num]],Tbl_Lookup_Month[],2)</f>
        <v>Jun</v>
      </c>
      <c r="G882" s="10">
        <f>DAY(Tbl_Transactions[[#This Row],[Date]])</f>
        <v>3</v>
      </c>
      <c r="H882" s="10">
        <f>WEEKDAY(Tbl_Transactions[[#This Row],[Date]])</f>
        <v>4</v>
      </c>
      <c r="I882" s="10" t="str">
        <f>VLOOKUP(Tbl_Transactions[[#This Row],[Weekday Num]],Tbl_Lookup_Weekday[], 2)</f>
        <v>Wed</v>
      </c>
      <c r="J882" s="10" t="str">
        <f>VLOOKUP(Tbl_Transactions[[#This Row],[Time]],Tbl_Lookup_Time[],4,TRUE)</f>
        <v>Morning</v>
      </c>
      <c r="K882" s="10" t="s">
        <v>17</v>
      </c>
      <c r="L882" s="10" t="s">
        <v>20</v>
      </c>
      <c r="M882" s="10" t="s">
        <v>21</v>
      </c>
      <c r="N882" s="10" t="s">
        <v>19</v>
      </c>
      <c r="O882" s="14">
        <v>351</v>
      </c>
      <c r="P882" s="14">
        <f>IF(Tbl_Transactions[[#This Row],[Type]]="Income",Tbl_Transactions[[#This Row],[Amount]]*Rng_Lookup_IncomeTax,Tbl_Transactions[[#This Row],[Amount]]*Rng_Lookup_SalesTax)</f>
        <v>133.38</v>
      </c>
      <c r="Q882" s="14">
        <f>IF(Tbl_Transactions[[#This Row],[Type]]="Expense",Tbl_Transactions[[#This Row],[Amount]]+Tbl_Transactions[[#This Row],[Tax]],Tbl_Transactions[[#This Row],[Amount]]-Tbl_Transactions[[#This Row],[Tax]])</f>
        <v>217.62</v>
      </c>
      <c r="R882" s="10" t="str">
        <f>IF(Tbl_Transactions[[#This Row],[Category]]="Income","Income","Expense")</f>
        <v>Income</v>
      </c>
    </row>
    <row r="883" spans="1:18" x14ac:dyDescent="0.25">
      <c r="A883" s="10">
        <v>882</v>
      </c>
      <c r="B883" s="15">
        <v>42163</v>
      </c>
      <c r="C883" s="16">
        <v>0.81294867784070468</v>
      </c>
      <c r="D883" s="10">
        <f>IF(Tbl_Transactions[[#This Row],[Date]]="","",YEAR(Tbl_Transactions[[#This Row],[Date]]))</f>
        <v>2015</v>
      </c>
      <c r="E883" s="10">
        <f>MONTH(Tbl_Transactions[[#This Row],[Date]])</f>
        <v>6</v>
      </c>
      <c r="F883" s="10" t="str">
        <f>VLOOKUP(Tbl_Transactions[[#This Row],[Month Num]],Tbl_Lookup_Month[],2)</f>
        <v>Jun</v>
      </c>
      <c r="G883" s="10">
        <f>DAY(Tbl_Transactions[[#This Row],[Date]])</f>
        <v>8</v>
      </c>
      <c r="H883" s="10">
        <f>WEEKDAY(Tbl_Transactions[[#This Row],[Date]])</f>
        <v>2</v>
      </c>
      <c r="I883" s="10" t="str">
        <f>VLOOKUP(Tbl_Transactions[[#This Row],[Weekday Num]],Tbl_Lookup_Weekday[], 2)</f>
        <v>Mon</v>
      </c>
      <c r="J883" s="10" t="str">
        <f>VLOOKUP(Tbl_Transactions[[#This Row],[Time]],Tbl_Lookup_Time[],4,TRUE)</f>
        <v>Evening</v>
      </c>
      <c r="K883" s="10" t="s">
        <v>28</v>
      </c>
      <c r="L883" s="10" t="s">
        <v>27</v>
      </c>
      <c r="M883" s="10" t="s">
        <v>29</v>
      </c>
      <c r="N883" s="10" t="s">
        <v>35</v>
      </c>
      <c r="O883" s="14">
        <v>43</v>
      </c>
      <c r="P883" s="14">
        <f>IF(Tbl_Transactions[[#This Row],[Type]]="Income",Tbl_Transactions[[#This Row],[Amount]]*Rng_Lookup_IncomeTax,Tbl_Transactions[[#This Row],[Amount]]*Rng_Lookup_SalesTax)</f>
        <v>3.8162499999999997</v>
      </c>
      <c r="Q883" s="14">
        <f>IF(Tbl_Transactions[[#This Row],[Type]]="Expense",Tbl_Transactions[[#This Row],[Amount]]+Tbl_Transactions[[#This Row],[Tax]],Tbl_Transactions[[#This Row],[Amount]]-Tbl_Transactions[[#This Row],[Tax]])</f>
        <v>46.816249999999997</v>
      </c>
      <c r="R883" s="10" t="str">
        <f>IF(Tbl_Transactions[[#This Row],[Category]]="Income","Income","Expense")</f>
        <v>Expense</v>
      </c>
    </row>
    <row r="884" spans="1:18" x14ac:dyDescent="0.25">
      <c r="A884" s="10">
        <v>883</v>
      </c>
      <c r="B884" s="15">
        <v>42164</v>
      </c>
      <c r="C884" s="16">
        <v>0.66643750198389073</v>
      </c>
      <c r="D884" s="10">
        <f>IF(Tbl_Transactions[[#This Row],[Date]]="","",YEAR(Tbl_Transactions[[#This Row],[Date]]))</f>
        <v>2015</v>
      </c>
      <c r="E884" s="10">
        <f>MONTH(Tbl_Transactions[[#This Row],[Date]])</f>
        <v>6</v>
      </c>
      <c r="F884" s="10" t="str">
        <f>VLOOKUP(Tbl_Transactions[[#This Row],[Month Num]],Tbl_Lookup_Month[],2)</f>
        <v>Jun</v>
      </c>
      <c r="G884" s="10">
        <f>DAY(Tbl_Transactions[[#This Row],[Date]])</f>
        <v>9</v>
      </c>
      <c r="H884" s="10">
        <f>WEEKDAY(Tbl_Transactions[[#This Row],[Date]])</f>
        <v>3</v>
      </c>
      <c r="I884" s="10" t="str">
        <f>VLOOKUP(Tbl_Transactions[[#This Row],[Weekday Num]],Tbl_Lookup_Weekday[], 2)</f>
        <v>Tue</v>
      </c>
      <c r="J884" s="10" t="str">
        <f>VLOOKUP(Tbl_Transactions[[#This Row],[Time]],Tbl_Lookup_Time[],4,TRUE)</f>
        <v>Afternoon</v>
      </c>
      <c r="K884" s="10" t="s">
        <v>24</v>
      </c>
      <c r="L884" s="10" t="s">
        <v>30</v>
      </c>
      <c r="M884" s="10" t="s">
        <v>31</v>
      </c>
      <c r="N884" s="10" t="s">
        <v>19</v>
      </c>
      <c r="O884" s="14">
        <v>39</v>
      </c>
      <c r="P884" s="14">
        <f>IF(Tbl_Transactions[[#This Row],[Type]]="Income",Tbl_Transactions[[#This Row],[Amount]]*Rng_Lookup_IncomeTax,Tbl_Transactions[[#This Row],[Amount]]*Rng_Lookup_SalesTax)</f>
        <v>3.4612499999999997</v>
      </c>
      <c r="Q884" s="14">
        <f>IF(Tbl_Transactions[[#This Row],[Type]]="Expense",Tbl_Transactions[[#This Row],[Amount]]+Tbl_Transactions[[#This Row],[Tax]],Tbl_Transactions[[#This Row],[Amount]]-Tbl_Transactions[[#This Row],[Tax]])</f>
        <v>42.46125</v>
      </c>
      <c r="R884" s="10" t="str">
        <f>IF(Tbl_Transactions[[#This Row],[Category]]="Income","Income","Expense")</f>
        <v>Expense</v>
      </c>
    </row>
    <row r="885" spans="1:18" x14ac:dyDescent="0.25">
      <c r="A885" s="10">
        <v>884</v>
      </c>
      <c r="B885" s="15">
        <v>42165</v>
      </c>
      <c r="C885" s="16">
        <v>0.84106301343566225</v>
      </c>
      <c r="D885" s="10">
        <f>IF(Tbl_Transactions[[#This Row],[Date]]="","",YEAR(Tbl_Transactions[[#This Row],[Date]]))</f>
        <v>2015</v>
      </c>
      <c r="E885" s="10">
        <f>MONTH(Tbl_Transactions[[#This Row],[Date]])</f>
        <v>6</v>
      </c>
      <c r="F885" s="10" t="str">
        <f>VLOOKUP(Tbl_Transactions[[#This Row],[Month Num]],Tbl_Lookup_Month[],2)</f>
        <v>Jun</v>
      </c>
      <c r="G885" s="10">
        <f>DAY(Tbl_Transactions[[#This Row],[Date]])</f>
        <v>10</v>
      </c>
      <c r="H885" s="10">
        <f>WEEKDAY(Tbl_Transactions[[#This Row],[Date]])</f>
        <v>4</v>
      </c>
      <c r="I885" s="10" t="str">
        <f>VLOOKUP(Tbl_Transactions[[#This Row],[Weekday Num]],Tbl_Lookup_Weekday[], 2)</f>
        <v>Wed</v>
      </c>
      <c r="J885" s="10" t="str">
        <f>VLOOKUP(Tbl_Transactions[[#This Row],[Time]],Tbl_Lookup_Time[],4,TRUE)</f>
        <v>Evening</v>
      </c>
      <c r="K885" s="10" t="s">
        <v>37</v>
      </c>
      <c r="L885" s="10" t="s">
        <v>47</v>
      </c>
      <c r="M885" s="10" t="s">
        <v>48</v>
      </c>
      <c r="N885" s="10" t="s">
        <v>35</v>
      </c>
      <c r="O885" s="14">
        <v>393</v>
      </c>
      <c r="P885" s="14">
        <f>IF(Tbl_Transactions[[#This Row],[Type]]="Income",Tbl_Transactions[[#This Row],[Amount]]*Rng_Lookup_IncomeTax,Tbl_Transactions[[#This Row],[Amount]]*Rng_Lookup_SalesTax)</f>
        <v>34.878749999999997</v>
      </c>
      <c r="Q885" s="14">
        <f>IF(Tbl_Transactions[[#This Row],[Type]]="Expense",Tbl_Transactions[[#This Row],[Amount]]+Tbl_Transactions[[#This Row],[Tax]],Tbl_Transactions[[#This Row],[Amount]]-Tbl_Transactions[[#This Row],[Tax]])</f>
        <v>427.87874999999997</v>
      </c>
      <c r="R885" s="10" t="str">
        <f>IF(Tbl_Transactions[[#This Row],[Category]]="Income","Income","Expense")</f>
        <v>Expense</v>
      </c>
    </row>
    <row r="886" spans="1:18" x14ac:dyDescent="0.25">
      <c r="A886" s="10">
        <v>885</v>
      </c>
      <c r="B886" s="15">
        <v>42169</v>
      </c>
      <c r="C886" s="16">
        <v>0.25117920507583691</v>
      </c>
      <c r="D886" s="10">
        <f>IF(Tbl_Transactions[[#This Row],[Date]]="","",YEAR(Tbl_Transactions[[#This Row],[Date]]))</f>
        <v>2015</v>
      </c>
      <c r="E886" s="10">
        <f>MONTH(Tbl_Transactions[[#This Row],[Date]])</f>
        <v>6</v>
      </c>
      <c r="F886" s="10" t="str">
        <f>VLOOKUP(Tbl_Transactions[[#This Row],[Month Num]],Tbl_Lookup_Month[],2)</f>
        <v>Jun</v>
      </c>
      <c r="G886" s="10">
        <f>DAY(Tbl_Transactions[[#This Row],[Date]])</f>
        <v>14</v>
      </c>
      <c r="H886" s="10">
        <f>WEEKDAY(Tbl_Transactions[[#This Row],[Date]])</f>
        <v>1</v>
      </c>
      <c r="I886" s="10" t="str">
        <f>VLOOKUP(Tbl_Transactions[[#This Row],[Weekday Num]],Tbl_Lookup_Weekday[], 2)</f>
        <v>Sun</v>
      </c>
      <c r="J886" s="10" t="str">
        <f>VLOOKUP(Tbl_Transactions[[#This Row],[Time]],Tbl_Lookup_Time[],4,TRUE)</f>
        <v>Early Morning</v>
      </c>
      <c r="K886" s="10" t="s">
        <v>17</v>
      </c>
      <c r="L886" s="10" t="s">
        <v>16</v>
      </c>
      <c r="M886" s="10" t="s">
        <v>18</v>
      </c>
      <c r="N886" s="10" t="s">
        <v>19</v>
      </c>
      <c r="O886" s="14">
        <v>315</v>
      </c>
      <c r="P886" s="14">
        <f>IF(Tbl_Transactions[[#This Row],[Type]]="Income",Tbl_Transactions[[#This Row],[Amount]]*Rng_Lookup_IncomeTax,Tbl_Transactions[[#This Row],[Amount]]*Rng_Lookup_SalesTax)</f>
        <v>119.7</v>
      </c>
      <c r="Q886" s="14">
        <f>IF(Tbl_Transactions[[#This Row],[Type]]="Expense",Tbl_Transactions[[#This Row],[Amount]]+Tbl_Transactions[[#This Row],[Tax]],Tbl_Transactions[[#This Row],[Amount]]-Tbl_Transactions[[#This Row],[Tax]])</f>
        <v>195.3</v>
      </c>
      <c r="R886" s="10" t="str">
        <f>IF(Tbl_Transactions[[#This Row],[Category]]="Income","Income","Expense")</f>
        <v>Income</v>
      </c>
    </row>
    <row r="887" spans="1:18" x14ac:dyDescent="0.25">
      <c r="A887" s="10">
        <v>886</v>
      </c>
      <c r="B887" s="15">
        <v>42171</v>
      </c>
      <c r="C887" s="16">
        <v>0.36804428815784684</v>
      </c>
      <c r="D887" s="10">
        <f>IF(Tbl_Transactions[[#This Row],[Date]]="","",YEAR(Tbl_Transactions[[#This Row],[Date]]))</f>
        <v>2015</v>
      </c>
      <c r="E887" s="10">
        <f>MONTH(Tbl_Transactions[[#This Row],[Date]])</f>
        <v>6</v>
      </c>
      <c r="F887" s="10" t="str">
        <f>VLOOKUP(Tbl_Transactions[[#This Row],[Month Num]],Tbl_Lookup_Month[],2)</f>
        <v>Jun</v>
      </c>
      <c r="G887" s="10">
        <f>DAY(Tbl_Transactions[[#This Row],[Date]])</f>
        <v>16</v>
      </c>
      <c r="H887" s="10">
        <f>WEEKDAY(Tbl_Transactions[[#This Row],[Date]])</f>
        <v>3</v>
      </c>
      <c r="I887" s="10" t="str">
        <f>VLOOKUP(Tbl_Transactions[[#This Row],[Weekday Num]],Tbl_Lookup_Weekday[], 2)</f>
        <v>Tue</v>
      </c>
      <c r="J887" s="10" t="str">
        <f>VLOOKUP(Tbl_Transactions[[#This Row],[Time]],Tbl_Lookup_Time[],4,TRUE)</f>
        <v>Morning</v>
      </c>
      <c r="K887" s="10" t="s">
        <v>24</v>
      </c>
      <c r="L887" s="10" t="s">
        <v>30</v>
      </c>
      <c r="M887" s="10" t="s">
        <v>31</v>
      </c>
      <c r="N887" s="10" t="s">
        <v>26</v>
      </c>
      <c r="O887" s="14">
        <v>483</v>
      </c>
      <c r="P887" s="14">
        <f>IF(Tbl_Transactions[[#This Row],[Type]]="Income",Tbl_Transactions[[#This Row],[Amount]]*Rng_Lookup_IncomeTax,Tbl_Transactions[[#This Row],[Amount]]*Rng_Lookup_SalesTax)</f>
        <v>42.866250000000001</v>
      </c>
      <c r="Q887" s="14">
        <f>IF(Tbl_Transactions[[#This Row],[Type]]="Expense",Tbl_Transactions[[#This Row],[Amount]]+Tbl_Transactions[[#This Row],[Tax]],Tbl_Transactions[[#This Row],[Amount]]-Tbl_Transactions[[#This Row],[Tax]])</f>
        <v>525.86625000000004</v>
      </c>
      <c r="R887" s="10" t="str">
        <f>IF(Tbl_Transactions[[#This Row],[Category]]="Income","Income","Expense")</f>
        <v>Expense</v>
      </c>
    </row>
    <row r="888" spans="1:18" x14ac:dyDescent="0.25">
      <c r="A888" s="10">
        <v>887</v>
      </c>
      <c r="B888" s="15">
        <v>42171</v>
      </c>
      <c r="C888" s="16">
        <v>0.42098173687466123</v>
      </c>
      <c r="D888" s="10">
        <f>IF(Tbl_Transactions[[#This Row],[Date]]="","",YEAR(Tbl_Transactions[[#This Row],[Date]]))</f>
        <v>2015</v>
      </c>
      <c r="E888" s="10">
        <f>MONTH(Tbl_Transactions[[#This Row],[Date]])</f>
        <v>6</v>
      </c>
      <c r="F888" s="10" t="str">
        <f>VLOOKUP(Tbl_Transactions[[#This Row],[Month Num]],Tbl_Lookup_Month[],2)</f>
        <v>Jun</v>
      </c>
      <c r="G888" s="10">
        <f>DAY(Tbl_Transactions[[#This Row],[Date]])</f>
        <v>16</v>
      </c>
      <c r="H888" s="10">
        <f>WEEKDAY(Tbl_Transactions[[#This Row],[Date]])</f>
        <v>3</v>
      </c>
      <c r="I888" s="10" t="str">
        <f>VLOOKUP(Tbl_Transactions[[#This Row],[Weekday Num]],Tbl_Lookup_Weekday[], 2)</f>
        <v>Tue</v>
      </c>
      <c r="J888" s="10" t="str">
        <f>VLOOKUP(Tbl_Transactions[[#This Row],[Time]],Tbl_Lookup_Time[],4,TRUE)</f>
        <v>Late Morning</v>
      </c>
      <c r="K888" s="10" t="s">
        <v>55</v>
      </c>
      <c r="L888" s="10" t="s">
        <v>57</v>
      </c>
      <c r="M888" s="10" t="s">
        <v>58</v>
      </c>
      <c r="N888" s="10" t="s">
        <v>19</v>
      </c>
      <c r="O888" s="14">
        <v>119</v>
      </c>
      <c r="P888" s="14">
        <f>IF(Tbl_Transactions[[#This Row],[Type]]="Income",Tbl_Transactions[[#This Row],[Amount]]*Rng_Lookup_IncomeTax,Tbl_Transactions[[#This Row],[Amount]]*Rng_Lookup_SalesTax)</f>
        <v>10.561249999999999</v>
      </c>
      <c r="Q888" s="14">
        <f>IF(Tbl_Transactions[[#This Row],[Type]]="Expense",Tbl_Transactions[[#This Row],[Amount]]+Tbl_Transactions[[#This Row],[Tax]],Tbl_Transactions[[#This Row],[Amount]]-Tbl_Transactions[[#This Row],[Tax]])</f>
        <v>129.56125</v>
      </c>
      <c r="R888" s="10" t="str">
        <f>IF(Tbl_Transactions[[#This Row],[Category]]="Income","Income","Expense")</f>
        <v>Expense</v>
      </c>
    </row>
    <row r="889" spans="1:18" x14ac:dyDescent="0.25">
      <c r="A889" s="10">
        <v>888</v>
      </c>
      <c r="B889" s="15">
        <v>42172</v>
      </c>
      <c r="C889" s="16">
        <v>0.46402320892896354</v>
      </c>
      <c r="D889" s="10">
        <f>IF(Tbl_Transactions[[#This Row],[Date]]="","",YEAR(Tbl_Transactions[[#This Row],[Date]]))</f>
        <v>2015</v>
      </c>
      <c r="E889" s="10">
        <f>MONTH(Tbl_Transactions[[#This Row],[Date]])</f>
        <v>6</v>
      </c>
      <c r="F889" s="10" t="str">
        <f>VLOOKUP(Tbl_Transactions[[#This Row],[Month Num]],Tbl_Lookup_Month[],2)</f>
        <v>Jun</v>
      </c>
      <c r="G889" s="10">
        <f>DAY(Tbl_Transactions[[#This Row],[Date]])</f>
        <v>17</v>
      </c>
      <c r="H889" s="10">
        <f>WEEKDAY(Tbl_Transactions[[#This Row],[Date]])</f>
        <v>4</v>
      </c>
      <c r="I889" s="10" t="str">
        <f>VLOOKUP(Tbl_Transactions[[#This Row],[Weekday Num]],Tbl_Lookup_Weekday[], 2)</f>
        <v>Wed</v>
      </c>
      <c r="J889" s="10" t="str">
        <f>VLOOKUP(Tbl_Transactions[[#This Row],[Time]],Tbl_Lookup_Time[],4,TRUE)</f>
        <v>Late Morning</v>
      </c>
      <c r="K889" s="10" t="s">
        <v>17</v>
      </c>
      <c r="L889" s="10" t="s">
        <v>20</v>
      </c>
      <c r="M889" s="10" t="s">
        <v>21</v>
      </c>
      <c r="N889" s="10" t="s">
        <v>26</v>
      </c>
      <c r="O889" s="14">
        <v>100</v>
      </c>
      <c r="P889" s="14">
        <f>IF(Tbl_Transactions[[#This Row],[Type]]="Income",Tbl_Transactions[[#This Row],[Amount]]*Rng_Lookup_IncomeTax,Tbl_Transactions[[#This Row],[Amount]]*Rng_Lookup_SalesTax)</f>
        <v>38</v>
      </c>
      <c r="Q889" s="14">
        <f>IF(Tbl_Transactions[[#This Row],[Type]]="Expense",Tbl_Transactions[[#This Row],[Amount]]+Tbl_Transactions[[#This Row],[Tax]],Tbl_Transactions[[#This Row],[Amount]]-Tbl_Transactions[[#This Row],[Tax]])</f>
        <v>62</v>
      </c>
      <c r="R889" s="10" t="str">
        <f>IF(Tbl_Transactions[[#This Row],[Category]]="Income","Income","Expense")</f>
        <v>Income</v>
      </c>
    </row>
    <row r="890" spans="1:18" x14ac:dyDescent="0.25">
      <c r="A890" s="10">
        <v>889</v>
      </c>
      <c r="B890" s="15">
        <v>42173</v>
      </c>
      <c r="C890" s="16">
        <v>0.82840119955568836</v>
      </c>
      <c r="D890" s="10">
        <f>IF(Tbl_Transactions[[#This Row],[Date]]="","",YEAR(Tbl_Transactions[[#This Row],[Date]]))</f>
        <v>2015</v>
      </c>
      <c r="E890" s="10">
        <f>MONTH(Tbl_Transactions[[#This Row],[Date]])</f>
        <v>6</v>
      </c>
      <c r="F890" s="10" t="str">
        <f>VLOOKUP(Tbl_Transactions[[#This Row],[Month Num]],Tbl_Lookup_Month[],2)</f>
        <v>Jun</v>
      </c>
      <c r="G890" s="10">
        <f>DAY(Tbl_Transactions[[#This Row],[Date]])</f>
        <v>18</v>
      </c>
      <c r="H890" s="10">
        <f>WEEKDAY(Tbl_Transactions[[#This Row],[Date]])</f>
        <v>5</v>
      </c>
      <c r="I890" s="10" t="str">
        <f>VLOOKUP(Tbl_Transactions[[#This Row],[Weekday Num]],Tbl_Lookup_Weekday[], 2)</f>
        <v>Thu</v>
      </c>
      <c r="J890" s="10" t="str">
        <f>VLOOKUP(Tbl_Transactions[[#This Row],[Time]],Tbl_Lookup_Time[],4,TRUE)</f>
        <v>Evening</v>
      </c>
      <c r="K890" s="10" t="s">
        <v>24</v>
      </c>
      <c r="L890" s="10" t="s">
        <v>23</v>
      </c>
      <c r="M890" s="10" t="s">
        <v>25</v>
      </c>
      <c r="N890" s="10" t="s">
        <v>19</v>
      </c>
      <c r="O890" s="14">
        <v>56</v>
      </c>
      <c r="P890" s="14">
        <f>IF(Tbl_Transactions[[#This Row],[Type]]="Income",Tbl_Transactions[[#This Row],[Amount]]*Rng_Lookup_IncomeTax,Tbl_Transactions[[#This Row],[Amount]]*Rng_Lookup_SalesTax)</f>
        <v>4.97</v>
      </c>
      <c r="Q890" s="14">
        <f>IF(Tbl_Transactions[[#This Row],[Type]]="Expense",Tbl_Transactions[[#This Row],[Amount]]+Tbl_Transactions[[#This Row],[Tax]],Tbl_Transactions[[#This Row],[Amount]]-Tbl_Transactions[[#This Row],[Tax]])</f>
        <v>60.97</v>
      </c>
      <c r="R890" s="10" t="str">
        <f>IF(Tbl_Transactions[[#This Row],[Category]]="Income","Income","Expense")</f>
        <v>Expense</v>
      </c>
    </row>
    <row r="891" spans="1:18" x14ac:dyDescent="0.25">
      <c r="A891" s="10">
        <v>890</v>
      </c>
      <c r="B891" s="15">
        <v>42174</v>
      </c>
      <c r="C891" s="16">
        <v>0.12905619807235025</v>
      </c>
      <c r="D891" s="10">
        <f>IF(Tbl_Transactions[[#This Row],[Date]]="","",YEAR(Tbl_Transactions[[#This Row],[Date]]))</f>
        <v>2015</v>
      </c>
      <c r="E891" s="10">
        <f>MONTH(Tbl_Transactions[[#This Row],[Date]])</f>
        <v>6</v>
      </c>
      <c r="F891" s="10" t="str">
        <f>VLOOKUP(Tbl_Transactions[[#This Row],[Month Num]],Tbl_Lookup_Month[],2)</f>
        <v>Jun</v>
      </c>
      <c r="G891" s="10">
        <f>DAY(Tbl_Transactions[[#This Row],[Date]])</f>
        <v>19</v>
      </c>
      <c r="H891" s="10">
        <f>WEEKDAY(Tbl_Transactions[[#This Row],[Date]])</f>
        <v>6</v>
      </c>
      <c r="I891" s="10" t="str">
        <f>VLOOKUP(Tbl_Transactions[[#This Row],[Weekday Num]],Tbl_Lookup_Weekday[], 2)</f>
        <v>Fri</v>
      </c>
      <c r="J891" s="10" t="str">
        <f>VLOOKUP(Tbl_Transactions[[#This Row],[Time]],Tbl_Lookup_Time[],4,TRUE)</f>
        <v>Night</v>
      </c>
      <c r="K891" s="10" t="s">
        <v>37</v>
      </c>
      <c r="L891" s="10" t="s">
        <v>36</v>
      </c>
      <c r="M891" s="10" t="s">
        <v>38</v>
      </c>
      <c r="N891" s="10" t="s">
        <v>19</v>
      </c>
      <c r="O891" s="14">
        <v>152</v>
      </c>
      <c r="P891" s="14">
        <f>IF(Tbl_Transactions[[#This Row],[Type]]="Income",Tbl_Transactions[[#This Row],[Amount]]*Rng_Lookup_IncomeTax,Tbl_Transactions[[#This Row],[Amount]]*Rng_Lookup_SalesTax)</f>
        <v>13.489999999999998</v>
      </c>
      <c r="Q891" s="14">
        <f>IF(Tbl_Transactions[[#This Row],[Type]]="Expense",Tbl_Transactions[[#This Row],[Amount]]+Tbl_Transactions[[#This Row],[Tax]],Tbl_Transactions[[#This Row],[Amount]]-Tbl_Transactions[[#This Row],[Tax]])</f>
        <v>165.49</v>
      </c>
      <c r="R891" s="10" t="str">
        <f>IF(Tbl_Transactions[[#This Row],[Category]]="Income","Income","Expense")</f>
        <v>Expense</v>
      </c>
    </row>
    <row r="892" spans="1:18" x14ac:dyDescent="0.25">
      <c r="A892" s="10">
        <v>891</v>
      </c>
      <c r="B892" s="15">
        <v>42175</v>
      </c>
      <c r="C892" s="16">
        <v>0.44259552899138876</v>
      </c>
      <c r="D892" s="10">
        <f>IF(Tbl_Transactions[[#This Row],[Date]]="","",YEAR(Tbl_Transactions[[#This Row],[Date]]))</f>
        <v>2015</v>
      </c>
      <c r="E892" s="10">
        <f>MONTH(Tbl_Transactions[[#This Row],[Date]])</f>
        <v>6</v>
      </c>
      <c r="F892" s="10" t="str">
        <f>VLOOKUP(Tbl_Transactions[[#This Row],[Month Num]],Tbl_Lookup_Month[],2)</f>
        <v>Jun</v>
      </c>
      <c r="G892" s="10">
        <f>DAY(Tbl_Transactions[[#This Row],[Date]])</f>
        <v>20</v>
      </c>
      <c r="H892" s="10">
        <f>WEEKDAY(Tbl_Transactions[[#This Row],[Date]])</f>
        <v>7</v>
      </c>
      <c r="I892" s="10" t="str">
        <f>VLOOKUP(Tbl_Transactions[[#This Row],[Weekday Num]],Tbl_Lookup_Weekday[], 2)</f>
        <v>Sat</v>
      </c>
      <c r="J892" s="10" t="str">
        <f>VLOOKUP(Tbl_Transactions[[#This Row],[Time]],Tbl_Lookup_Time[],4,TRUE)</f>
        <v>Late Morning</v>
      </c>
      <c r="K892" s="10" t="s">
        <v>28</v>
      </c>
      <c r="L892" s="10" t="s">
        <v>27</v>
      </c>
      <c r="M892" s="10" t="s">
        <v>29</v>
      </c>
      <c r="N892" s="10" t="s">
        <v>19</v>
      </c>
      <c r="O892" s="14">
        <v>51</v>
      </c>
      <c r="P892" s="14">
        <f>IF(Tbl_Transactions[[#This Row],[Type]]="Income",Tbl_Transactions[[#This Row],[Amount]]*Rng_Lookup_IncomeTax,Tbl_Transactions[[#This Row],[Amount]]*Rng_Lookup_SalesTax)</f>
        <v>4.5262500000000001</v>
      </c>
      <c r="Q892" s="14">
        <f>IF(Tbl_Transactions[[#This Row],[Type]]="Expense",Tbl_Transactions[[#This Row],[Amount]]+Tbl_Transactions[[#This Row],[Tax]],Tbl_Transactions[[#This Row],[Amount]]-Tbl_Transactions[[#This Row],[Tax]])</f>
        <v>55.526249999999997</v>
      </c>
      <c r="R892" s="10" t="str">
        <f>IF(Tbl_Transactions[[#This Row],[Category]]="Income","Income","Expense")</f>
        <v>Expense</v>
      </c>
    </row>
    <row r="893" spans="1:18" x14ac:dyDescent="0.25">
      <c r="A893" s="10">
        <v>892</v>
      </c>
      <c r="B893" s="15">
        <v>42175</v>
      </c>
      <c r="C893" s="16">
        <v>0.52648371190231569</v>
      </c>
      <c r="D893" s="10">
        <f>IF(Tbl_Transactions[[#This Row],[Date]]="","",YEAR(Tbl_Transactions[[#This Row],[Date]]))</f>
        <v>2015</v>
      </c>
      <c r="E893" s="10">
        <f>MONTH(Tbl_Transactions[[#This Row],[Date]])</f>
        <v>6</v>
      </c>
      <c r="F893" s="10" t="str">
        <f>VLOOKUP(Tbl_Transactions[[#This Row],[Month Num]],Tbl_Lookup_Month[],2)</f>
        <v>Jun</v>
      </c>
      <c r="G893" s="10">
        <f>DAY(Tbl_Transactions[[#This Row],[Date]])</f>
        <v>20</v>
      </c>
      <c r="H893" s="10">
        <f>WEEKDAY(Tbl_Transactions[[#This Row],[Date]])</f>
        <v>7</v>
      </c>
      <c r="I893" s="10" t="str">
        <f>VLOOKUP(Tbl_Transactions[[#This Row],[Weekday Num]],Tbl_Lookup_Weekday[], 2)</f>
        <v>Sat</v>
      </c>
      <c r="J893" s="10" t="str">
        <f>VLOOKUP(Tbl_Transactions[[#This Row],[Time]],Tbl_Lookup_Time[],4,TRUE)</f>
        <v>Afternoon</v>
      </c>
      <c r="K893" s="10" t="s">
        <v>60</v>
      </c>
      <c r="L893" s="10" t="s">
        <v>59</v>
      </c>
      <c r="M893" s="10" t="s">
        <v>61</v>
      </c>
      <c r="N893" s="10" t="s">
        <v>26</v>
      </c>
      <c r="O893" s="14">
        <v>307</v>
      </c>
      <c r="P893" s="14">
        <f>IF(Tbl_Transactions[[#This Row],[Type]]="Income",Tbl_Transactions[[#This Row],[Amount]]*Rng_Lookup_IncomeTax,Tbl_Transactions[[#This Row],[Amount]]*Rng_Lookup_SalesTax)</f>
        <v>27.24625</v>
      </c>
      <c r="Q893" s="14">
        <f>IF(Tbl_Transactions[[#This Row],[Type]]="Expense",Tbl_Transactions[[#This Row],[Amount]]+Tbl_Transactions[[#This Row],[Tax]],Tbl_Transactions[[#This Row],[Amount]]-Tbl_Transactions[[#This Row],[Tax]])</f>
        <v>334.24624999999997</v>
      </c>
      <c r="R893" s="10" t="str">
        <f>IF(Tbl_Transactions[[#This Row],[Category]]="Income","Income","Expense")</f>
        <v>Expense</v>
      </c>
    </row>
    <row r="894" spans="1:18" x14ac:dyDescent="0.25">
      <c r="A894" s="10">
        <v>893</v>
      </c>
      <c r="B894" s="15">
        <v>42178</v>
      </c>
      <c r="C894" s="16">
        <v>0.25594233527352273</v>
      </c>
      <c r="D894" s="10">
        <f>IF(Tbl_Transactions[[#This Row],[Date]]="","",YEAR(Tbl_Transactions[[#This Row],[Date]]))</f>
        <v>2015</v>
      </c>
      <c r="E894" s="10">
        <f>MONTH(Tbl_Transactions[[#This Row],[Date]])</f>
        <v>6</v>
      </c>
      <c r="F894" s="10" t="str">
        <f>VLOOKUP(Tbl_Transactions[[#This Row],[Month Num]],Tbl_Lookup_Month[],2)</f>
        <v>Jun</v>
      </c>
      <c r="G894" s="10">
        <f>DAY(Tbl_Transactions[[#This Row],[Date]])</f>
        <v>23</v>
      </c>
      <c r="H894" s="10">
        <f>WEEKDAY(Tbl_Transactions[[#This Row],[Date]])</f>
        <v>3</v>
      </c>
      <c r="I894" s="10" t="str">
        <f>VLOOKUP(Tbl_Transactions[[#This Row],[Weekday Num]],Tbl_Lookup_Weekday[], 2)</f>
        <v>Tue</v>
      </c>
      <c r="J894" s="10" t="str">
        <f>VLOOKUP(Tbl_Transactions[[#This Row],[Time]],Tbl_Lookup_Time[],4,TRUE)</f>
        <v>Early Morning</v>
      </c>
      <c r="K894" s="10" t="s">
        <v>17</v>
      </c>
      <c r="L894" s="10" t="s">
        <v>16</v>
      </c>
      <c r="M894" s="10" t="s">
        <v>18</v>
      </c>
      <c r="N894" s="10" t="s">
        <v>19</v>
      </c>
      <c r="O894" s="14">
        <v>499</v>
      </c>
      <c r="P894" s="14">
        <f>IF(Tbl_Transactions[[#This Row],[Type]]="Income",Tbl_Transactions[[#This Row],[Amount]]*Rng_Lookup_IncomeTax,Tbl_Transactions[[#This Row],[Amount]]*Rng_Lookup_SalesTax)</f>
        <v>189.62</v>
      </c>
      <c r="Q894" s="14">
        <f>IF(Tbl_Transactions[[#This Row],[Type]]="Expense",Tbl_Transactions[[#This Row],[Amount]]+Tbl_Transactions[[#This Row],[Tax]],Tbl_Transactions[[#This Row],[Amount]]-Tbl_Transactions[[#This Row],[Tax]])</f>
        <v>309.38</v>
      </c>
      <c r="R894" s="10" t="str">
        <f>IF(Tbl_Transactions[[#This Row],[Category]]="Income","Income","Expense")</f>
        <v>Income</v>
      </c>
    </row>
    <row r="895" spans="1:18" x14ac:dyDescent="0.25">
      <c r="A895" s="10">
        <v>894</v>
      </c>
      <c r="B895" s="15">
        <v>42181</v>
      </c>
      <c r="C895" s="16">
        <v>0.75716729349642875</v>
      </c>
      <c r="D895" s="10">
        <f>IF(Tbl_Transactions[[#This Row],[Date]]="","",YEAR(Tbl_Transactions[[#This Row],[Date]]))</f>
        <v>2015</v>
      </c>
      <c r="E895" s="10">
        <f>MONTH(Tbl_Transactions[[#This Row],[Date]])</f>
        <v>6</v>
      </c>
      <c r="F895" s="10" t="str">
        <f>VLOOKUP(Tbl_Transactions[[#This Row],[Month Num]],Tbl_Lookup_Month[],2)</f>
        <v>Jun</v>
      </c>
      <c r="G895" s="10">
        <f>DAY(Tbl_Transactions[[#This Row],[Date]])</f>
        <v>26</v>
      </c>
      <c r="H895" s="10">
        <f>WEEKDAY(Tbl_Transactions[[#This Row],[Date]])</f>
        <v>6</v>
      </c>
      <c r="I895" s="10" t="str">
        <f>VLOOKUP(Tbl_Transactions[[#This Row],[Weekday Num]],Tbl_Lookup_Weekday[], 2)</f>
        <v>Fri</v>
      </c>
      <c r="J895" s="10" t="str">
        <f>VLOOKUP(Tbl_Transactions[[#This Row],[Time]],Tbl_Lookup_Time[],4,TRUE)</f>
        <v>Evening</v>
      </c>
      <c r="K895" s="10" t="s">
        <v>55</v>
      </c>
      <c r="L895" s="10" t="s">
        <v>57</v>
      </c>
      <c r="M895" s="10" t="s">
        <v>58</v>
      </c>
      <c r="N895" s="10" t="s">
        <v>26</v>
      </c>
      <c r="O895" s="14">
        <v>390</v>
      </c>
      <c r="P895" s="14">
        <f>IF(Tbl_Transactions[[#This Row],[Type]]="Income",Tbl_Transactions[[#This Row],[Amount]]*Rng_Lookup_IncomeTax,Tbl_Transactions[[#This Row],[Amount]]*Rng_Lookup_SalesTax)</f>
        <v>34.612499999999997</v>
      </c>
      <c r="Q895" s="14">
        <f>IF(Tbl_Transactions[[#This Row],[Type]]="Expense",Tbl_Transactions[[#This Row],[Amount]]+Tbl_Transactions[[#This Row],[Tax]],Tbl_Transactions[[#This Row],[Amount]]-Tbl_Transactions[[#This Row],[Tax]])</f>
        <v>424.61250000000001</v>
      </c>
      <c r="R895" s="10" t="str">
        <f>IF(Tbl_Transactions[[#This Row],[Category]]="Income","Income","Expense")</f>
        <v>Expense</v>
      </c>
    </row>
    <row r="896" spans="1:18" x14ac:dyDescent="0.25">
      <c r="A896" s="10">
        <v>895</v>
      </c>
      <c r="B896" s="15">
        <v>42183</v>
      </c>
      <c r="C896" s="16">
        <v>0.61862775469336662</v>
      </c>
      <c r="D896" s="10">
        <f>IF(Tbl_Transactions[[#This Row],[Date]]="","",YEAR(Tbl_Transactions[[#This Row],[Date]]))</f>
        <v>2015</v>
      </c>
      <c r="E896" s="10">
        <f>MONTH(Tbl_Transactions[[#This Row],[Date]])</f>
        <v>6</v>
      </c>
      <c r="F896" s="10" t="str">
        <f>VLOOKUP(Tbl_Transactions[[#This Row],[Month Num]],Tbl_Lookup_Month[],2)</f>
        <v>Jun</v>
      </c>
      <c r="G896" s="10">
        <f>DAY(Tbl_Transactions[[#This Row],[Date]])</f>
        <v>28</v>
      </c>
      <c r="H896" s="10">
        <f>WEEKDAY(Tbl_Transactions[[#This Row],[Date]])</f>
        <v>1</v>
      </c>
      <c r="I896" s="10" t="str">
        <f>VLOOKUP(Tbl_Transactions[[#This Row],[Weekday Num]],Tbl_Lookup_Weekday[], 2)</f>
        <v>Sun</v>
      </c>
      <c r="J896" s="10" t="str">
        <f>VLOOKUP(Tbl_Transactions[[#This Row],[Time]],Tbl_Lookup_Time[],4,TRUE)</f>
        <v>Afternoon</v>
      </c>
      <c r="K896" s="10" t="s">
        <v>24</v>
      </c>
      <c r="L896" s="10" t="s">
        <v>23</v>
      </c>
      <c r="M896" s="10" t="s">
        <v>25</v>
      </c>
      <c r="N896" s="10" t="s">
        <v>35</v>
      </c>
      <c r="O896" s="14">
        <v>260</v>
      </c>
      <c r="P896" s="14">
        <f>IF(Tbl_Transactions[[#This Row],[Type]]="Income",Tbl_Transactions[[#This Row],[Amount]]*Rng_Lookup_IncomeTax,Tbl_Transactions[[#This Row],[Amount]]*Rng_Lookup_SalesTax)</f>
        <v>23.074999999999999</v>
      </c>
      <c r="Q896" s="14">
        <f>IF(Tbl_Transactions[[#This Row],[Type]]="Expense",Tbl_Transactions[[#This Row],[Amount]]+Tbl_Transactions[[#This Row],[Tax]],Tbl_Transactions[[#This Row],[Amount]]-Tbl_Transactions[[#This Row],[Tax]])</f>
        <v>283.07499999999999</v>
      </c>
      <c r="R896" s="10" t="str">
        <f>IF(Tbl_Transactions[[#This Row],[Category]]="Income","Income","Expense")</f>
        <v>Expense</v>
      </c>
    </row>
    <row r="897" spans="1:18" x14ac:dyDescent="0.25">
      <c r="A897" s="10">
        <v>896</v>
      </c>
      <c r="B897" s="15">
        <v>42185</v>
      </c>
      <c r="C897" s="16">
        <v>0.8644612110285943</v>
      </c>
      <c r="D897" s="10">
        <f>IF(Tbl_Transactions[[#This Row],[Date]]="","",YEAR(Tbl_Transactions[[#This Row],[Date]]))</f>
        <v>2015</v>
      </c>
      <c r="E897" s="10">
        <f>MONTH(Tbl_Transactions[[#This Row],[Date]])</f>
        <v>6</v>
      </c>
      <c r="F897" s="10" t="str">
        <f>VLOOKUP(Tbl_Transactions[[#This Row],[Month Num]],Tbl_Lookup_Month[],2)</f>
        <v>Jun</v>
      </c>
      <c r="G897" s="10">
        <f>DAY(Tbl_Transactions[[#This Row],[Date]])</f>
        <v>30</v>
      </c>
      <c r="H897" s="10">
        <f>WEEKDAY(Tbl_Transactions[[#This Row],[Date]])</f>
        <v>3</v>
      </c>
      <c r="I897" s="10" t="str">
        <f>VLOOKUP(Tbl_Transactions[[#This Row],[Weekday Num]],Tbl_Lookup_Weekday[], 2)</f>
        <v>Tue</v>
      </c>
      <c r="J897" s="10" t="str">
        <f>VLOOKUP(Tbl_Transactions[[#This Row],[Time]],Tbl_Lookup_Time[],4,TRUE)</f>
        <v>Evening</v>
      </c>
      <c r="K897" s="10" t="s">
        <v>28</v>
      </c>
      <c r="L897" s="10" t="s">
        <v>27</v>
      </c>
      <c r="M897" s="10" t="s">
        <v>29</v>
      </c>
      <c r="N897" s="10" t="s">
        <v>26</v>
      </c>
      <c r="O897" s="14">
        <v>80</v>
      </c>
      <c r="P897" s="14">
        <f>IF(Tbl_Transactions[[#This Row],[Type]]="Income",Tbl_Transactions[[#This Row],[Amount]]*Rng_Lookup_IncomeTax,Tbl_Transactions[[#This Row],[Amount]]*Rng_Lookup_SalesTax)</f>
        <v>7.1</v>
      </c>
      <c r="Q897" s="14">
        <f>IF(Tbl_Transactions[[#This Row],[Type]]="Expense",Tbl_Transactions[[#This Row],[Amount]]+Tbl_Transactions[[#This Row],[Tax]],Tbl_Transactions[[#This Row],[Amount]]-Tbl_Transactions[[#This Row],[Tax]])</f>
        <v>87.1</v>
      </c>
      <c r="R897" s="10" t="str">
        <f>IF(Tbl_Transactions[[#This Row],[Category]]="Income","Income","Expense")</f>
        <v>Expense</v>
      </c>
    </row>
    <row r="898" spans="1:18" x14ac:dyDescent="0.25">
      <c r="A898" s="10">
        <v>897</v>
      </c>
      <c r="B898" s="15">
        <v>42193</v>
      </c>
      <c r="C898" s="16">
        <v>0.21692770570827113</v>
      </c>
      <c r="D898" s="10">
        <f>IF(Tbl_Transactions[[#This Row],[Date]]="","",YEAR(Tbl_Transactions[[#This Row],[Date]]))</f>
        <v>2015</v>
      </c>
      <c r="E898" s="10">
        <f>MONTH(Tbl_Transactions[[#This Row],[Date]])</f>
        <v>7</v>
      </c>
      <c r="F898" s="10" t="str">
        <f>VLOOKUP(Tbl_Transactions[[#This Row],[Month Num]],Tbl_Lookup_Month[],2)</f>
        <v>Jul</v>
      </c>
      <c r="G898" s="10">
        <f>DAY(Tbl_Transactions[[#This Row],[Date]])</f>
        <v>8</v>
      </c>
      <c r="H898" s="10">
        <f>WEEKDAY(Tbl_Transactions[[#This Row],[Date]])</f>
        <v>4</v>
      </c>
      <c r="I898" s="10" t="str">
        <f>VLOOKUP(Tbl_Transactions[[#This Row],[Weekday Num]],Tbl_Lookup_Weekday[], 2)</f>
        <v>Wed</v>
      </c>
      <c r="J898" s="10" t="str">
        <f>VLOOKUP(Tbl_Transactions[[#This Row],[Time]],Tbl_Lookup_Time[],4,TRUE)</f>
        <v>Early Morning</v>
      </c>
      <c r="K898" s="10" t="s">
        <v>24</v>
      </c>
      <c r="L898" s="10" t="s">
        <v>23</v>
      </c>
      <c r="M898" s="10" t="s">
        <v>25</v>
      </c>
      <c r="N898" s="10" t="s">
        <v>35</v>
      </c>
      <c r="O898" s="14">
        <v>403</v>
      </c>
      <c r="P898" s="14">
        <f>IF(Tbl_Transactions[[#This Row],[Type]]="Income",Tbl_Transactions[[#This Row],[Amount]]*Rng_Lookup_IncomeTax,Tbl_Transactions[[#This Row],[Amount]]*Rng_Lookup_SalesTax)</f>
        <v>35.766249999999999</v>
      </c>
      <c r="Q898" s="14">
        <f>IF(Tbl_Transactions[[#This Row],[Type]]="Expense",Tbl_Transactions[[#This Row],[Amount]]+Tbl_Transactions[[#This Row],[Tax]],Tbl_Transactions[[#This Row],[Amount]]-Tbl_Transactions[[#This Row],[Tax]])</f>
        <v>438.76625000000001</v>
      </c>
      <c r="R898" s="10" t="str">
        <f>IF(Tbl_Transactions[[#This Row],[Category]]="Income","Income","Expense")</f>
        <v>Expense</v>
      </c>
    </row>
    <row r="899" spans="1:18" x14ac:dyDescent="0.25">
      <c r="A899" s="10">
        <v>898</v>
      </c>
      <c r="B899" s="15">
        <v>42195</v>
      </c>
      <c r="C899" s="16">
        <v>0.84946791943054212</v>
      </c>
      <c r="D899" s="10">
        <f>IF(Tbl_Transactions[[#This Row],[Date]]="","",YEAR(Tbl_Transactions[[#This Row],[Date]]))</f>
        <v>2015</v>
      </c>
      <c r="E899" s="10">
        <f>MONTH(Tbl_Transactions[[#This Row],[Date]])</f>
        <v>7</v>
      </c>
      <c r="F899" s="10" t="str">
        <f>VLOOKUP(Tbl_Transactions[[#This Row],[Month Num]],Tbl_Lookup_Month[],2)</f>
        <v>Jul</v>
      </c>
      <c r="G899" s="10">
        <f>DAY(Tbl_Transactions[[#This Row],[Date]])</f>
        <v>10</v>
      </c>
      <c r="H899" s="10">
        <f>WEEKDAY(Tbl_Transactions[[#This Row],[Date]])</f>
        <v>6</v>
      </c>
      <c r="I899" s="10" t="str">
        <f>VLOOKUP(Tbl_Transactions[[#This Row],[Weekday Num]],Tbl_Lookup_Weekday[], 2)</f>
        <v>Fri</v>
      </c>
      <c r="J899" s="10" t="str">
        <f>VLOOKUP(Tbl_Transactions[[#This Row],[Time]],Tbl_Lookup_Time[],4,TRUE)</f>
        <v>Evening</v>
      </c>
      <c r="K899" s="10" t="s">
        <v>60</v>
      </c>
      <c r="L899" s="10" t="s">
        <v>59</v>
      </c>
      <c r="M899" s="10" t="s">
        <v>61</v>
      </c>
      <c r="N899" s="10" t="s">
        <v>19</v>
      </c>
      <c r="O899" s="14">
        <v>451</v>
      </c>
      <c r="P899" s="14">
        <f>IF(Tbl_Transactions[[#This Row],[Type]]="Income",Tbl_Transactions[[#This Row],[Amount]]*Rng_Lookup_IncomeTax,Tbl_Transactions[[#This Row],[Amount]]*Rng_Lookup_SalesTax)</f>
        <v>40.026249999999997</v>
      </c>
      <c r="Q899" s="14">
        <f>IF(Tbl_Transactions[[#This Row],[Type]]="Expense",Tbl_Transactions[[#This Row],[Amount]]+Tbl_Transactions[[#This Row],[Tax]],Tbl_Transactions[[#This Row],[Amount]]-Tbl_Transactions[[#This Row],[Tax]])</f>
        <v>491.02625</v>
      </c>
      <c r="R899" s="10" t="str">
        <f>IF(Tbl_Transactions[[#This Row],[Category]]="Income","Income","Expense")</f>
        <v>Expense</v>
      </c>
    </row>
    <row r="900" spans="1:18" x14ac:dyDescent="0.25">
      <c r="A900" s="10">
        <v>899</v>
      </c>
      <c r="B900" s="15">
        <v>42195</v>
      </c>
      <c r="C900" s="16">
        <v>6.7397014039197622E-2</v>
      </c>
      <c r="D900" s="10">
        <f>IF(Tbl_Transactions[[#This Row],[Date]]="","",YEAR(Tbl_Transactions[[#This Row],[Date]]))</f>
        <v>2015</v>
      </c>
      <c r="E900" s="10">
        <f>MONTH(Tbl_Transactions[[#This Row],[Date]])</f>
        <v>7</v>
      </c>
      <c r="F900" s="10" t="str">
        <f>VLOOKUP(Tbl_Transactions[[#This Row],[Month Num]],Tbl_Lookup_Month[],2)</f>
        <v>Jul</v>
      </c>
      <c r="G900" s="10">
        <f>DAY(Tbl_Transactions[[#This Row],[Date]])</f>
        <v>10</v>
      </c>
      <c r="H900" s="10">
        <f>WEEKDAY(Tbl_Transactions[[#This Row],[Date]])</f>
        <v>6</v>
      </c>
      <c r="I900" s="10" t="str">
        <f>VLOOKUP(Tbl_Transactions[[#This Row],[Weekday Num]],Tbl_Lookup_Weekday[], 2)</f>
        <v>Fri</v>
      </c>
      <c r="J900" s="10" t="str">
        <f>VLOOKUP(Tbl_Transactions[[#This Row],[Time]],Tbl_Lookup_Time[],4,TRUE)</f>
        <v>Night</v>
      </c>
      <c r="K900" s="10" t="s">
        <v>37</v>
      </c>
      <c r="L900" s="10" t="s">
        <v>47</v>
      </c>
      <c r="M900" s="10" t="s">
        <v>48</v>
      </c>
      <c r="N900" s="10" t="s">
        <v>35</v>
      </c>
      <c r="O900" s="14">
        <v>187</v>
      </c>
      <c r="P900" s="14">
        <f>IF(Tbl_Transactions[[#This Row],[Type]]="Income",Tbl_Transactions[[#This Row],[Amount]]*Rng_Lookup_IncomeTax,Tbl_Transactions[[#This Row],[Amount]]*Rng_Lookup_SalesTax)</f>
        <v>16.596249999999998</v>
      </c>
      <c r="Q900" s="14">
        <f>IF(Tbl_Transactions[[#This Row],[Type]]="Expense",Tbl_Transactions[[#This Row],[Amount]]+Tbl_Transactions[[#This Row],[Tax]],Tbl_Transactions[[#This Row],[Amount]]-Tbl_Transactions[[#This Row],[Tax]])</f>
        <v>203.59625</v>
      </c>
      <c r="R900" s="10" t="str">
        <f>IF(Tbl_Transactions[[#This Row],[Category]]="Income","Income","Expense")</f>
        <v>Expense</v>
      </c>
    </row>
    <row r="901" spans="1:18" x14ac:dyDescent="0.25">
      <c r="A901" s="10">
        <v>900</v>
      </c>
      <c r="B901" s="15">
        <v>42196</v>
      </c>
      <c r="C901" s="16">
        <v>8.5823827963033117E-2</v>
      </c>
      <c r="D901" s="10">
        <f>IF(Tbl_Transactions[[#This Row],[Date]]="","",YEAR(Tbl_Transactions[[#This Row],[Date]]))</f>
        <v>2015</v>
      </c>
      <c r="E901" s="10">
        <f>MONTH(Tbl_Transactions[[#This Row],[Date]])</f>
        <v>7</v>
      </c>
      <c r="F901" s="10" t="str">
        <f>VLOOKUP(Tbl_Transactions[[#This Row],[Month Num]],Tbl_Lookup_Month[],2)</f>
        <v>Jul</v>
      </c>
      <c r="G901" s="10">
        <f>DAY(Tbl_Transactions[[#This Row],[Date]])</f>
        <v>11</v>
      </c>
      <c r="H901" s="10">
        <f>WEEKDAY(Tbl_Transactions[[#This Row],[Date]])</f>
        <v>7</v>
      </c>
      <c r="I901" s="10" t="str">
        <f>VLOOKUP(Tbl_Transactions[[#This Row],[Weekday Num]],Tbl_Lookup_Weekday[], 2)</f>
        <v>Sat</v>
      </c>
      <c r="J901" s="10" t="str">
        <f>VLOOKUP(Tbl_Transactions[[#This Row],[Time]],Tbl_Lookup_Time[],4,TRUE)</f>
        <v>Night</v>
      </c>
      <c r="K901" s="10" t="s">
        <v>55</v>
      </c>
      <c r="L901" s="10" t="s">
        <v>57</v>
      </c>
      <c r="M901" s="10" t="s">
        <v>58</v>
      </c>
      <c r="N901" s="10" t="s">
        <v>19</v>
      </c>
      <c r="O901" s="14">
        <v>151</v>
      </c>
      <c r="P901" s="14">
        <f>IF(Tbl_Transactions[[#This Row],[Type]]="Income",Tbl_Transactions[[#This Row],[Amount]]*Rng_Lookup_IncomeTax,Tbl_Transactions[[#This Row],[Amount]]*Rng_Lookup_SalesTax)</f>
        <v>13.401249999999999</v>
      </c>
      <c r="Q901" s="14">
        <f>IF(Tbl_Transactions[[#This Row],[Type]]="Expense",Tbl_Transactions[[#This Row],[Amount]]+Tbl_Transactions[[#This Row],[Tax]],Tbl_Transactions[[#This Row],[Amount]]-Tbl_Transactions[[#This Row],[Tax]])</f>
        <v>164.40125</v>
      </c>
      <c r="R901" s="10" t="str">
        <f>IF(Tbl_Transactions[[#This Row],[Category]]="Income","Income","Expense")</f>
        <v>Expense</v>
      </c>
    </row>
    <row r="902" spans="1:18" x14ac:dyDescent="0.25">
      <c r="A902" s="10">
        <v>901</v>
      </c>
      <c r="B902" s="15">
        <v>42196</v>
      </c>
      <c r="C902" s="16">
        <v>0.51362909867156159</v>
      </c>
      <c r="D902" s="10">
        <f>IF(Tbl_Transactions[[#This Row],[Date]]="","",YEAR(Tbl_Transactions[[#This Row],[Date]]))</f>
        <v>2015</v>
      </c>
      <c r="E902" s="10">
        <f>MONTH(Tbl_Transactions[[#This Row],[Date]])</f>
        <v>7</v>
      </c>
      <c r="F902" s="10" t="str">
        <f>VLOOKUP(Tbl_Transactions[[#This Row],[Month Num]],Tbl_Lookup_Month[],2)</f>
        <v>Jul</v>
      </c>
      <c r="G902" s="10">
        <f>DAY(Tbl_Transactions[[#This Row],[Date]])</f>
        <v>11</v>
      </c>
      <c r="H902" s="10">
        <f>WEEKDAY(Tbl_Transactions[[#This Row],[Date]])</f>
        <v>7</v>
      </c>
      <c r="I902" s="10" t="str">
        <f>VLOOKUP(Tbl_Transactions[[#This Row],[Weekday Num]],Tbl_Lookup_Weekday[], 2)</f>
        <v>Sat</v>
      </c>
      <c r="J902" s="10" t="str">
        <f>VLOOKUP(Tbl_Transactions[[#This Row],[Time]],Tbl_Lookup_Time[],4,TRUE)</f>
        <v>Afternoon</v>
      </c>
      <c r="K902" s="10" t="s">
        <v>24</v>
      </c>
      <c r="L902" s="10" t="s">
        <v>23</v>
      </c>
      <c r="M902" s="10" t="s">
        <v>25</v>
      </c>
      <c r="N902" s="10" t="s">
        <v>35</v>
      </c>
      <c r="O902" s="14">
        <v>428</v>
      </c>
      <c r="P902" s="14">
        <f>IF(Tbl_Transactions[[#This Row],[Type]]="Income",Tbl_Transactions[[#This Row],[Amount]]*Rng_Lookup_IncomeTax,Tbl_Transactions[[#This Row],[Amount]]*Rng_Lookup_SalesTax)</f>
        <v>37.984999999999999</v>
      </c>
      <c r="Q902" s="14">
        <f>IF(Tbl_Transactions[[#This Row],[Type]]="Expense",Tbl_Transactions[[#This Row],[Amount]]+Tbl_Transactions[[#This Row],[Tax]],Tbl_Transactions[[#This Row],[Amount]]-Tbl_Transactions[[#This Row],[Tax]])</f>
        <v>465.98500000000001</v>
      </c>
      <c r="R902" s="10" t="str">
        <f>IF(Tbl_Transactions[[#This Row],[Category]]="Income","Income","Expense")</f>
        <v>Expense</v>
      </c>
    </row>
    <row r="903" spans="1:18" x14ac:dyDescent="0.25">
      <c r="A903" s="10">
        <v>902</v>
      </c>
      <c r="B903" s="15">
        <v>42198</v>
      </c>
      <c r="C903" s="16">
        <v>0.55567511701628958</v>
      </c>
      <c r="D903" s="10">
        <f>IF(Tbl_Transactions[[#This Row],[Date]]="","",YEAR(Tbl_Transactions[[#This Row],[Date]]))</f>
        <v>2015</v>
      </c>
      <c r="E903" s="10">
        <f>MONTH(Tbl_Transactions[[#This Row],[Date]])</f>
        <v>7</v>
      </c>
      <c r="F903" s="10" t="str">
        <f>VLOOKUP(Tbl_Transactions[[#This Row],[Month Num]],Tbl_Lookup_Month[],2)</f>
        <v>Jul</v>
      </c>
      <c r="G903" s="10">
        <f>DAY(Tbl_Transactions[[#This Row],[Date]])</f>
        <v>13</v>
      </c>
      <c r="H903" s="10">
        <f>WEEKDAY(Tbl_Transactions[[#This Row],[Date]])</f>
        <v>2</v>
      </c>
      <c r="I903" s="10" t="str">
        <f>VLOOKUP(Tbl_Transactions[[#This Row],[Weekday Num]],Tbl_Lookup_Weekday[], 2)</f>
        <v>Mon</v>
      </c>
      <c r="J903" s="10" t="str">
        <f>VLOOKUP(Tbl_Transactions[[#This Row],[Time]],Tbl_Lookup_Time[],4,TRUE)</f>
        <v>Afternoon</v>
      </c>
      <c r="K903" s="10" t="s">
        <v>24</v>
      </c>
      <c r="L903" s="10" t="s">
        <v>23</v>
      </c>
      <c r="M903" s="10" t="s">
        <v>25</v>
      </c>
      <c r="N903" s="10" t="s">
        <v>35</v>
      </c>
      <c r="O903" s="14">
        <v>136</v>
      </c>
      <c r="P903" s="14">
        <f>IF(Tbl_Transactions[[#This Row],[Type]]="Income",Tbl_Transactions[[#This Row],[Amount]]*Rng_Lookup_IncomeTax,Tbl_Transactions[[#This Row],[Amount]]*Rng_Lookup_SalesTax)</f>
        <v>12.07</v>
      </c>
      <c r="Q903" s="14">
        <f>IF(Tbl_Transactions[[#This Row],[Type]]="Expense",Tbl_Transactions[[#This Row],[Amount]]+Tbl_Transactions[[#This Row],[Tax]],Tbl_Transactions[[#This Row],[Amount]]-Tbl_Transactions[[#This Row],[Tax]])</f>
        <v>148.07</v>
      </c>
      <c r="R903" s="10" t="str">
        <f>IF(Tbl_Transactions[[#This Row],[Category]]="Income","Income","Expense")</f>
        <v>Expense</v>
      </c>
    </row>
    <row r="904" spans="1:18" x14ac:dyDescent="0.25">
      <c r="A904" s="10">
        <v>903</v>
      </c>
      <c r="B904" s="15">
        <v>42204</v>
      </c>
      <c r="C904" s="16">
        <v>0.31494603493961126</v>
      </c>
      <c r="D904" s="10">
        <f>IF(Tbl_Transactions[[#This Row],[Date]]="","",YEAR(Tbl_Transactions[[#This Row],[Date]]))</f>
        <v>2015</v>
      </c>
      <c r="E904" s="10">
        <f>MONTH(Tbl_Transactions[[#This Row],[Date]])</f>
        <v>7</v>
      </c>
      <c r="F904" s="10" t="str">
        <f>VLOOKUP(Tbl_Transactions[[#This Row],[Month Num]],Tbl_Lookup_Month[],2)</f>
        <v>Jul</v>
      </c>
      <c r="G904" s="10">
        <f>DAY(Tbl_Transactions[[#This Row],[Date]])</f>
        <v>19</v>
      </c>
      <c r="H904" s="10">
        <f>WEEKDAY(Tbl_Transactions[[#This Row],[Date]])</f>
        <v>1</v>
      </c>
      <c r="I904" s="10" t="str">
        <f>VLOOKUP(Tbl_Transactions[[#This Row],[Weekday Num]],Tbl_Lookup_Weekday[], 2)</f>
        <v>Sun</v>
      </c>
      <c r="J904" s="10" t="str">
        <f>VLOOKUP(Tbl_Transactions[[#This Row],[Time]],Tbl_Lookup_Time[],4,TRUE)</f>
        <v>Morning</v>
      </c>
      <c r="K904" s="10" t="s">
        <v>17</v>
      </c>
      <c r="L904" s="10" t="s">
        <v>20</v>
      </c>
      <c r="M904" s="10" t="s">
        <v>21</v>
      </c>
      <c r="N904" s="10" t="s">
        <v>26</v>
      </c>
      <c r="O904" s="14">
        <v>478</v>
      </c>
      <c r="P904" s="14">
        <f>IF(Tbl_Transactions[[#This Row],[Type]]="Income",Tbl_Transactions[[#This Row],[Amount]]*Rng_Lookup_IncomeTax,Tbl_Transactions[[#This Row],[Amount]]*Rng_Lookup_SalesTax)</f>
        <v>181.64000000000001</v>
      </c>
      <c r="Q904" s="14">
        <f>IF(Tbl_Transactions[[#This Row],[Type]]="Expense",Tbl_Transactions[[#This Row],[Amount]]+Tbl_Transactions[[#This Row],[Tax]],Tbl_Transactions[[#This Row],[Amount]]-Tbl_Transactions[[#This Row],[Tax]])</f>
        <v>296.36</v>
      </c>
      <c r="R904" s="10" t="str">
        <f>IF(Tbl_Transactions[[#This Row],[Category]]="Income","Income","Expense")</f>
        <v>Income</v>
      </c>
    </row>
    <row r="905" spans="1:18" x14ac:dyDescent="0.25">
      <c r="A905" s="10">
        <v>904</v>
      </c>
      <c r="B905" s="15">
        <v>42214</v>
      </c>
      <c r="C905" s="16">
        <v>0.48057300887609533</v>
      </c>
      <c r="D905" s="10">
        <f>IF(Tbl_Transactions[[#This Row],[Date]]="","",YEAR(Tbl_Transactions[[#This Row],[Date]]))</f>
        <v>2015</v>
      </c>
      <c r="E905" s="10">
        <f>MONTH(Tbl_Transactions[[#This Row],[Date]])</f>
        <v>7</v>
      </c>
      <c r="F905" s="10" t="str">
        <f>VLOOKUP(Tbl_Transactions[[#This Row],[Month Num]],Tbl_Lookup_Month[],2)</f>
        <v>Jul</v>
      </c>
      <c r="G905" s="10">
        <f>DAY(Tbl_Transactions[[#This Row],[Date]])</f>
        <v>29</v>
      </c>
      <c r="H905" s="10">
        <f>WEEKDAY(Tbl_Transactions[[#This Row],[Date]])</f>
        <v>4</v>
      </c>
      <c r="I905" s="10" t="str">
        <f>VLOOKUP(Tbl_Transactions[[#This Row],[Weekday Num]],Tbl_Lookup_Weekday[], 2)</f>
        <v>Wed</v>
      </c>
      <c r="J905" s="10" t="str">
        <f>VLOOKUP(Tbl_Transactions[[#This Row],[Time]],Tbl_Lookup_Time[],4,TRUE)</f>
        <v>Late Morning</v>
      </c>
      <c r="K905" s="10" t="s">
        <v>37</v>
      </c>
      <c r="L905" s="10" t="s">
        <v>47</v>
      </c>
      <c r="M905" s="10" t="s">
        <v>48</v>
      </c>
      <c r="N905" s="10" t="s">
        <v>26</v>
      </c>
      <c r="O905" s="14">
        <v>70</v>
      </c>
      <c r="P905" s="14">
        <f>IF(Tbl_Transactions[[#This Row],[Type]]="Income",Tbl_Transactions[[#This Row],[Amount]]*Rng_Lookup_IncomeTax,Tbl_Transactions[[#This Row],[Amount]]*Rng_Lookup_SalesTax)</f>
        <v>6.2124999999999995</v>
      </c>
      <c r="Q905" s="14">
        <f>IF(Tbl_Transactions[[#This Row],[Type]]="Expense",Tbl_Transactions[[#This Row],[Amount]]+Tbl_Transactions[[#This Row],[Tax]],Tbl_Transactions[[#This Row],[Amount]]-Tbl_Transactions[[#This Row],[Tax]])</f>
        <v>76.212500000000006</v>
      </c>
      <c r="R905" s="10" t="str">
        <f>IF(Tbl_Transactions[[#This Row],[Category]]="Income","Income","Expense")</f>
        <v>Expense</v>
      </c>
    </row>
    <row r="906" spans="1:18" x14ac:dyDescent="0.25">
      <c r="A906" s="10">
        <v>905</v>
      </c>
      <c r="B906" s="15">
        <v>42215</v>
      </c>
      <c r="C906" s="16">
        <v>7.7055884322758561E-2</v>
      </c>
      <c r="D906" s="10">
        <f>IF(Tbl_Transactions[[#This Row],[Date]]="","",YEAR(Tbl_Transactions[[#This Row],[Date]]))</f>
        <v>2015</v>
      </c>
      <c r="E906" s="10">
        <f>MONTH(Tbl_Transactions[[#This Row],[Date]])</f>
        <v>7</v>
      </c>
      <c r="F906" s="10" t="str">
        <f>VLOOKUP(Tbl_Transactions[[#This Row],[Month Num]],Tbl_Lookup_Month[],2)</f>
        <v>Jul</v>
      </c>
      <c r="G906" s="10">
        <f>DAY(Tbl_Transactions[[#This Row],[Date]])</f>
        <v>30</v>
      </c>
      <c r="H906" s="10">
        <f>WEEKDAY(Tbl_Transactions[[#This Row],[Date]])</f>
        <v>5</v>
      </c>
      <c r="I906" s="10" t="str">
        <f>VLOOKUP(Tbl_Transactions[[#This Row],[Weekday Num]],Tbl_Lookup_Weekday[], 2)</f>
        <v>Thu</v>
      </c>
      <c r="J906" s="10" t="str">
        <f>VLOOKUP(Tbl_Transactions[[#This Row],[Time]],Tbl_Lookup_Time[],4,TRUE)</f>
        <v>Night</v>
      </c>
      <c r="K906" s="10" t="s">
        <v>37</v>
      </c>
      <c r="L906" s="10" t="s">
        <v>47</v>
      </c>
      <c r="M906" s="10" t="s">
        <v>48</v>
      </c>
      <c r="N906" s="10" t="s">
        <v>26</v>
      </c>
      <c r="O906" s="14">
        <v>193</v>
      </c>
      <c r="P906" s="14">
        <f>IF(Tbl_Transactions[[#This Row],[Type]]="Income",Tbl_Transactions[[#This Row],[Amount]]*Rng_Lookup_IncomeTax,Tbl_Transactions[[#This Row],[Amount]]*Rng_Lookup_SalesTax)</f>
        <v>17.12875</v>
      </c>
      <c r="Q906" s="14">
        <f>IF(Tbl_Transactions[[#This Row],[Type]]="Expense",Tbl_Transactions[[#This Row],[Amount]]+Tbl_Transactions[[#This Row],[Tax]],Tbl_Transactions[[#This Row],[Amount]]-Tbl_Transactions[[#This Row],[Tax]])</f>
        <v>210.12875</v>
      </c>
      <c r="R906" s="10" t="str">
        <f>IF(Tbl_Transactions[[#This Row],[Category]]="Income","Income","Expense")</f>
        <v>Expense</v>
      </c>
    </row>
    <row r="907" spans="1:18" x14ac:dyDescent="0.25">
      <c r="A907" s="10">
        <v>906</v>
      </c>
      <c r="B907" s="15">
        <v>42215</v>
      </c>
      <c r="C907" s="16">
        <v>0.55880516135070224</v>
      </c>
      <c r="D907" s="10">
        <f>IF(Tbl_Transactions[[#This Row],[Date]]="","",YEAR(Tbl_Transactions[[#This Row],[Date]]))</f>
        <v>2015</v>
      </c>
      <c r="E907" s="10">
        <f>MONTH(Tbl_Transactions[[#This Row],[Date]])</f>
        <v>7</v>
      </c>
      <c r="F907" s="10" t="str">
        <f>VLOOKUP(Tbl_Transactions[[#This Row],[Month Num]],Tbl_Lookup_Month[],2)</f>
        <v>Jul</v>
      </c>
      <c r="G907" s="10">
        <f>DAY(Tbl_Transactions[[#This Row],[Date]])</f>
        <v>30</v>
      </c>
      <c r="H907" s="10">
        <f>WEEKDAY(Tbl_Transactions[[#This Row],[Date]])</f>
        <v>5</v>
      </c>
      <c r="I907" s="10" t="str">
        <f>VLOOKUP(Tbl_Transactions[[#This Row],[Weekday Num]],Tbl_Lookup_Weekday[], 2)</f>
        <v>Thu</v>
      </c>
      <c r="J907" s="10" t="str">
        <f>VLOOKUP(Tbl_Transactions[[#This Row],[Time]],Tbl_Lookup_Time[],4,TRUE)</f>
        <v>Afternoon</v>
      </c>
      <c r="K907" s="10" t="s">
        <v>55</v>
      </c>
      <c r="L907" s="10" t="s">
        <v>54</v>
      </c>
      <c r="M907" s="10" t="s">
        <v>56</v>
      </c>
      <c r="N907" s="10" t="s">
        <v>19</v>
      </c>
      <c r="O907" s="14">
        <v>40</v>
      </c>
      <c r="P907" s="14">
        <f>IF(Tbl_Transactions[[#This Row],[Type]]="Income",Tbl_Transactions[[#This Row],[Amount]]*Rng_Lookup_IncomeTax,Tbl_Transactions[[#This Row],[Amount]]*Rng_Lookup_SalesTax)</f>
        <v>3.55</v>
      </c>
      <c r="Q907" s="14">
        <f>IF(Tbl_Transactions[[#This Row],[Type]]="Expense",Tbl_Transactions[[#This Row],[Amount]]+Tbl_Transactions[[#This Row],[Tax]],Tbl_Transactions[[#This Row],[Amount]]-Tbl_Transactions[[#This Row],[Tax]])</f>
        <v>43.55</v>
      </c>
      <c r="R907" s="10" t="str">
        <f>IF(Tbl_Transactions[[#This Row],[Category]]="Income","Income","Expense")</f>
        <v>Expense</v>
      </c>
    </row>
    <row r="908" spans="1:18" x14ac:dyDescent="0.25">
      <c r="A908" s="10">
        <v>907</v>
      </c>
      <c r="B908" s="15">
        <v>42216</v>
      </c>
      <c r="C908" s="16">
        <v>0.56907211830369164</v>
      </c>
      <c r="D908" s="10">
        <f>IF(Tbl_Transactions[[#This Row],[Date]]="","",YEAR(Tbl_Transactions[[#This Row],[Date]]))</f>
        <v>2015</v>
      </c>
      <c r="E908" s="10">
        <f>MONTH(Tbl_Transactions[[#This Row],[Date]])</f>
        <v>7</v>
      </c>
      <c r="F908" s="10" t="str">
        <f>VLOOKUP(Tbl_Transactions[[#This Row],[Month Num]],Tbl_Lookup_Month[],2)</f>
        <v>Jul</v>
      </c>
      <c r="G908" s="10">
        <f>DAY(Tbl_Transactions[[#This Row],[Date]])</f>
        <v>31</v>
      </c>
      <c r="H908" s="10">
        <f>WEEKDAY(Tbl_Transactions[[#This Row],[Date]])</f>
        <v>6</v>
      </c>
      <c r="I908" s="10" t="str">
        <f>VLOOKUP(Tbl_Transactions[[#This Row],[Weekday Num]],Tbl_Lookup_Weekday[], 2)</f>
        <v>Fri</v>
      </c>
      <c r="J908" s="10" t="str">
        <f>VLOOKUP(Tbl_Transactions[[#This Row],[Time]],Tbl_Lookup_Time[],4,TRUE)</f>
        <v>Afternoon</v>
      </c>
      <c r="K908" s="10" t="s">
        <v>28</v>
      </c>
      <c r="L908" s="10" t="s">
        <v>42</v>
      </c>
      <c r="M908" s="10" t="s">
        <v>43</v>
      </c>
      <c r="N908" s="10" t="s">
        <v>19</v>
      </c>
      <c r="O908" s="14">
        <v>458</v>
      </c>
      <c r="P908" s="14">
        <f>IF(Tbl_Transactions[[#This Row],[Type]]="Income",Tbl_Transactions[[#This Row],[Amount]]*Rng_Lookup_IncomeTax,Tbl_Transactions[[#This Row],[Amount]]*Rng_Lookup_SalesTax)</f>
        <v>40.647500000000001</v>
      </c>
      <c r="Q908" s="14">
        <f>IF(Tbl_Transactions[[#This Row],[Type]]="Expense",Tbl_Transactions[[#This Row],[Amount]]+Tbl_Transactions[[#This Row],[Tax]],Tbl_Transactions[[#This Row],[Amount]]-Tbl_Transactions[[#This Row],[Tax]])</f>
        <v>498.64749999999998</v>
      </c>
      <c r="R908" s="10" t="str">
        <f>IF(Tbl_Transactions[[#This Row],[Category]]="Income","Income","Expense")</f>
        <v>Expense</v>
      </c>
    </row>
    <row r="909" spans="1:18" x14ac:dyDescent="0.25">
      <c r="A909" s="10">
        <v>908</v>
      </c>
      <c r="B909" s="15">
        <v>42217</v>
      </c>
      <c r="C909" s="16">
        <v>0.34647214443760854</v>
      </c>
      <c r="D909" s="10">
        <f>IF(Tbl_Transactions[[#This Row],[Date]]="","",YEAR(Tbl_Transactions[[#This Row],[Date]]))</f>
        <v>2015</v>
      </c>
      <c r="E909" s="10">
        <f>MONTH(Tbl_Transactions[[#This Row],[Date]])</f>
        <v>8</v>
      </c>
      <c r="F909" s="10" t="str">
        <f>VLOOKUP(Tbl_Transactions[[#This Row],[Month Num]],Tbl_Lookup_Month[],2)</f>
        <v>Aug</v>
      </c>
      <c r="G909" s="10">
        <f>DAY(Tbl_Transactions[[#This Row],[Date]])</f>
        <v>1</v>
      </c>
      <c r="H909" s="10">
        <f>WEEKDAY(Tbl_Transactions[[#This Row],[Date]])</f>
        <v>7</v>
      </c>
      <c r="I909" s="10" t="str">
        <f>VLOOKUP(Tbl_Transactions[[#This Row],[Weekday Num]],Tbl_Lookup_Weekday[], 2)</f>
        <v>Sat</v>
      </c>
      <c r="J909" s="10" t="str">
        <f>VLOOKUP(Tbl_Transactions[[#This Row],[Time]],Tbl_Lookup_Time[],4,TRUE)</f>
        <v>Morning</v>
      </c>
      <c r="K909" s="10" t="s">
        <v>60</v>
      </c>
      <c r="L909" s="10" t="s">
        <v>59</v>
      </c>
      <c r="M909" s="10" t="s">
        <v>61</v>
      </c>
      <c r="N909" s="10" t="s">
        <v>19</v>
      </c>
      <c r="O909" s="14">
        <v>362</v>
      </c>
      <c r="P909" s="14">
        <f>IF(Tbl_Transactions[[#This Row],[Type]]="Income",Tbl_Transactions[[#This Row],[Amount]]*Rng_Lookup_IncomeTax,Tbl_Transactions[[#This Row],[Amount]]*Rng_Lookup_SalesTax)</f>
        <v>32.127499999999998</v>
      </c>
      <c r="Q909" s="14">
        <f>IF(Tbl_Transactions[[#This Row],[Type]]="Expense",Tbl_Transactions[[#This Row],[Amount]]+Tbl_Transactions[[#This Row],[Tax]],Tbl_Transactions[[#This Row],[Amount]]-Tbl_Transactions[[#This Row],[Tax]])</f>
        <v>394.1275</v>
      </c>
      <c r="R909" s="10" t="str">
        <f>IF(Tbl_Transactions[[#This Row],[Category]]="Income","Income","Expense")</f>
        <v>Expense</v>
      </c>
    </row>
    <row r="910" spans="1:18" x14ac:dyDescent="0.25">
      <c r="A910" s="10">
        <v>909</v>
      </c>
      <c r="B910" s="15">
        <v>42217</v>
      </c>
      <c r="C910" s="16">
        <v>0.56754209295520475</v>
      </c>
      <c r="D910" s="10">
        <f>IF(Tbl_Transactions[[#This Row],[Date]]="","",YEAR(Tbl_Transactions[[#This Row],[Date]]))</f>
        <v>2015</v>
      </c>
      <c r="E910" s="10">
        <f>MONTH(Tbl_Transactions[[#This Row],[Date]])</f>
        <v>8</v>
      </c>
      <c r="F910" s="10" t="str">
        <f>VLOOKUP(Tbl_Transactions[[#This Row],[Month Num]],Tbl_Lookup_Month[],2)</f>
        <v>Aug</v>
      </c>
      <c r="G910" s="10">
        <f>DAY(Tbl_Transactions[[#This Row],[Date]])</f>
        <v>1</v>
      </c>
      <c r="H910" s="10">
        <f>WEEKDAY(Tbl_Transactions[[#This Row],[Date]])</f>
        <v>7</v>
      </c>
      <c r="I910" s="10" t="str">
        <f>VLOOKUP(Tbl_Transactions[[#This Row],[Weekday Num]],Tbl_Lookup_Weekday[], 2)</f>
        <v>Sat</v>
      </c>
      <c r="J910" s="10" t="str">
        <f>VLOOKUP(Tbl_Transactions[[#This Row],[Time]],Tbl_Lookup_Time[],4,TRUE)</f>
        <v>Afternoon</v>
      </c>
      <c r="K910" s="10" t="s">
        <v>37</v>
      </c>
      <c r="L910" s="10" t="s">
        <v>36</v>
      </c>
      <c r="M910" s="10" t="s">
        <v>38</v>
      </c>
      <c r="N910" s="10" t="s">
        <v>19</v>
      </c>
      <c r="O910" s="14">
        <v>276</v>
      </c>
      <c r="P910" s="14">
        <f>IF(Tbl_Transactions[[#This Row],[Type]]="Income",Tbl_Transactions[[#This Row],[Amount]]*Rng_Lookup_IncomeTax,Tbl_Transactions[[#This Row],[Amount]]*Rng_Lookup_SalesTax)</f>
        <v>24.494999999999997</v>
      </c>
      <c r="Q910" s="14">
        <f>IF(Tbl_Transactions[[#This Row],[Type]]="Expense",Tbl_Transactions[[#This Row],[Amount]]+Tbl_Transactions[[#This Row],[Tax]],Tbl_Transactions[[#This Row],[Amount]]-Tbl_Transactions[[#This Row],[Tax]])</f>
        <v>300.495</v>
      </c>
      <c r="R910" s="10" t="str">
        <f>IF(Tbl_Transactions[[#This Row],[Category]]="Income","Income","Expense")</f>
        <v>Expense</v>
      </c>
    </row>
    <row r="911" spans="1:18" x14ac:dyDescent="0.25">
      <c r="A911" s="10">
        <v>910</v>
      </c>
      <c r="B911" s="15">
        <v>42221</v>
      </c>
      <c r="C911" s="16">
        <v>0.87908817134404404</v>
      </c>
      <c r="D911" s="10">
        <f>IF(Tbl_Transactions[[#This Row],[Date]]="","",YEAR(Tbl_Transactions[[#This Row],[Date]]))</f>
        <v>2015</v>
      </c>
      <c r="E911" s="10">
        <f>MONTH(Tbl_Transactions[[#This Row],[Date]])</f>
        <v>8</v>
      </c>
      <c r="F911" s="10" t="str">
        <f>VLOOKUP(Tbl_Transactions[[#This Row],[Month Num]],Tbl_Lookup_Month[],2)</f>
        <v>Aug</v>
      </c>
      <c r="G911" s="10">
        <f>DAY(Tbl_Transactions[[#This Row],[Date]])</f>
        <v>5</v>
      </c>
      <c r="H911" s="10">
        <f>WEEKDAY(Tbl_Transactions[[#This Row],[Date]])</f>
        <v>4</v>
      </c>
      <c r="I911" s="10" t="str">
        <f>VLOOKUP(Tbl_Transactions[[#This Row],[Weekday Num]],Tbl_Lookup_Weekday[], 2)</f>
        <v>Wed</v>
      </c>
      <c r="J911" s="10" t="str">
        <f>VLOOKUP(Tbl_Transactions[[#This Row],[Time]],Tbl_Lookup_Time[],4,TRUE)</f>
        <v>Evening</v>
      </c>
      <c r="K911" s="10" t="s">
        <v>51</v>
      </c>
      <c r="L911" s="10" t="s">
        <v>50</v>
      </c>
      <c r="M911" s="10" t="s">
        <v>52</v>
      </c>
      <c r="N911" s="10" t="s">
        <v>26</v>
      </c>
      <c r="O911" s="14">
        <v>371</v>
      </c>
      <c r="P911" s="14">
        <f>IF(Tbl_Transactions[[#This Row],[Type]]="Income",Tbl_Transactions[[#This Row],[Amount]]*Rng_Lookup_IncomeTax,Tbl_Transactions[[#This Row],[Amount]]*Rng_Lookup_SalesTax)</f>
        <v>32.926249999999996</v>
      </c>
      <c r="Q911" s="14">
        <f>IF(Tbl_Transactions[[#This Row],[Type]]="Expense",Tbl_Transactions[[#This Row],[Amount]]+Tbl_Transactions[[#This Row],[Tax]],Tbl_Transactions[[#This Row],[Amount]]-Tbl_Transactions[[#This Row],[Tax]])</f>
        <v>403.92624999999998</v>
      </c>
      <c r="R911" s="10" t="str">
        <f>IF(Tbl_Transactions[[#This Row],[Category]]="Income","Income","Expense")</f>
        <v>Expense</v>
      </c>
    </row>
    <row r="912" spans="1:18" x14ac:dyDescent="0.25">
      <c r="A912" s="10">
        <v>911</v>
      </c>
      <c r="B912" s="15">
        <v>42221</v>
      </c>
      <c r="C912" s="16">
        <v>0.68611989881492252</v>
      </c>
      <c r="D912" s="10">
        <f>IF(Tbl_Transactions[[#This Row],[Date]]="","",YEAR(Tbl_Transactions[[#This Row],[Date]]))</f>
        <v>2015</v>
      </c>
      <c r="E912" s="10">
        <f>MONTH(Tbl_Transactions[[#This Row],[Date]])</f>
        <v>8</v>
      </c>
      <c r="F912" s="10" t="str">
        <f>VLOOKUP(Tbl_Transactions[[#This Row],[Month Num]],Tbl_Lookup_Month[],2)</f>
        <v>Aug</v>
      </c>
      <c r="G912" s="10">
        <f>DAY(Tbl_Transactions[[#This Row],[Date]])</f>
        <v>5</v>
      </c>
      <c r="H912" s="10">
        <f>WEEKDAY(Tbl_Transactions[[#This Row],[Date]])</f>
        <v>4</v>
      </c>
      <c r="I912" s="10" t="str">
        <f>VLOOKUP(Tbl_Transactions[[#This Row],[Weekday Num]],Tbl_Lookup_Weekday[], 2)</f>
        <v>Wed</v>
      </c>
      <c r="J912" s="10" t="str">
        <f>VLOOKUP(Tbl_Transactions[[#This Row],[Time]],Tbl_Lookup_Time[],4,TRUE)</f>
        <v>Afternoon</v>
      </c>
      <c r="K912" s="10" t="s">
        <v>24</v>
      </c>
      <c r="L912" s="10" t="s">
        <v>23</v>
      </c>
      <c r="M912" s="10" t="s">
        <v>25</v>
      </c>
      <c r="N912" s="10" t="s">
        <v>35</v>
      </c>
      <c r="O912" s="14">
        <v>76</v>
      </c>
      <c r="P912" s="14">
        <f>IF(Tbl_Transactions[[#This Row],[Type]]="Income",Tbl_Transactions[[#This Row],[Amount]]*Rng_Lookup_IncomeTax,Tbl_Transactions[[#This Row],[Amount]]*Rng_Lookup_SalesTax)</f>
        <v>6.7449999999999992</v>
      </c>
      <c r="Q912" s="14">
        <f>IF(Tbl_Transactions[[#This Row],[Type]]="Expense",Tbl_Transactions[[#This Row],[Amount]]+Tbl_Transactions[[#This Row],[Tax]],Tbl_Transactions[[#This Row],[Amount]]-Tbl_Transactions[[#This Row],[Tax]])</f>
        <v>82.745000000000005</v>
      </c>
      <c r="R912" s="10" t="str">
        <f>IF(Tbl_Transactions[[#This Row],[Category]]="Income","Income","Expense")</f>
        <v>Expense</v>
      </c>
    </row>
    <row r="913" spans="1:18" x14ac:dyDescent="0.25">
      <c r="A913" s="10">
        <v>912</v>
      </c>
      <c r="B913" s="15">
        <v>42222</v>
      </c>
      <c r="C913" s="16">
        <v>0.56127433662677551</v>
      </c>
      <c r="D913" s="10">
        <f>IF(Tbl_Transactions[[#This Row],[Date]]="","",YEAR(Tbl_Transactions[[#This Row],[Date]]))</f>
        <v>2015</v>
      </c>
      <c r="E913" s="10">
        <f>MONTH(Tbl_Transactions[[#This Row],[Date]])</f>
        <v>8</v>
      </c>
      <c r="F913" s="10" t="str">
        <f>VLOOKUP(Tbl_Transactions[[#This Row],[Month Num]],Tbl_Lookup_Month[],2)</f>
        <v>Aug</v>
      </c>
      <c r="G913" s="10">
        <f>DAY(Tbl_Transactions[[#This Row],[Date]])</f>
        <v>6</v>
      </c>
      <c r="H913" s="10">
        <f>WEEKDAY(Tbl_Transactions[[#This Row],[Date]])</f>
        <v>5</v>
      </c>
      <c r="I913" s="10" t="str">
        <f>VLOOKUP(Tbl_Transactions[[#This Row],[Weekday Num]],Tbl_Lookup_Weekday[], 2)</f>
        <v>Thu</v>
      </c>
      <c r="J913" s="10" t="str">
        <f>VLOOKUP(Tbl_Transactions[[#This Row],[Time]],Tbl_Lookup_Time[],4,TRUE)</f>
        <v>Afternoon</v>
      </c>
      <c r="K913" s="10" t="s">
        <v>28</v>
      </c>
      <c r="L913" s="10" t="s">
        <v>32</v>
      </c>
      <c r="M913" s="10" t="s">
        <v>33</v>
      </c>
      <c r="N913" s="10" t="s">
        <v>19</v>
      </c>
      <c r="O913" s="14">
        <v>81</v>
      </c>
      <c r="P913" s="14">
        <f>IF(Tbl_Transactions[[#This Row],[Type]]="Income",Tbl_Transactions[[#This Row],[Amount]]*Rng_Lookup_IncomeTax,Tbl_Transactions[[#This Row],[Amount]]*Rng_Lookup_SalesTax)</f>
        <v>7.1887499999999998</v>
      </c>
      <c r="Q913" s="14">
        <f>IF(Tbl_Transactions[[#This Row],[Type]]="Expense",Tbl_Transactions[[#This Row],[Amount]]+Tbl_Transactions[[#This Row],[Tax]],Tbl_Transactions[[#This Row],[Amount]]-Tbl_Transactions[[#This Row],[Tax]])</f>
        <v>88.188749999999999</v>
      </c>
      <c r="R913" s="10" t="str">
        <f>IF(Tbl_Transactions[[#This Row],[Category]]="Income","Income","Expense")</f>
        <v>Expense</v>
      </c>
    </row>
    <row r="914" spans="1:18" x14ac:dyDescent="0.25">
      <c r="A914" s="10">
        <v>913</v>
      </c>
      <c r="B914" s="15">
        <v>42222</v>
      </c>
      <c r="C914" s="16">
        <v>0.98161422314776392</v>
      </c>
      <c r="D914" s="10">
        <f>IF(Tbl_Transactions[[#This Row],[Date]]="","",YEAR(Tbl_Transactions[[#This Row],[Date]]))</f>
        <v>2015</v>
      </c>
      <c r="E914" s="10">
        <f>MONTH(Tbl_Transactions[[#This Row],[Date]])</f>
        <v>8</v>
      </c>
      <c r="F914" s="10" t="str">
        <f>VLOOKUP(Tbl_Transactions[[#This Row],[Month Num]],Tbl_Lookup_Month[],2)</f>
        <v>Aug</v>
      </c>
      <c r="G914" s="10">
        <f>DAY(Tbl_Transactions[[#This Row],[Date]])</f>
        <v>6</v>
      </c>
      <c r="H914" s="10">
        <f>WEEKDAY(Tbl_Transactions[[#This Row],[Date]])</f>
        <v>5</v>
      </c>
      <c r="I914" s="10" t="str">
        <f>VLOOKUP(Tbl_Transactions[[#This Row],[Weekday Num]],Tbl_Lookup_Weekday[], 2)</f>
        <v>Thu</v>
      </c>
      <c r="J914" s="10" t="str">
        <f>VLOOKUP(Tbl_Transactions[[#This Row],[Time]],Tbl_Lookup_Time[],4,TRUE)</f>
        <v>Evening</v>
      </c>
      <c r="K914" s="10" t="s">
        <v>55</v>
      </c>
      <c r="L914" s="10" t="s">
        <v>57</v>
      </c>
      <c r="M914" s="10" t="s">
        <v>58</v>
      </c>
      <c r="N914" s="10" t="s">
        <v>19</v>
      </c>
      <c r="O914" s="14">
        <v>54</v>
      </c>
      <c r="P914" s="14">
        <f>IF(Tbl_Transactions[[#This Row],[Type]]="Income",Tbl_Transactions[[#This Row],[Amount]]*Rng_Lookup_IncomeTax,Tbl_Transactions[[#This Row],[Amount]]*Rng_Lookup_SalesTax)</f>
        <v>4.7924999999999995</v>
      </c>
      <c r="Q914" s="14">
        <f>IF(Tbl_Transactions[[#This Row],[Type]]="Expense",Tbl_Transactions[[#This Row],[Amount]]+Tbl_Transactions[[#This Row],[Tax]],Tbl_Transactions[[#This Row],[Amount]]-Tbl_Transactions[[#This Row],[Tax]])</f>
        <v>58.792499999999997</v>
      </c>
      <c r="R914" s="10" t="str">
        <f>IF(Tbl_Transactions[[#This Row],[Category]]="Income","Income","Expense")</f>
        <v>Expense</v>
      </c>
    </row>
    <row r="915" spans="1:18" x14ac:dyDescent="0.25">
      <c r="A915" s="10">
        <v>914</v>
      </c>
      <c r="B915" s="15">
        <v>42222</v>
      </c>
      <c r="C915" s="16">
        <v>0.26938422891794689</v>
      </c>
      <c r="D915" s="10">
        <f>IF(Tbl_Transactions[[#This Row],[Date]]="","",YEAR(Tbl_Transactions[[#This Row],[Date]]))</f>
        <v>2015</v>
      </c>
      <c r="E915" s="10">
        <f>MONTH(Tbl_Transactions[[#This Row],[Date]])</f>
        <v>8</v>
      </c>
      <c r="F915" s="10" t="str">
        <f>VLOOKUP(Tbl_Transactions[[#This Row],[Month Num]],Tbl_Lookup_Month[],2)</f>
        <v>Aug</v>
      </c>
      <c r="G915" s="10">
        <f>DAY(Tbl_Transactions[[#This Row],[Date]])</f>
        <v>6</v>
      </c>
      <c r="H915" s="10">
        <f>WEEKDAY(Tbl_Transactions[[#This Row],[Date]])</f>
        <v>5</v>
      </c>
      <c r="I915" s="10" t="str">
        <f>VLOOKUP(Tbl_Transactions[[#This Row],[Weekday Num]],Tbl_Lookup_Weekday[], 2)</f>
        <v>Thu</v>
      </c>
      <c r="J915" s="10" t="str">
        <f>VLOOKUP(Tbl_Transactions[[#This Row],[Time]],Tbl_Lookup_Time[],4,TRUE)</f>
        <v>Early Morning</v>
      </c>
      <c r="K915" s="10" t="s">
        <v>17</v>
      </c>
      <c r="L915" s="10" t="s">
        <v>20</v>
      </c>
      <c r="M915" s="10" t="s">
        <v>21</v>
      </c>
      <c r="N915" s="10" t="s">
        <v>35</v>
      </c>
      <c r="O915" s="14">
        <v>48</v>
      </c>
      <c r="P915" s="14">
        <f>IF(Tbl_Transactions[[#This Row],[Type]]="Income",Tbl_Transactions[[#This Row],[Amount]]*Rng_Lookup_IncomeTax,Tbl_Transactions[[#This Row],[Amount]]*Rng_Lookup_SalesTax)</f>
        <v>18.240000000000002</v>
      </c>
      <c r="Q915" s="14">
        <f>IF(Tbl_Transactions[[#This Row],[Type]]="Expense",Tbl_Transactions[[#This Row],[Amount]]+Tbl_Transactions[[#This Row],[Tax]],Tbl_Transactions[[#This Row],[Amount]]-Tbl_Transactions[[#This Row],[Tax]])</f>
        <v>29.759999999999998</v>
      </c>
      <c r="R915" s="10" t="str">
        <f>IF(Tbl_Transactions[[#This Row],[Category]]="Income","Income","Expense")</f>
        <v>Income</v>
      </c>
    </row>
    <row r="916" spans="1:18" x14ac:dyDescent="0.25">
      <c r="A916" s="10">
        <v>915</v>
      </c>
      <c r="B916" s="15">
        <v>42224</v>
      </c>
      <c r="C916" s="16">
        <v>0.21339589711109863</v>
      </c>
      <c r="D916" s="10">
        <f>IF(Tbl_Transactions[[#This Row],[Date]]="","",YEAR(Tbl_Transactions[[#This Row],[Date]]))</f>
        <v>2015</v>
      </c>
      <c r="E916" s="10">
        <f>MONTH(Tbl_Transactions[[#This Row],[Date]])</f>
        <v>8</v>
      </c>
      <c r="F916" s="10" t="str">
        <f>VLOOKUP(Tbl_Transactions[[#This Row],[Month Num]],Tbl_Lookup_Month[],2)</f>
        <v>Aug</v>
      </c>
      <c r="G916" s="10">
        <f>DAY(Tbl_Transactions[[#This Row],[Date]])</f>
        <v>8</v>
      </c>
      <c r="H916" s="10">
        <f>WEEKDAY(Tbl_Transactions[[#This Row],[Date]])</f>
        <v>7</v>
      </c>
      <c r="I916" s="10" t="str">
        <f>VLOOKUP(Tbl_Transactions[[#This Row],[Weekday Num]],Tbl_Lookup_Weekday[], 2)</f>
        <v>Sat</v>
      </c>
      <c r="J916" s="10" t="str">
        <f>VLOOKUP(Tbl_Transactions[[#This Row],[Time]],Tbl_Lookup_Time[],4,TRUE)</f>
        <v>Early Morning</v>
      </c>
      <c r="K916" s="10" t="s">
        <v>24</v>
      </c>
      <c r="L916" s="10" t="s">
        <v>23</v>
      </c>
      <c r="M916" s="10" t="s">
        <v>25</v>
      </c>
      <c r="N916" s="10" t="s">
        <v>35</v>
      </c>
      <c r="O916" s="14">
        <v>47</v>
      </c>
      <c r="P916" s="14">
        <f>IF(Tbl_Transactions[[#This Row],[Type]]="Income",Tbl_Transactions[[#This Row],[Amount]]*Rng_Lookup_IncomeTax,Tbl_Transactions[[#This Row],[Amount]]*Rng_Lookup_SalesTax)</f>
        <v>4.1712499999999997</v>
      </c>
      <c r="Q916" s="14">
        <f>IF(Tbl_Transactions[[#This Row],[Type]]="Expense",Tbl_Transactions[[#This Row],[Amount]]+Tbl_Transactions[[#This Row],[Tax]],Tbl_Transactions[[#This Row],[Amount]]-Tbl_Transactions[[#This Row],[Tax]])</f>
        <v>51.171250000000001</v>
      </c>
      <c r="R916" s="10" t="str">
        <f>IF(Tbl_Transactions[[#This Row],[Category]]="Income","Income","Expense")</f>
        <v>Expense</v>
      </c>
    </row>
    <row r="917" spans="1:18" x14ac:dyDescent="0.25">
      <c r="A917" s="10">
        <v>916</v>
      </c>
      <c r="B917" s="15">
        <v>42227</v>
      </c>
      <c r="C917" s="16">
        <v>0.89602606988444478</v>
      </c>
      <c r="D917" s="10">
        <f>IF(Tbl_Transactions[[#This Row],[Date]]="","",YEAR(Tbl_Transactions[[#This Row],[Date]]))</f>
        <v>2015</v>
      </c>
      <c r="E917" s="10">
        <f>MONTH(Tbl_Transactions[[#This Row],[Date]])</f>
        <v>8</v>
      </c>
      <c r="F917" s="10" t="str">
        <f>VLOOKUP(Tbl_Transactions[[#This Row],[Month Num]],Tbl_Lookup_Month[],2)</f>
        <v>Aug</v>
      </c>
      <c r="G917" s="10">
        <f>DAY(Tbl_Transactions[[#This Row],[Date]])</f>
        <v>11</v>
      </c>
      <c r="H917" s="10">
        <f>WEEKDAY(Tbl_Transactions[[#This Row],[Date]])</f>
        <v>3</v>
      </c>
      <c r="I917" s="10" t="str">
        <f>VLOOKUP(Tbl_Transactions[[#This Row],[Weekday Num]],Tbl_Lookup_Weekday[], 2)</f>
        <v>Tue</v>
      </c>
      <c r="J917" s="10" t="str">
        <f>VLOOKUP(Tbl_Transactions[[#This Row],[Time]],Tbl_Lookup_Time[],4,TRUE)</f>
        <v>Evening</v>
      </c>
      <c r="K917" s="10" t="s">
        <v>37</v>
      </c>
      <c r="L917" s="10" t="s">
        <v>36</v>
      </c>
      <c r="M917" s="10" t="s">
        <v>38</v>
      </c>
      <c r="N917" s="10" t="s">
        <v>19</v>
      </c>
      <c r="O917" s="14">
        <v>408</v>
      </c>
      <c r="P917" s="14">
        <f>IF(Tbl_Transactions[[#This Row],[Type]]="Income",Tbl_Transactions[[#This Row],[Amount]]*Rng_Lookup_IncomeTax,Tbl_Transactions[[#This Row],[Amount]]*Rng_Lookup_SalesTax)</f>
        <v>36.21</v>
      </c>
      <c r="Q917" s="14">
        <f>IF(Tbl_Transactions[[#This Row],[Type]]="Expense",Tbl_Transactions[[#This Row],[Amount]]+Tbl_Transactions[[#This Row],[Tax]],Tbl_Transactions[[#This Row],[Amount]]-Tbl_Transactions[[#This Row],[Tax]])</f>
        <v>444.21</v>
      </c>
      <c r="R917" s="10" t="str">
        <f>IF(Tbl_Transactions[[#This Row],[Category]]="Income","Income","Expense")</f>
        <v>Expense</v>
      </c>
    </row>
    <row r="918" spans="1:18" x14ac:dyDescent="0.25">
      <c r="A918" s="10">
        <v>917</v>
      </c>
      <c r="B918" s="15">
        <v>42230</v>
      </c>
      <c r="C918" s="16">
        <v>0.62122524370024135</v>
      </c>
      <c r="D918" s="10">
        <f>IF(Tbl_Transactions[[#This Row],[Date]]="","",YEAR(Tbl_Transactions[[#This Row],[Date]]))</f>
        <v>2015</v>
      </c>
      <c r="E918" s="10">
        <f>MONTH(Tbl_Transactions[[#This Row],[Date]])</f>
        <v>8</v>
      </c>
      <c r="F918" s="10" t="str">
        <f>VLOOKUP(Tbl_Transactions[[#This Row],[Month Num]],Tbl_Lookup_Month[],2)</f>
        <v>Aug</v>
      </c>
      <c r="G918" s="10">
        <f>DAY(Tbl_Transactions[[#This Row],[Date]])</f>
        <v>14</v>
      </c>
      <c r="H918" s="10">
        <f>WEEKDAY(Tbl_Transactions[[#This Row],[Date]])</f>
        <v>6</v>
      </c>
      <c r="I918" s="10" t="str">
        <f>VLOOKUP(Tbl_Transactions[[#This Row],[Weekday Num]],Tbl_Lookup_Weekday[], 2)</f>
        <v>Fri</v>
      </c>
      <c r="J918" s="10" t="str">
        <f>VLOOKUP(Tbl_Transactions[[#This Row],[Time]],Tbl_Lookup_Time[],4,TRUE)</f>
        <v>Afternoon</v>
      </c>
      <c r="K918" s="10" t="s">
        <v>37</v>
      </c>
      <c r="L918" s="10" t="s">
        <v>47</v>
      </c>
      <c r="M918" s="10" t="s">
        <v>48</v>
      </c>
      <c r="N918" s="10" t="s">
        <v>35</v>
      </c>
      <c r="O918" s="14">
        <v>327</v>
      </c>
      <c r="P918" s="14">
        <f>IF(Tbl_Transactions[[#This Row],[Type]]="Income",Tbl_Transactions[[#This Row],[Amount]]*Rng_Lookup_IncomeTax,Tbl_Transactions[[#This Row],[Amount]]*Rng_Lookup_SalesTax)</f>
        <v>29.021249999999998</v>
      </c>
      <c r="Q918" s="14">
        <f>IF(Tbl_Transactions[[#This Row],[Type]]="Expense",Tbl_Transactions[[#This Row],[Amount]]+Tbl_Transactions[[#This Row],[Tax]],Tbl_Transactions[[#This Row],[Amount]]-Tbl_Transactions[[#This Row],[Tax]])</f>
        <v>356.02125000000001</v>
      </c>
      <c r="R918" s="10" t="str">
        <f>IF(Tbl_Transactions[[#This Row],[Category]]="Income","Income","Expense")</f>
        <v>Expense</v>
      </c>
    </row>
    <row r="919" spans="1:18" x14ac:dyDescent="0.25">
      <c r="A919" s="10">
        <v>918</v>
      </c>
      <c r="B919" s="15">
        <v>42231</v>
      </c>
      <c r="C919" s="16">
        <v>0.96914279430164763</v>
      </c>
      <c r="D919" s="10">
        <f>IF(Tbl_Transactions[[#This Row],[Date]]="","",YEAR(Tbl_Transactions[[#This Row],[Date]]))</f>
        <v>2015</v>
      </c>
      <c r="E919" s="10">
        <f>MONTH(Tbl_Transactions[[#This Row],[Date]])</f>
        <v>8</v>
      </c>
      <c r="F919" s="10" t="str">
        <f>VLOOKUP(Tbl_Transactions[[#This Row],[Month Num]],Tbl_Lookup_Month[],2)</f>
        <v>Aug</v>
      </c>
      <c r="G919" s="10">
        <f>DAY(Tbl_Transactions[[#This Row],[Date]])</f>
        <v>15</v>
      </c>
      <c r="H919" s="10">
        <f>WEEKDAY(Tbl_Transactions[[#This Row],[Date]])</f>
        <v>7</v>
      </c>
      <c r="I919" s="10" t="str">
        <f>VLOOKUP(Tbl_Transactions[[#This Row],[Weekday Num]],Tbl_Lookup_Weekday[], 2)</f>
        <v>Sat</v>
      </c>
      <c r="J919" s="10" t="str">
        <f>VLOOKUP(Tbl_Transactions[[#This Row],[Time]],Tbl_Lookup_Time[],4,TRUE)</f>
        <v>Evening</v>
      </c>
      <c r="K919" s="10" t="s">
        <v>28</v>
      </c>
      <c r="L919" s="10" t="s">
        <v>32</v>
      </c>
      <c r="M919" s="10" t="s">
        <v>33</v>
      </c>
      <c r="N919" s="10" t="s">
        <v>26</v>
      </c>
      <c r="O919" s="14">
        <v>268</v>
      </c>
      <c r="P919" s="14">
        <f>IF(Tbl_Transactions[[#This Row],[Type]]="Income",Tbl_Transactions[[#This Row],[Amount]]*Rng_Lookup_IncomeTax,Tbl_Transactions[[#This Row],[Amount]]*Rng_Lookup_SalesTax)</f>
        <v>23.785</v>
      </c>
      <c r="Q919" s="14">
        <f>IF(Tbl_Transactions[[#This Row],[Type]]="Expense",Tbl_Transactions[[#This Row],[Amount]]+Tbl_Transactions[[#This Row],[Tax]],Tbl_Transactions[[#This Row],[Amount]]-Tbl_Transactions[[#This Row],[Tax]])</f>
        <v>291.78500000000003</v>
      </c>
      <c r="R919" s="10" t="str">
        <f>IF(Tbl_Transactions[[#This Row],[Category]]="Income","Income","Expense")</f>
        <v>Expense</v>
      </c>
    </row>
    <row r="920" spans="1:18" x14ac:dyDescent="0.25">
      <c r="A920" s="10">
        <v>919</v>
      </c>
      <c r="B920" s="15">
        <v>42232</v>
      </c>
      <c r="C920" s="16">
        <v>0.74929519848295922</v>
      </c>
      <c r="D920" s="10">
        <f>IF(Tbl_Transactions[[#This Row],[Date]]="","",YEAR(Tbl_Transactions[[#This Row],[Date]]))</f>
        <v>2015</v>
      </c>
      <c r="E920" s="10">
        <f>MONTH(Tbl_Transactions[[#This Row],[Date]])</f>
        <v>8</v>
      </c>
      <c r="F920" s="10" t="str">
        <f>VLOOKUP(Tbl_Transactions[[#This Row],[Month Num]],Tbl_Lookup_Month[],2)</f>
        <v>Aug</v>
      </c>
      <c r="G920" s="10">
        <f>DAY(Tbl_Transactions[[#This Row],[Date]])</f>
        <v>16</v>
      </c>
      <c r="H920" s="10">
        <f>WEEKDAY(Tbl_Transactions[[#This Row],[Date]])</f>
        <v>1</v>
      </c>
      <c r="I920" s="10" t="str">
        <f>VLOOKUP(Tbl_Transactions[[#This Row],[Weekday Num]],Tbl_Lookup_Weekday[], 2)</f>
        <v>Sun</v>
      </c>
      <c r="J920" s="10" t="str">
        <f>VLOOKUP(Tbl_Transactions[[#This Row],[Time]],Tbl_Lookup_Time[],4,TRUE)</f>
        <v>Evening</v>
      </c>
      <c r="K920" s="10" t="s">
        <v>17</v>
      </c>
      <c r="L920" s="10" t="s">
        <v>20</v>
      </c>
      <c r="M920" s="10" t="s">
        <v>21</v>
      </c>
      <c r="N920" s="10" t="s">
        <v>35</v>
      </c>
      <c r="O920" s="14">
        <v>87</v>
      </c>
      <c r="P920" s="14">
        <f>IF(Tbl_Transactions[[#This Row],[Type]]="Income",Tbl_Transactions[[#This Row],[Amount]]*Rng_Lookup_IncomeTax,Tbl_Transactions[[#This Row],[Amount]]*Rng_Lookup_SalesTax)</f>
        <v>33.06</v>
      </c>
      <c r="Q920" s="14">
        <f>IF(Tbl_Transactions[[#This Row],[Type]]="Expense",Tbl_Transactions[[#This Row],[Amount]]+Tbl_Transactions[[#This Row],[Tax]],Tbl_Transactions[[#This Row],[Amount]]-Tbl_Transactions[[#This Row],[Tax]])</f>
        <v>53.94</v>
      </c>
      <c r="R920" s="10" t="str">
        <f>IF(Tbl_Transactions[[#This Row],[Category]]="Income","Income","Expense")</f>
        <v>Income</v>
      </c>
    </row>
    <row r="921" spans="1:18" x14ac:dyDescent="0.25">
      <c r="A921" s="10">
        <v>920</v>
      </c>
      <c r="B921" s="15">
        <v>42233</v>
      </c>
      <c r="C921" s="16">
        <v>0.44596803865877677</v>
      </c>
      <c r="D921" s="10">
        <f>IF(Tbl_Transactions[[#This Row],[Date]]="","",YEAR(Tbl_Transactions[[#This Row],[Date]]))</f>
        <v>2015</v>
      </c>
      <c r="E921" s="10">
        <f>MONTH(Tbl_Transactions[[#This Row],[Date]])</f>
        <v>8</v>
      </c>
      <c r="F921" s="10" t="str">
        <f>VLOOKUP(Tbl_Transactions[[#This Row],[Month Num]],Tbl_Lookup_Month[],2)</f>
        <v>Aug</v>
      </c>
      <c r="G921" s="10">
        <f>DAY(Tbl_Transactions[[#This Row],[Date]])</f>
        <v>17</v>
      </c>
      <c r="H921" s="10">
        <f>WEEKDAY(Tbl_Transactions[[#This Row],[Date]])</f>
        <v>2</v>
      </c>
      <c r="I921" s="10" t="str">
        <f>VLOOKUP(Tbl_Transactions[[#This Row],[Weekday Num]],Tbl_Lookup_Weekday[], 2)</f>
        <v>Mon</v>
      </c>
      <c r="J921" s="10" t="str">
        <f>VLOOKUP(Tbl_Transactions[[#This Row],[Time]],Tbl_Lookup_Time[],4,TRUE)</f>
        <v>Late Morning</v>
      </c>
      <c r="K921" s="10" t="s">
        <v>28</v>
      </c>
      <c r="L921" s="10" t="s">
        <v>32</v>
      </c>
      <c r="M921" s="10" t="s">
        <v>33</v>
      </c>
      <c r="N921" s="10" t="s">
        <v>35</v>
      </c>
      <c r="O921" s="14">
        <v>87</v>
      </c>
      <c r="P921" s="14">
        <f>IF(Tbl_Transactions[[#This Row],[Type]]="Income",Tbl_Transactions[[#This Row],[Amount]]*Rng_Lookup_IncomeTax,Tbl_Transactions[[#This Row],[Amount]]*Rng_Lookup_SalesTax)</f>
        <v>7.7212499999999995</v>
      </c>
      <c r="Q921" s="14">
        <f>IF(Tbl_Transactions[[#This Row],[Type]]="Expense",Tbl_Transactions[[#This Row],[Amount]]+Tbl_Transactions[[#This Row],[Tax]],Tbl_Transactions[[#This Row],[Amount]]-Tbl_Transactions[[#This Row],[Tax]])</f>
        <v>94.721249999999998</v>
      </c>
      <c r="R921" s="10" t="str">
        <f>IF(Tbl_Transactions[[#This Row],[Category]]="Income","Income","Expense")</f>
        <v>Expense</v>
      </c>
    </row>
    <row r="922" spans="1:18" x14ac:dyDescent="0.25">
      <c r="A922" s="10">
        <v>921</v>
      </c>
      <c r="B922" s="15">
        <v>42235</v>
      </c>
      <c r="C922" s="16">
        <v>0.43869130646870658</v>
      </c>
      <c r="D922" s="10">
        <f>IF(Tbl_Transactions[[#This Row],[Date]]="","",YEAR(Tbl_Transactions[[#This Row],[Date]]))</f>
        <v>2015</v>
      </c>
      <c r="E922" s="10">
        <f>MONTH(Tbl_Transactions[[#This Row],[Date]])</f>
        <v>8</v>
      </c>
      <c r="F922" s="10" t="str">
        <f>VLOOKUP(Tbl_Transactions[[#This Row],[Month Num]],Tbl_Lookup_Month[],2)</f>
        <v>Aug</v>
      </c>
      <c r="G922" s="10">
        <f>DAY(Tbl_Transactions[[#This Row],[Date]])</f>
        <v>19</v>
      </c>
      <c r="H922" s="10">
        <f>WEEKDAY(Tbl_Transactions[[#This Row],[Date]])</f>
        <v>4</v>
      </c>
      <c r="I922" s="10" t="str">
        <f>VLOOKUP(Tbl_Transactions[[#This Row],[Weekday Num]],Tbl_Lookup_Weekday[], 2)</f>
        <v>Wed</v>
      </c>
      <c r="J922" s="10" t="str">
        <f>VLOOKUP(Tbl_Transactions[[#This Row],[Time]],Tbl_Lookup_Time[],4,TRUE)</f>
        <v>Late Morning</v>
      </c>
      <c r="K922" s="10" t="s">
        <v>60</v>
      </c>
      <c r="L922" s="10" t="s">
        <v>59</v>
      </c>
      <c r="M922" s="10" t="s">
        <v>61</v>
      </c>
      <c r="N922" s="10" t="s">
        <v>35</v>
      </c>
      <c r="O922" s="14">
        <v>278</v>
      </c>
      <c r="P922" s="14">
        <f>IF(Tbl_Transactions[[#This Row],[Type]]="Income",Tbl_Transactions[[#This Row],[Amount]]*Rng_Lookup_IncomeTax,Tbl_Transactions[[#This Row],[Amount]]*Rng_Lookup_SalesTax)</f>
        <v>24.672499999999999</v>
      </c>
      <c r="Q922" s="14">
        <f>IF(Tbl_Transactions[[#This Row],[Type]]="Expense",Tbl_Transactions[[#This Row],[Amount]]+Tbl_Transactions[[#This Row],[Tax]],Tbl_Transactions[[#This Row],[Amount]]-Tbl_Transactions[[#This Row],[Tax]])</f>
        <v>302.67250000000001</v>
      </c>
      <c r="R922" s="10" t="str">
        <f>IF(Tbl_Transactions[[#This Row],[Category]]="Income","Income","Expense")</f>
        <v>Expense</v>
      </c>
    </row>
    <row r="923" spans="1:18" x14ac:dyDescent="0.25">
      <c r="A923" s="10">
        <v>922</v>
      </c>
      <c r="B923" s="15">
        <v>42237</v>
      </c>
      <c r="C923" s="16">
        <v>0.73103251727986918</v>
      </c>
      <c r="D923" s="10">
        <f>IF(Tbl_Transactions[[#This Row],[Date]]="","",YEAR(Tbl_Transactions[[#This Row],[Date]]))</f>
        <v>2015</v>
      </c>
      <c r="E923" s="10">
        <f>MONTH(Tbl_Transactions[[#This Row],[Date]])</f>
        <v>8</v>
      </c>
      <c r="F923" s="10" t="str">
        <f>VLOOKUP(Tbl_Transactions[[#This Row],[Month Num]],Tbl_Lookup_Month[],2)</f>
        <v>Aug</v>
      </c>
      <c r="G923" s="10">
        <f>DAY(Tbl_Transactions[[#This Row],[Date]])</f>
        <v>21</v>
      </c>
      <c r="H923" s="10">
        <f>WEEKDAY(Tbl_Transactions[[#This Row],[Date]])</f>
        <v>6</v>
      </c>
      <c r="I923" s="10" t="str">
        <f>VLOOKUP(Tbl_Transactions[[#This Row],[Weekday Num]],Tbl_Lookup_Weekday[], 2)</f>
        <v>Fri</v>
      </c>
      <c r="J923" s="10" t="str">
        <f>VLOOKUP(Tbl_Transactions[[#This Row],[Time]],Tbl_Lookup_Time[],4,TRUE)</f>
        <v>Evening</v>
      </c>
      <c r="K923" s="10" t="s">
        <v>63</v>
      </c>
      <c r="L923" s="10" t="s">
        <v>62</v>
      </c>
      <c r="M923" s="10" t="s">
        <v>64</v>
      </c>
      <c r="N923" s="10" t="s">
        <v>26</v>
      </c>
      <c r="O923" s="14">
        <v>343</v>
      </c>
      <c r="P923" s="14">
        <f>IF(Tbl_Transactions[[#This Row],[Type]]="Income",Tbl_Transactions[[#This Row],[Amount]]*Rng_Lookup_IncomeTax,Tbl_Transactions[[#This Row],[Amount]]*Rng_Lookup_SalesTax)</f>
        <v>30.44125</v>
      </c>
      <c r="Q923" s="14">
        <f>IF(Tbl_Transactions[[#This Row],[Type]]="Expense",Tbl_Transactions[[#This Row],[Amount]]+Tbl_Transactions[[#This Row],[Tax]],Tbl_Transactions[[#This Row],[Amount]]-Tbl_Transactions[[#This Row],[Tax]])</f>
        <v>373.44125000000003</v>
      </c>
      <c r="R923" s="10" t="str">
        <f>IF(Tbl_Transactions[[#This Row],[Category]]="Income","Income","Expense")</f>
        <v>Expense</v>
      </c>
    </row>
    <row r="924" spans="1:18" x14ac:dyDescent="0.25">
      <c r="A924" s="10">
        <v>923</v>
      </c>
      <c r="B924" s="15">
        <v>42241</v>
      </c>
      <c r="C924" s="16">
        <v>0.9335933459162572</v>
      </c>
      <c r="D924" s="10">
        <f>IF(Tbl_Transactions[[#This Row],[Date]]="","",YEAR(Tbl_Transactions[[#This Row],[Date]]))</f>
        <v>2015</v>
      </c>
      <c r="E924" s="10">
        <f>MONTH(Tbl_Transactions[[#This Row],[Date]])</f>
        <v>8</v>
      </c>
      <c r="F924" s="10" t="str">
        <f>VLOOKUP(Tbl_Transactions[[#This Row],[Month Num]],Tbl_Lookup_Month[],2)</f>
        <v>Aug</v>
      </c>
      <c r="G924" s="10">
        <f>DAY(Tbl_Transactions[[#This Row],[Date]])</f>
        <v>25</v>
      </c>
      <c r="H924" s="10">
        <f>WEEKDAY(Tbl_Transactions[[#This Row],[Date]])</f>
        <v>3</v>
      </c>
      <c r="I924" s="10" t="str">
        <f>VLOOKUP(Tbl_Transactions[[#This Row],[Weekday Num]],Tbl_Lookup_Weekday[], 2)</f>
        <v>Tue</v>
      </c>
      <c r="J924" s="10" t="str">
        <f>VLOOKUP(Tbl_Transactions[[#This Row],[Time]],Tbl_Lookup_Time[],4,TRUE)</f>
        <v>Evening</v>
      </c>
      <c r="K924" s="10" t="s">
        <v>63</v>
      </c>
      <c r="L924" s="10" t="s">
        <v>62</v>
      </c>
      <c r="M924" s="10" t="s">
        <v>64</v>
      </c>
      <c r="N924" s="10" t="s">
        <v>26</v>
      </c>
      <c r="O924" s="14">
        <v>345</v>
      </c>
      <c r="P924" s="14">
        <f>IF(Tbl_Transactions[[#This Row],[Type]]="Income",Tbl_Transactions[[#This Row],[Amount]]*Rng_Lookup_IncomeTax,Tbl_Transactions[[#This Row],[Amount]]*Rng_Lookup_SalesTax)</f>
        <v>30.618749999999999</v>
      </c>
      <c r="Q924" s="14">
        <f>IF(Tbl_Transactions[[#This Row],[Type]]="Expense",Tbl_Transactions[[#This Row],[Amount]]+Tbl_Transactions[[#This Row],[Tax]],Tbl_Transactions[[#This Row],[Amount]]-Tbl_Transactions[[#This Row],[Tax]])</f>
        <v>375.61874999999998</v>
      </c>
      <c r="R924" s="10" t="str">
        <f>IF(Tbl_Transactions[[#This Row],[Category]]="Income","Income","Expense")</f>
        <v>Expense</v>
      </c>
    </row>
    <row r="925" spans="1:18" x14ac:dyDescent="0.25">
      <c r="A925" s="10">
        <v>924</v>
      </c>
      <c r="B925" s="15">
        <v>42245</v>
      </c>
      <c r="C925" s="16">
        <v>0.51174483133618254</v>
      </c>
      <c r="D925" s="10">
        <f>IF(Tbl_Transactions[[#This Row],[Date]]="","",YEAR(Tbl_Transactions[[#This Row],[Date]]))</f>
        <v>2015</v>
      </c>
      <c r="E925" s="10">
        <f>MONTH(Tbl_Transactions[[#This Row],[Date]])</f>
        <v>8</v>
      </c>
      <c r="F925" s="10" t="str">
        <f>VLOOKUP(Tbl_Transactions[[#This Row],[Month Num]],Tbl_Lookup_Month[],2)</f>
        <v>Aug</v>
      </c>
      <c r="G925" s="10">
        <f>DAY(Tbl_Transactions[[#This Row],[Date]])</f>
        <v>29</v>
      </c>
      <c r="H925" s="10">
        <f>WEEKDAY(Tbl_Transactions[[#This Row],[Date]])</f>
        <v>7</v>
      </c>
      <c r="I925" s="10" t="str">
        <f>VLOOKUP(Tbl_Transactions[[#This Row],[Weekday Num]],Tbl_Lookup_Weekday[], 2)</f>
        <v>Sat</v>
      </c>
      <c r="J925" s="10" t="str">
        <f>VLOOKUP(Tbl_Transactions[[#This Row],[Time]],Tbl_Lookup_Time[],4,TRUE)</f>
        <v>Afternoon</v>
      </c>
      <c r="K925" s="10" t="s">
        <v>17</v>
      </c>
      <c r="L925" s="10" t="s">
        <v>20</v>
      </c>
      <c r="M925" s="10" t="s">
        <v>21</v>
      </c>
      <c r="N925" s="10" t="s">
        <v>26</v>
      </c>
      <c r="O925" s="14">
        <v>154</v>
      </c>
      <c r="P925" s="14">
        <f>IF(Tbl_Transactions[[#This Row],[Type]]="Income",Tbl_Transactions[[#This Row],[Amount]]*Rng_Lookup_IncomeTax,Tbl_Transactions[[#This Row],[Amount]]*Rng_Lookup_SalesTax)</f>
        <v>58.52</v>
      </c>
      <c r="Q925" s="14">
        <f>IF(Tbl_Transactions[[#This Row],[Type]]="Expense",Tbl_Transactions[[#This Row],[Amount]]+Tbl_Transactions[[#This Row],[Tax]],Tbl_Transactions[[#This Row],[Amount]]-Tbl_Transactions[[#This Row],[Tax]])</f>
        <v>95.47999999999999</v>
      </c>
      <c r="R925" s="10" t="str">
        <f>IF(Tbl_Transactions[[#This Row],[Category]]="Income","Income","Expense")</f>
        <v>Income</v>
      </c>
    </row>
    <row r="926" spans="1:18" x14ac:dyDescent="0.25">
      <c r="A926" s="10">
        <v>925</v>
      </c>
      <c r="B926" s="15">
        <v>42249</v>
      </c>
      <c r="C926" s="16">
        <v>0.72634361891708699</v>
      </c>
      <c r="D926" s="10">
        <f>IF(Tbl_Transactions[[#This Row],[Date]]="","",YEAR(Tbl_Transactions[[#This Row],[Date]]))</f>
        <v>2015</v>
      </c>
      <c r="E926" s="10">
        <f>MONTH(Tbl_Transactions[[#This Row],[Date]])</f>
        <v>9</v>
      </c>
      <c r="F926" s="10" t="str">
        <f>VLOOKUP(Tbl_Transactions[[#This Row],[Month Num]],Tbl_Lookup_Month[],2)</f>
        <v>Sep</v>
      </c>
      <c r="G926" s="10">
        <f>DAY(Tbl_Transactions[[#This Row],[Date]])</f>
        <v>2</v>
      </c>
      <c r="H926" s="10">
        <f>WEEKDAY(Tbl_Transactions[[#This Row],[Date]])</f>
        <v>4</v>
      </c>
      <c r="I926" s="10" t="str">
        <f>VLOOKUP(Tbl_Transactions[[#This Row],[Weekday Num]],Tbl_Lookup_Weekday[], 2)</f>
        <v>Wed</v>
      </c>
      <c r="J926" s="10" t="str">
        <f>VLOOKUP(Tbl_Transactions[[#This Row],[Time]],Tbl_Lookup_Time[],4,TRUE)</f>
        <v>Evening</v>
      </c>
      <c r="K926" s="10" t="s">
        <v>28</v>
      </c>
      <c r="L926" s="10" t="s">
        <v>32</v>
      </c>
      <c r="M926" s="10" t="s">
        <v>33</v>
      </c>
      <c r="N926" s="10" t="s">
        <v>26</v>
      </c>
      <c r="O926" s="14">
        <v>164</v>
      </c>
      <c r="P926" s="14">
        <f>IF(Tbl_Transactions[[#This Row],[Type]]="Income",Tbl_Transactions[[#This Row],[Amount]]*Rng_Lookup_IncomeTax,Tbl_Transactions[[#This Row],[Amount]]*Rng_Lookup_SalesTax)</f>
        <v>14.555</v>
      </c>
      <c r="Q926" s="14">
        <f>IF(Tbl_Transactions[[#This Row],[Type]]="Expense",Tbl_Transactions[[#This Row],[Amount]]+Tbl_Transactions[[#This Row],[Tax]],Tbl_Transactions[[#This Row],[Amount]]-Tbl_Transactions[[#This Row],[Tax]])</f>
        <v>178.55500000000001</v>
      </c>
      <c r="R926" s="10" t="str">
        <f>IF(Tbl_Transactions[[#This Row],[Category]]="Income","Income","Expense")</f>
        <v>Expense</v>
      </c>
    </row>
    <row r="927" spans="1:18" x14ac:dyDescent="0.25">
      <c r="A927" s="10">
        <v>926</v>
      </c>
      <c r="B927" s="15">
        <v>42252</v>
      </c>
      <c r="C927" s="16">
        <v>0.16173962729501368</v>
      </c>
      <c r="D927" s="10">
        <f>IF(Tbl_Transactions[[#This Row],[Date]]="","",YEAR(Tbl_Transactions[[#This Row],[Date]]))</f>
        <v>2015</v>
      </c>
      <c r="E927" s="10">
        <f>MONTH(Tbl_Transactions[[#This Row],[Date]])</f>
        <v>9</v>
      </c>
      <c r="F927" s="10" t="str">
        <f>VLOOKUP(Tbl_Transactions[[#This Row],[Month Num]],Tbl_Lookup_Month[],2)</f>
        <v>Sep</v>
      </c>
      <c r="G927" s="10">
        <f>DAY(Tbl_Transactions[[#This Row],[Date]])</f>
        <v>5</v>
      </c>
      <c r="H927" s="10">
        <f>WEEKDAY(Tbl_Transactions[[#This Row],[Date]])</f>
        <v>7</v>
      </c>
      <c r="I927" s="10" t="str">
        <f>VLOOKUP(Tbl_Transactions[[#This Row],[Weekday Num]],Tbl_Lookup_Weekday[], 2)</f>
        <v>Sat</v>
      </c>
      <c r="J927" s="10" t="str">
        <f>VLOOKUP(Tbl_Transactions[[#This Row],[Time]],Tbl_Lookup_Time[],4,TRUE)</f>
        <v>Night</v>
      </c>
      <c r="K927" s="10" t="s">
        <v>37</v>
      </c>
      <c r="L927" s="10" t="s">
        <v>47</v>
      </c>
      <c r="M927" s="10" t="s">
        <v>48</v>
      </c>
      <c r="N927" s="10" t="s">
        <v>26</v>
      </c>
      <c r="O927" s="14">
        <v>198</v>
      </c>
      <c r="P927" s="14">
        <f>IF(Tbl_Transactions[[#This Row],[Type]]="Income",Tbl_Transactions[[#This Row],[Amount]]*Rng_Lookup_IncomeTax,Tbl_Transactions[[#This Row],[Amount]]*Rng_Lookup_SalesTax)</f>
        <v>17.572499999999998</v>
      </c>
      <c r="Q927" s="14">
        <f>IF(Tbl_Transactions[[#This Row],[Type]]="Expense",Tbl_Transactions[[#This Row],[Amount]]+Tbl_Transactions[[#This Row],[Tax]],Tbl_Transactions[[#This Row],[Amount]]-Tbl_Transactions[[#This Row],[Tax]])</f>
        <v>215.57249999999999</v>
      </c>
      <c r="R927" s="10" t="str">
        <f>IF(Tbl_Transactions[[#This Row],[Category]]="Income","Income","Expense")</f>
        <v>Expense</v>
      </c>
    </row>
    <row r="928" spans="1:18" x14ac:dyDescent="0.25">
      <c r="A928" s="10">
        <v>927</v>
      </c>
      <c r="B928" s="15">
        <v>42256</v>
      </c>
      <c r="C928" s="16">
        <v>0.3708319668137624</v>
      </c>
      <c r="D928" s="10">
        <f>IF(Tbl_Transactions[[#This Row],[Date]]="","",YEAR(Tbl_Transactions[[#This Row],[Date]]))</f>
        <v>2015</v>
      </c>
      <c r="E928" s="10">
        <f>MONTH(Tbl_Transactions[[#This Row],[Date]])</f>
        <v>9</v>
      </c>
      <c r="F928" s="10" t="str">
        <f>VLOOKUP(Tbl_Transactions[[#This Row],[Month Num]],Tbl_Lookup_Month[],2)</f>
        <v>Sep</v>
      </c>
      <c r="G928" s="10">
        <f>DAY(Tbl_Transactions[[#This Row],[Date]])</f>
        <v>9</v>
      </c>
      <c r="H928" s="10">
        <f>WEEKDAY(Tbl_Transactions[[#This Row],[Date]])</f>
        <v>4</v>
      </c>
      <c r="I928" s="10" t="str">
        <f>VLOOKUP(Tbl_Transactions[[#This Row],[Weekday Num]],Tbl_Lookup_Weekday[], 2)</f>
        <v>Wed</v>
      </c>
      <c r="J928" s="10" t="str">
        <f>VLOOKUP(Tbl_Transactions[[#This Row],[Time]],Tbl_Lookup_Time[],4,TRUE)</f>
        <v>Morning</v>
      </c>
      <c r="K928" s="10" t="s">
        <v>55</v>
      </c>
      <c r="L928" s="10" t="s">
        <v>57</v>
      </c>
      <c r="M928" s="10" t="s">
        <v>58</v>
      </c>
      <c r="N928" s="10" t="s">
        <v>26</v>
      </c>
      <c r="O928" s="14">
        <v>430</v>
      </c>
      <c r="P928" s="14">
        <f>IF(Tbl_Transactions[[#This Row],[Type]]="Income",Tbl_Transactions[[#This Row],[Amount]]*Rng_Lookup_IncomeTax,Tbl_Transactions[[#This Row],[Amount]]*Rng_Lookup_SalesTax)</f>
        <v>38.162500000000001</v>
      </c>
      <c r="Q928" s="14">
        <f>IF(Tbl_Transactions[[#This Row],[Type]]="Expense",Tbl_Transactions[[#This Row],[Amount]]+Tbl_Transactions[[#This Row],[Tax]],Tbl_Transactions[[#This Row],[Amount]]-Tbl_Transactions[[#This Row],[Tax]])</f>
        <v>468.16250000000002</v>
      </c>
      <c r="R928" s="10" t="str">
        <f>IF(Tbl_Transactions[[#This Row],[Category]]="Income","Income","Expense")</f>
        <v>Expense</v>
      </c>
    </row>
    <row r="929" spans="1:18" x14ac:dyDescent="0.25">
      <c r="A929" s="10">
        <v>928</v>
      </c>
      <c r="B929" s="15">
        <v>42258</v>
      </c>
      <c r="C929" s="16">
        <v>0.66294768360825518</v>
      </c>
      <c r="D929" s="10">
        <f>IF(Tbl_Transactions[[#This Row],[Date]]="","",YEAR(Tbl_Transactions[[#This Row],[Date]]))</f>
        <v>2015</v>
      </c>
      <c r="E929" s="10">
        <f>MONTH(Tbl_Transactions[[#This Row],[Date]])</f>
        <v>9</v>
      </c>
      <c r="F929" s="10" t="str">
        <f>VLOOKUP(Tbl_Transactions[[#This Row],[Month Num]],Tbl_Lookup_Month[],2)</f>
        <v>Sep</v>
      </c>
      <c r="G929" s="10">
        <f>DAY(Tbl_Transactions[[#This Row],[Date]])</f>
        <v>11</v>
      </c>
      <c r="H929" s="10">
        <f>WEEKDAY(Tbl_Transactions[[#This Row],[Date]])</f>
        <v>6</v>
      </c>
      <c r="I929" s="10" t="str">
        <f>VLOOKUP(Tbl_Transactions[[#This Row],[Weekday Num]],Tbl_Lookup_Weekday[], 2)</f>
        <v>Fri</v>
      </c>
      <c r="J929" s="10" t="str">
        <f>VLOOKUP(Tbl_Transactions[[#This Row],[Time]],Tbl_Lookup_Time[],4,TRUE)</f>
        <v>Afternoon</v>
      </c>
      <c r="K929" s="10" t="s">
        <v>37</v>
      </c>
      <c r="L929" s="10" t="s">
        <v>47</v>
      </c>
      <c r="M929" s="10" t="s">
        <v>48</v>
      </c>
      <c r="N929" s="10" t="s">
        <v>26</v>
      </c>
      <c r="O929" s="14">
        <v>102</v>
      </c>
      <c r="P929" s="14">
        <f>IF(Tbl_Transactions[[#This Row],[Type]]="Income",Tbl_Transactions[[#This Row],[Amount]]*Rng_Lookup_IncomeTax,Tbl_Transactions[[#This Row],[Amount]]*Rng_Lookup_SalesTax)</f>
        <v>9.0525000000000002</v>
      </c>
      <c r="Q929" s="14">
        <f>IF(Tbl_Transactions[[#This Row],[Type]]="Expense",Tbl_Transactions[[#This Row],[Amount]]+Tbl_Transactions[[#This Row],[Tax]],Tbl_Transactions[[#This Row],[Amount]]-Tbl_Transactions[[#This Row],[Tax]])</f>
        <v>111.05249999999999</v>
      </c>
      <c r="R929" s="10" t="str">
        <f>IF(Tbl_Transactions[[#This Row],[Category]]="Income","Income","Expense")</f>
        <v>Expense</v>
      </c>
    </row>
    <row r="930" spans="1:18" x14ac:dyDescent="0.25">
      <c r="A930" s="10">
        <v>929</v>
      </c>
      <c r="B930" s="15">
        <v>42258</v>
      </c>
      <c r="C930" s="16">
        <v>5.7864121943987934E-3</v>
      </c>
      <c r="D930" s="10">
        <f>IF(Tbl_Transactions[[#This Row],[Date]]="","",YEAR(Tbl_Transactions[[#This Row],[Date]]))</f>
        <v>2015</v>
      </c>
      <c r="E930" s="10">
        <f>MONTH(Tbl_Transactions[[#This Row],[Date]])</f>
        <v>9</v>
      </c>
      <c r="F930" s="10" t="str">
        <f>VLOOKUP(Tbl_Transactions[[#This Row],[Month Num]],Tbl_Lookup_Month[],2)</f>
        <v>Sep</v>
      </c>
      <c r="G930" s="10">
        <f>DAY(Tbl_Transactions[[#This Row],[Date]])</f>
        <v>11</v>
      </c>
      <c r="H930" s="10">
        <f>WEEKDAY(Tbl_Transactions[[#This Row],[Date]])</f>
        <v>6</v>
      </c>
      <c r="I930" s="10" t="str">
        <f>VLOOKUP(Tbl_Transactions[[#This Row],[Weekday Num]],Tbl_Lookup_Weekday[], 2)</f>
        <v>Fri</v>
      </c>
      <c r="J930" s="10" t="str">
        <f>VLOOKUP(Tbl_Transactions[[#This Row],[Time]],Tbl_Lookup_Time[],4,TRUE)</f>
        <v>Night</v>
      </c>
      <c r="K930" s="10" t="s">
        <v>17</v>
      </c>
      <c r="L930" s="10" t="s">
        <v>44</v>
      </c>
      <c r="M930" s="10" t="s">
        <v>45</v>
      </c>
      <c r="N930" s="10" t="s">
        <v>35</v>
      </c>
      <c r="O930" s="14">
        <v>310</v>
      </c>
      <c r="P930" s="14">
        <f>IF(Tbl_Transactions[[#This Row],[Type]]="Income",Tbl_Transactions[[#This Row],[Amount]]*Rng_Lookup_IncomeTax,Tbl_Transactions[[#This Row],[Amount]]*Rng_Lookup_SalesTax)</f>
        <v>117.8</v>
      </c>
      <c r="Q930" s="14">
        <f>IF(Tbl_Transactions[[#This Row],[Type]]="Expense",Tbl_Transactions[[#This Row],[Amount]]+Tbl_Transactions[[#This Row],[Tax]],Tbl_Transactions[[#This Row],[Amount]]-Tbl_Transactions[[#This Row],[Tax]])</f>
        <v>192.2</v>
      </c>
      <c r="R930" s="10" t="str">
        <f>IF(Tbl_Transactions[[#This Row],[Category]]="Income","Income","Expense")</f>
        <v>Income</v>
      </c>
    </row>
    <row r="931" spans="1:18" x14ac:dyDescent="0.25">
      <c r="A931" s="10">
        <v>930</v>
      </c>
      <c r="B931" s="15">
        <v>42259</v>
      </c>
      <c r="C931" s="16">
        <v>0.60178395468804557</v>
      </c>
      <c r="D931" s="10">
        <f>IF(Tbl_Transactions[[#This Row],[Date]]="","",YEAR(Tbl_Transactions[[#This Row],[Date]]))</f>
        <v>2015</v>
      </c>
      <c r="E931" s="10">
        <f>MONTH(Tbl_Transactions[[#This Row],[Date]])</f>
        <v>9</v>
      </c>
      <c r="F931" s="10" t="str">
        <f>VLOOKUP(Tbl_Transactions[[#This Row],[Month Num]],Tbl_Lookup_Month[],2)</f>
        <v>Sep</v>
      </c>
      <c r="G931" s="10">
        <f>DAY(Tbl_Transactions[[#This Row],[Date]])</f>
        <v>12</v>
      </c>
      <c r="H931" s="10">
        <f>WEEKDAY(Tbl_Transactions[[#This Row],[Date]])</f>
        <v>7</v>
      </c>
      <c r="I931" s="10" t="str">
        <f>VLOOKUP(Tbl_Transactions[[#This Row],[Weekday Num]],Tbl_Lookup_Weekday[], 2)</f>
        <v>Sat</v>
      </c>
      <c r="J931" s="10" t="str">
        <f>VLOOKUP(Tbl_Transactions[[#This Row],[Time]],Tbl_Lookup_Time[],4,TRUE)</f>
        <v>Afternoon</v>
      </c>
      <c r="K931" s="10" t="s">
        <v>24</v>
      </c>
      <c r="L931" s="10" t="s">
        <v>23</v>
      </c>
      <c r="M931" s="10" t="s">
        <v>25</v>
      </c>
      <c r="N931" s="10" t="s">
        <v>19</v>
      </c>
      <c r="O931" s="14">
        <v>127</v>
      </c>
      <c r="P931" s="14">
        <f>IF(Tbl_Transactions[[#This Row],[Type]]="Income",Tbl_Transactions[[#This Row],[Amount]]*Rng_Lookup_IncomeTax,Tbl_Transactions[[#This Row],[Amount]]*Rng_Lookup_SalesTax)</f>
        <v>11.27125</v>
      </c>
      <c r="Q931" s="14">
        <f>IF(Tbl_Transactions[[#This Row],[Type]]="Expense",Tbl_Transactions[[#This Row],[Amount]]+Tbl_Transactions[[#This Row],[Tax]],Tbl_Transactions[[#This Row],[Amount]]-Tbl_Transactions[[#This Row],[Tax]])</f>
        <v>138.27125000000001</v>
      </c>
      <c r="R931" s="10" t="str">
        <f>IF(Tbl_Transactions[[#This Row],[Category]]="Income","Income","Expense")</f>
        <v>Expense</v>
      </c>
    </row>
    <row r="932" spans="1:18" x14ac:dyDescent="0.25">
      <c r="A932" s="10">
        <v>931</v>
      </c>
      <c r="B932" s="15">
        <v>42261</v>
      </c>
      <c r="C932" s="16">
        <v>0.78070924520245044</v>
      </c>
      <c r="D932" s="10">
        <f>IF(Tbl_Transactions[[#This Row],[Date]]="","",YEAR(Tbl_Transactions[[#This Row],[Date]]))</f>
        <v>2015</v>
      </c>
      <c r="E932" s="10">
        <f>MONTH(Tbl_Transactions[[#This Row],[Date]])</f>
        <v>9</v>
      </c>
      <c r="F932" s="10" t="str">
        <f>VLOOKUP(Tbl_Transactions[[#This Row],[Month Num]],Tbl_Lookup_Month[],2)</f>
        <v>Sep</v>
      </c>
      <c r="G932" s="10">
        <f>DAY(Tbl_Transactions[[#This Row],[Date]])</f>
        <v>14</v>
      </c>
      <c r="H932" s="10">
        <f>WEEKDAY(Tbl_Transactions[[#This Row],[Date]])</f>
        <v>2</v>
      </c>
      <c r="I932" s="10" t="str">
        <f>VLOOKUP(Tbl_Transactions[[#This Row],[Weekday Num]],Tbl_Lookup_Weekday[], 2)</f>
        <v>Mon</v>
      </c>
      <c r="J932" s="10" t="str">
        <f>VLOOKUP(Tbl_Transactions[[#This Row],[Time]],Tbl_Lookup_Time[],4,TRUE)</f>
        <v>Evening</v>
      </c>
      <c r="K932" s="10" t="s">
        <v>55</v>
      </c>
      <c r="L932" s="10" t="s">
        <v>54</v>
      </c>
      <c r="M932" s="10" t="s">
        <v>56</v>
      </c>
      <c r="N932" s="10" t="s">
        <v>19</v>
      </c>
      <c r="O932" s="14">
        <v>12</v>
      </c>
      <c r="P932" s="14">
        <f>IF(Tbl_Transactions[[#This Row],[Type]]="Income",Tbl_Transactions[[#This Row],[Amount]]*Rng_Lookup_IncomeTax,Tbl_Transactions[[#This Row],[Amount]]*Rng_Lookup_SalesTax)</f>
        <v>1.0649999999999999</v>
      </c>
      <c r="Q932" s="14">
        <f>IF(Tbl_Transactions[[#This Row],[Type]]="Expense",Tbl_Transactions[[#This Row],[Amount]]+Tbl_Transactions[[#This Row],[Tax]],Tbl_Transactions[[#This Row],[Amount]]-Tbl_Transactions[[#This Row],[Tax]])</f>
        <v>13.065</v>
      </c>
      <c r="R932" s="10" t="str">
        <f>IF(Tbl_Transactions[[#This Row],[Category]]="Income","Income","Expense")</f>
        <v>Expense</v>
      </c>
    </row>
    <row r="933" spans="1:18" x14ac:dyDescent="0.25">
      <c r="A933" s="10">
        <v>932</v>
      </c>
      <c r="B933" s="15">
        <v>42262</v>
      </c>
      <c r="C933" s="16">
        <v>0.61604937913888869</v>
      </c>
      <c r="D933" s="10">
        <f>IF(Tbl_Transactions[[#This Row],[Date]]="","",YEAR(Tbl_Transactions[[#This Row],[Date]]))</f>
        <v>2015</v>
      </c>
      <c r="E933" s="10">
        <f>MONTH(Tbl_Transactions[[#This Row],[Date]])</f>
        <v>9</v>
      </c>
      <c r="F933" s="10" t="str">
        <f>VLOOKUP(Tbl_Transactions[[#This Row],[Month Num]],Tbl_Lookup_Month[],2)</f>
        <v>Sep</v>
      </c>
      <c r="G933" s="10">
        <f>DAY(Tbl_Transactions[[#This Row],[Date]])</f>
        <v>15</v>
      </c>
      <c r="H933" s="10">
        <f>WEEKDAY(Tbl_Transactions[[#This Row],[Date]])</f>
        <v>3</v>
      </c>
      <c r="I933" s="10" t="str">
        <f>VLOOKUP(Tbl_Transactions[[#This Row],[Weekday Num]],Tbl_Lookup_Weekday[], 2)</f>
        <v>Tue</v>
      </c>
      <c r="J933" s="10" t="str">
        <f>VLOOKUP(Tbl_Transactions[[#This Row],[Time]],Tbl_Lookup_Time[],4,TRUE)</f>
        <v>Afternoon</v>
      </c>
      <c r="K933" s="10" t="s">
        <v>28</v>
      </c>
      <c r="L933" s="10" t="s">
        <v>32</v>
      </c>
      <c r="M933" s="10" t="s">
        <v>33</v>
      </c>
      <c r="N933" s="10" t="s">
        <v>19</v>
      </c>
      <c r="O933" s="14">
        <v>217</v>
      </c>
      <c r="P933" s="14">
        <f>IF(Tbl_Transactions[[#This Row],[Type]]="Income",Tbl_Transactions[[#This Row],[Amount]]*Rng_Lookup_IncomeTax,Tbl_Transactions[[#This Row],[Amount]]*Rng_Lookup_SalesTax)</f>
        <v>19.258749999999999</v>
      </c>
      <c r="Q933" s="14">
        <f>IF(Tbl_Transactions[[#This Row],[Type]]="Expense",Tbl_Transactions[[#This Row],[Amount]]+Tbl_Transactions[[#This Row],[Tax]],Tbl_Transactions[[#This Row],[Amount]]-Tbl_Transactions[[#This Row],[Tax]])</f>
        <v>236.25874999999999</v>
      </c>
      <c r="R933" s="10" t="str">
        <f>IF(Tbl_Transactions[[#This Row],[Category]]="Income","Income","Expense")</f>
        <v>Expense</v>
      </c>
    </row>
    <row r="934" spans="1:18" x14ac:dyDescent="0.25">
      <c r="A934" s="10">
        <v>933</v>
      </c>
      <c r="B934" s="15">
        <v>42263</v>
      </c>
      <c r="C934" s="16">
        <v>5.5461932254402879E-2</v>
      </c>
      <c r="D934" s="10">
        <f>IF(Tbl_Transactions[[#This Row],[Date]]="","",YEAR(Tbl_Transactions[[#This Row],[Date]]))</f>
        <v>2015</v>
      </c>
      <c r="E934" s="10">
        <f>MONTH(Tbl_Transactions[[#This Row],[Date]])</f>
        <v>9</v>
      </c>
      <c r="F934" s="10" t="str">
        <f>VLOOKUP(Tbl_Transactions[[#This Row],[Month Num]],Tbl_Lookup_Month[],2)</f>
        <v>Sep</v>
      </c>
      <c r="G934" s="10">
        <f>DAY(Tbl_Transactions[[#This Row],[Date]])</f>
        <v>16</v>
      </c>
      <c r="H934" s="10">
        <f>WEEKDAY(Tbl_Transactions[[#This Row],[Date]])</f>
        <v>4</v>
      </c>
      <c r="I934" s="10" t="str">
        <f>VLOOKUP(Tbl_Transactions[[#This Row],[Weekday Num]],Tbl_Lookup_Weekday[], 2)</f>
        <v>Wed</v>
      </c>
      <c r="J934" s="10" t="str">
        <f>VLOOKUP(Tbl_Transactions[[#This Row],[Time]],Tbl_Lookup_Time[],4,TRUE)</f>
        <v>Night</v>
      </c>
      <c r="K934" s="10" t="s">
        <v>40</v>
      </c>
      <c r="L934" s="10" t="s">
        <v>39</v>
      </c>
      <c r="M934" s="10" t="s">
        <v>41</v>
      </c>
      <c r="N934" s="10" t="s">
        <v>26</v>
      </c>
      <c r="O934" s="14">
        <v>465</v>
      </c>
      <c r="P934" s="14">
        <f>IF(Tbl_Transactions[[#This Row],[Type]]="Income",Tbl_Transactions[[#This Row],[Amount]]*Rng_Lookup_IncomeTax,Tbl_Transactions[[#This Row],[Amount]]*Rng_Lookup_SalesTax)</f>
        <v>41.268749999999997</v>
      </c>
      <c r="Q934" s="14">
        <f>IF(Tbl_Transactions[[#This Row],[Type]]="Expense",Tbl_Transactions[[#This Row],[Amount]]+Tbl_Transactions[[#This Row],[Tax]],Tbl_Transactions[[#This Row],[Amount]]-Tbl_Transactions[[#This Row],[Tax]])</f>
        <v>506.26875000000001</v>
      </c>
      <c r="R934" s="10" t="str">
        <f>IF(Tbl_Transactions[[#This Row],[Category]]="Income","Income","Expense")</f>
        <v>Expense</v>
      </c>
    </row>
    <row r="935" spans="1:18" x14ac:dyDescent="0.25">
      <c r="A935" s="10">
        <v>934</v>
      </c>
      <c r="B935" s="15">
        <v>42264</v>
      </c>
      <c r="C935" s="16">
        <v>0.45619283991765203</v>
      </c>
      <c r="D935" s="10">
        <f>IF(Tbl_Transactions[[#This Row],[Date]]="","",YEAR(Tbl_Transactions[[#This Row],[Date]]))</f>
        <v>2015</v>
      </c>
      <c r="E935" s="10">
        <f>MONTH(Tbl_Transactions[[#This Row],[Date]])</f>
        <v>9</v>
      </c>
      <c r="F935" s="10" t="str">
        <f>VLOOKUP(Tbl_Transactions[[#This Row],[Month Num]],Tbl_Lookup_Month[],2)</f>
        <v>Sep</v>
      </c>
      <c r="G935" s="10">
        <f>DAY(Tbl_Transactions[[#This Row],[Date]])</f>
        <v>17</v>
      </c>
      <c r="H935" s="10">
        <f>WEEKDAY(Tbl_Transactions[[#This Row],[Date]])</f>
        <v>5</v>
      </c>
      <c r="I935" s="10" t="str">
        <f>VLOOKUP(Tbl_Transactions[[#This Row],[Weekday Num]],Tbl_Lookup_Weekday[], 2)</f>
        <v>Thu</v>
      </c>
      <c r="J935" s="10" t="str">
        <f>VLOOKUP(Tbl_Transactions[[#This Row],[Time]],Tbl_Lookup_Time[],4,TRUE)</f>
        <v>Late Morning</v>
      </c>
      <c r="K935" s="10" t="s">
        <v>24</v>
      </c>
      <c r="L935" s="10" t="s">
        <v>30</v>
      </c>
      <c r="M935" s="10" t="s">
        <v>31</v>
      </c>
      <c r="N935" s="10" t="s">
        <v>26</v>
      </c>
      <c r="O935" s="14">
        <v>169</v>
      </c>
      <c r="P935" s="14">
        <f>IF(Tbl_Transactions[[#This Row],[Type]]="Income",Tbl_Transactions[[#This Row],[Amount]]*Rng_Lookup_IncomeTax,Tbl_Transactions[[#This Row],[Amount]]*Rng_Lookup_SalesTax)</f>
        <v>14.998749999999999</v>
      </c>
      <c r="Q935" s="14">
        <f>IF(Tbl_Transactions[[#This Row],[Type]]="Expense",Tbl_Transactions[[#This Row],[Amount]]+Tbl_Transactions[[#This Row],[Tax]],Tbl_Transactions[[#This Row],[Amount]]-Tbl_Transactions[[#This Row],[Tax]])</f>
        <v>183.99875</v>
      </c>
      <c r="R935" s="10" t="str">
        <f>IF(Tbl_Transactions[[#This Row],[Category]]="Income","Income","Expense")</f>
        <v>Expense</v>
      </c>
    </row>
    <row r="936" spans="1:18" x14ac:dyDescent="0.25">
      <c r="A936" s="10">
        <v>935</v>
      </c>
      <c r="B936" s="15">
        <v>42265</v>
      </c>
      <c r="C936" s="16">
        <v>0.46805122497576923</v>
      </c>
      <c r="D936" s="10">
        <f>IF(Tbl_Transactions[[#This Row],[Date]]="","",YEAR(Tbl_Transactions[[#This Row],[Date]]))</f>
        <v>2015</v>
      </c>
      <c r="E936" s="10">
        <f>MONTH(Tbl_Transactions[[#This Row],[Date]])</f>
        <v>9</v>
      </c>
      <c r="F936" s="10" t="str">
        <f>VLOOKUP(Tbl_Transactions[[#This Row],[Month Num]],Tbl_Lookup_Month[],2)</f>
        <v>Sep</v>
      </c>
      <c r="G936" s="10">
        <f>DAY(Tbl_Transactions[[#This Row],[Date]])</f>
        <v>18</v>
      </c>
      <c r="H936" s="10">
        <f>WEEKDAY(Tbl_Transactions[[#This Row],[Date]])</f>
        <v>6</v>
      </c>
      <c r="I936" s="10" t="str">
        <f>VLOOKUP(Tbl_Transactions[[#This Row],[Weekday Num]],Tbl_Lookup_Weekday[], 2)</f>
        <v>Fri</v>
      </c>
      <c r="J936" s="10" t="str">
        <f>VLOOKUP(Tbl_Transactions[[#This Row],[Time]],Tbl_Lookup_Time[],4,TRUE)</f>
        <v>Late Morning</v>
      </c>
      <c r="K936" s="10" t="s">
        <v>28</v>
      </c>
      <c r="L936" s="10" t="s">
        <v>27</v>
      </c>
      <c r="M936" s="10" t="s">
        <v>29</v>
      </c>
      <c r="N936" s="10" t="s">
        <v>26</v>
      </c>
      <c r="O936" s="14">
        <v>248</v>
      </c>
      <c r="P936" s="14">
        <f>IF(Tbl_Transactions[[#This Row],[Type]]="Income",Tbl_Transactions[[#This Row],[Amount]]*Rng_Lookup_IncomeTax,Tbl_Transactions[[#This Row],[Amount]]*Rng_Lookup_SalesTax)</f>
        <v>22.009999999999998</v>
      </c>
      <c r="Q936" s="14">
        <f>IF(Tbl_Transactions[[#This Row],[Type]]="Expense",Tbl_Transactions[[#This Row],[Amount]]+Tbl_Transactions[[#This Row],[Tax]],Tbl_Transactions[[#This Row],[Amount]]-Tbl_Transactions[[#This Row],[Tax]])</f>
        <v>270.01</v>
      </c>
      <c r="R936" s="10" t="str">
        <f>IF(Tbl_Transactions[[#This Row],[Category]]="Income","Income","Expense")</f>
        <v>Expense</v>
      </c>
    </row>
    <row r="937" spans="1:18" x14ac:dyDescent="0.25">
      <c r="A937" s="10">
        <v>936</v>
      </c>
      <c r="B937" s="15">
        <v>42267</v>
      </c>
      <c r="C937" s="16">
        <v>0.35299999913697377</v>
      </c>
      <c r="D937" s="10">
        <f>IF(Tbl_Transactions[[#This Row],[Date]]="","",YEAR(Tbl_Transactions[[#This Row],[Date]]))</f>
        <v>2015</v>
      </c>
      <c r="E937" s="10">
        <f>MONTH(Tbl_Transactions[[#This Row],[Date]])</f>
        <v>9</v>
      </c>
      <c r="F937" s="10" t="str">
        <f>VLOOKUP(Tbl_Transactions[[#This Row],[Month Num]],Tbl_Lookup_Month[],2)</f>
        <v>Sep</v>
      </c>
      <c r="G937" s="10">
        <f>DAY(Tbl_Transactions[[#This Row],[Date]])</f>
        <v>20</v>
      </c>
      <c r="H937" s="10">
        <f>WEEKDAY(Tbl_Transactions[[#This Row],[Date]])</f>
        <v>1</v>
      </c>
      <c r="I937" s="10" t="str">
        <f>VLOOKUP(Tbl_Transactions[[#This Row],[Weekday Num]],Tbl_Lookup_Weekday[], 2)</f>
        <v>Sun</v>
      </c>
      <c r="J937" s="10" t="str">
        <f>VLOOKUP(Tbl_Transactions[[#This Row],[Time]],Tbl_Lookup_Time[],4,TRUE)</f>
        <v>Morning</v>
      </c>
      <c r="K937" s="10" t="s">
        <v>51</v>
      </c>
      <c r="L937" s="10" t="s">
        <v>50</v>
      </c>
      <c r="M937" s="10" t="s">
        <v>52</v>
      </c>
      <c r="N937" s="10" t="s">
        <v>35</v>
      </c>
      <c r="O937" s="14">
        <v>433</v>
      </c>
      <c r="P937" s="14">
        <f>IF(Tbl_Transactions[[#This Row],[Type]]="Income",Tbl_Transactions[[#This Row],[Amount]]*Rng_Lookup_IncomeTax,Tbl_Transactions[[#This Row],[Amount]]*Rng_Lookup_SalesTax)</f>
        <v>38.428750000000001</v>
      </c>
      <c r="Q937" s="14">
        <f>IF(Tbl_Transactions[[#This Row],[Type]]="Expense",Tbl_Transactions[[#This Row],[Amount]]+Tbl_Transactions[[#This Row],[Tax]],Tbl_Transactions[[#This Row],[Amount]]-Tbl_Transactions[[#This Row],[Tax]])</f>
        <v>471.42874999999998</v>
      </c>
      <c r="R937" s="10" t="str">
        <f>IF(Tbl_Transactions[[#This Row],[Category]]="Income","Income","Expense")</f>
        <v>Expense</v>
      </c>
    </row>
    <row r="938" spans="1:18" x14ac:dyDescent="0.25">
      <c r="A938" s="10">
        <v>937</v>
      </c>
      <c r="B938" s="15">
        <v>42273</v>
      </c>
      <c r="C938" s="16">
        <v>0.91628462063995264</v>
      </c>
      <c r="D938" s="10">
        <f>IF(Tbl_Transactions[[#This Row],[Date]]="","",YEAR(Tbl_Transactions[[#This Row],[Date]]))</f>
        <v>2015</v>
      </c>
      <c r="E938" s="10">
        <f>MONTH(Tbl_Transactions[[#This Row],[Date]])</f>
        <v>9</v>
      </c>
      <c r="F938" s="10" t="str">
        <f>VLOOKUP(Tbl_Transactions[[#This Row],[Month Num]],Tbl_Lookup_Month[],2)</f>
        <v>Sep</v>
      </c>
      <c r="G938" s="10">
        <f>DAY(Tbl_Transactions[[#This Row],[Date]])</f>
        <v>26</v>
      </c>
      <c r="H938" s="10">
        <f>WEEKDAY(Tbl_Transactions[[#This Row],[Date]])</f>
        <v>7</v>
      </c>
      <c r="I938" s="10" t="str">
        <f>VLOOKUP(Tbl_Transactions[[#This Row],[Weekday Num]],Tbl_Lookup_Weekday[], 2)</f>
        <v>Sat</v>
      </c>
      <c r="J938" s="10" t="str">
        <f>VLOOKUP(Tbl_Transactions[[#This Row],[Time]],Tbl_Lookup_Time[],4,TRUE)</f>
        <v>Evening</v>
      </c>
      <c r="K938" s="10" t="s">
        <v>17</v>
      </c>
      <c r="L938" s="10" t="s">
        <v>20</v>
      </c>
      <c r="M938" s="10" t="s">
        <v>21</v>
      </c>
      <c r="N938" s="10" t="s">
        <v>35</v>
      </c>
      <c r="O938" s="14">
        <v>315</v>
      </c>
      <c r="P938" s="14">
        <f>IF(Tbl_Transactions[[#This Row],[Type]]="Income",Tbl_Transactions[[#This Row],[Amount]]*Rng_Lookup_IncomeTax,Tbl_Transactions[[#This Row],[Amount]]*Rng_Lookup_SalesTax)</f>
        <v>119.7</v>
      </c>
      <c r="Q938" s="14">
        <f>IF(Tbl_Transactions[[#This Row],[Type]]="Expense",Tbl_Transactions[[#This Row],[Amount]]+Tbl_Transactions[[#This Row],[Tax]],Tbl_Transactions[[#This Row],[Amount]]-Tbl_Transactions[[#This Row],[Tax]])</f>
        <v>195.3</v>
      </c>
      <c r="R938" s="10" t="str">
        <f>IF(Tbl_Transactions[[#This Row],[Category]]="Income","Income","Expense")</f>
        <v>Income</v>
      </c>
    </row>
    <row r="939" spans="1:18" x14ac:dyDescent="0.25">
      <c r="A939" s="10">
        <v>938</v>
      </c>
      <c r="B939" s="15">
        <v>42274</v>
      </c>
      <c r="C939" s="16">
        <v>0.72348878663025684</v>
      </c>
      <c r="D939" s="10">
        <f>IF(Tbl_Transactions[[#This Row],[Date]]="","",YEAR(Tbl_Transactions[[#This Row],[Date]]))</f>
        <v>2015</v>
      </c>
      <c r="E939" s="10">
        <f>MONTH(Tbl_Transactions[[#This Row],[Date]])</f>
        <v>9</v>
      </c>
      <c r="F939" s="10" t="str">
        <f>VLOOKUP(Tbl_Transactions[[#This Row],[Month Num]],Tbl_Lookup_Month[],2)</f>
        <v>Sep</v>
      </c>
      <c r="G939" s="10">
        <f>DAY(Tbl_Transactions[[#This Row],[Date]])</f>
        <v>27</v>
      </c>
      <c r="H939" s="10">
        <f>WEEKDAY(Tbl_Transactions[[#This Row],[Date]])</f>
        <v>1</v>
      </c>
      <c r="I939" s="10" t="str">
        <f>VLOOKUP(Tbl_Transactions[[#This Row],[Weekday Num]],Tbl_Lookup_Weekday[], 2)</f>
        <v>Sun</v>
      </c>
      <c r="J939" s="10" t="str">
        <f>VLOOKUP(Tbl_Transactions[[#This Row],[Time]],Tbl_Lookup_Time[],4,TRUE)</f>
        <v>Evening</v>
      </c>
      <c r="K939" s="10" t="s">
        <v>28</v>
      </c>
      <c r="L939" s="10" t="s">
        <v>32</v>
      </c>
      <c r="M939" s="10" t="s">
        <v>33</v>
      </c>
      <c r="N939" s="10" t="s">
        <v>35</v>
      </c>
      <c r="O939" s="14">
        <v>242</v>
      </c>
      <c r="P939" s="14">
        <f>IF(Tbl_Transactions[[#This Row],[Type]]="Income",Tbl_Transactions[[#This Row],[Amount]]*Rng_Lookup_IncomeTax,Tbl_Transactions[[#This Row],[Amount]]*Rng_Lookup_SalesTax)</f>
        <v>21.477499999999999</v>
      </c>
      <c r="Q939" s="14">
        <f>IF(Tbl_Transactions[[#This Row],[Type]]="Expense",Tbl_Transactions[[#This Row],[Amount]]+Tbl_Transactions[[#This Row],[Tax]],Tbl_Transactions[[#This Row],[Amount]]-Tbl_Transactions[[#This Row],[Tax]])</f>
        <v>263.47750000000002</v>
      </c>
      <c r="R939" s="10" t="str">
        <f>IF(Tbl_Transactions[[#This Row],[Category]]="Income","Income","Expense")</f>
        <v>Expense</v>
      </c>
    </row>
    <row r="940" spans="1:18" x14ac:dyDescent="0.25">
      <c r="A940" s="10">
        <v>939</v>
      </c>
      <c r="B940" s="15">
        <v>42275</v>
      </c>
      <c r="C940" s="16">
        <v>0.71572825078344959</v>
      </c>
      <c r="D940" s="10">
        <f>IF(Tbl_Transactions[[#This Row],[Date]]="","",YEAR(Tbl_Transactions[[#This Row],[Date]]))</f>
        <v>2015</v>
      </c>
      <c r="E940" s="10">
        <f>MONTH(Tbl_Transactions[[#This Row],[Date]])</f>
        <v>9</v>
      </c>
      <c r="F940" s="10" t="str">
        <f>VLOOKUP(Tbl_Transactions[[#This Row],[Month Num]],Tbl_Lookup_Month[],2)</f>
        <v>Sep</v>
      </c>
      <c r="G940" s="10">
        <f>DAY(Tbl_Transactions[[#This Row],[Date]])</f>
        <v>28</v>
      </c>
      <c r="H940" s="10">
        <f>WEEKDAY(Tbl_Transactions[[#This Row],[Date]])</f>
        <v>2</v>
      </c>
      <c r="I940" s="10" t="str">
        <f>VLOOKUP(Tbl_Transactions[[#This Row],[Weekday Num]],Tbl_Lookup_Weekday[], 2)</f>
        <v>Mon</v>
      </c>
      <c r="J940" s="10" t="str">
        <f>VLOOKUP(Tbl_Transactions[[#This Row],[Time]],Tbl_Lookup_Time[],4,TRUE)</f>
        <v>Evening</v>
      </c>
      <c r="K940" s="10" t="s">
        <v>37</v>
      </c>
      <c r="L940" s="10" t="s">
        <v>47</v>
      </c>
      <c r="M940" s="10" t="s">
        <v>48</v>
      </c>
      <c r="N940" s="10" t="s">
        <v>35</v>
      </c>
      <c r="O940" s="14">
        <v>278</v>
      </c>
      <c r="P940" s="14">
        <f>IF(Tbl_Transactions[[#This Row],[Type]]="Income",Tbl_Transactions[[#This Row],[Amount]]*Rng_Lookup_IncomeTax,Tbl_Transactions[[#This Row],[Amount]]*Rng_Lookup_SalesTax)</f>
        <v>24.672499999999999</v>
      </c>
      <c r="Q940" s="14">
        <f>IF(Tbl_Transactions[[#This Row],[Type]]="Expense",Tbl_Transactions[[#This Row],[Amount]]+Tbl_Transactions[[#This Row],[Tax]],Tbl_Transactions[[#This Row],[Amount]]-Tbl_Transactions[[#This Row],[Tax]])</f>
        <v>302.67250000000001</v>
      </c>
      <c r="R940" s="10" t="str">
        <f>IF(Tbl_Transactions[[#This Row],[Category]]="Income","Income","Expense")</f>
        <v>Expense</v>
      </c>
    </row>
    <row r="941" spans="1:18" x14ac:dyDescent="0.25">
      <c r="A941" s="10">
        <v>940</v>
      </c>
      <c r="B941" s="15">
        <v>42276</v>
      </c>
      <c r="C941" s="16">
        <v>0.22643839836843271</v>
      </c>
      <c r="D941" s="10">
        <f>IF(Tbl_Transactions[[#This Row],[Date]]="","",YEAR(Tbl_Transactions[[#This Row],[Date]]))</f>
        <v>2015</v>
      </c>
      <c r="E941" s="10">
        <f>MONTH(Tbl_Transactions[[#This Row],[Date]])</f>
        <v>9</v>
      </c>
      <c r="F941" s="10" t="str">
        <f>VLOOKUP(Tbl_Transactions[[#This Row],[Month Num]],Tbl_Lookup_Month[],2)</f>
        <v>Sep</v>
      </c>
      <c r="G941" s="10">
        <f>DAY(Tbl_Transactions[[#This Row],[Date]])</f>
        <v>29</v>
      </c>
      <c r="H941" s="10">
        <f>WEEKDAY(Tbl_Transactions[[#This Row],[Date]])</f>
        <v>3</v>
      </c>
      <c r="I941" s="10" t="str">
        <f>VLOOKUP(Tbl_Transactions[[#This Row],[Weekday Num]],Tbl_Lookup_Weekday[], 2)</f>
        <v>Tue</v>
      </c>
      <c r="J941" s="10" t="str">
        <f>VLOOKUP(Tbl_Transactions[[#This Row],[Time]],Tbl_Lookup_Time[],4,TRUE)</f>
        <v>Early Morning</v>
      </c>
      <c r="K941" s="10" t="s">
        <v>17</v>
      </c>
      <c r="L941" s="10" t="s">
        <v>16</v>
      </c>
      <c r="M941" s="10" t="s">
        <v>18</v>
      </c>
      <c r="N941" s="10" t="s">
        <v>19</v>
      </c>
      <c r="O941" s="14">
        <v>184</v>
      </c>
      <c r="P941" s="14">
        <f>IF(Tbl_Transactions[[#This Row],[Type]]="Income",Tbl_Transactions[[#This Row],[Amount]]*Rng_Lookup_IncomeTax,Tbl_Transactions[[#This Row],[Amount]]*Rng_Lookup_SalesTax)</f>
        <v>69.92</v>
      </c>
      <c r="Q941" s="14">
        <f>IF(Tbl_Transactions[[#This Row],[Type]]="Expense",Tbl_Transactions[[#This Row],[Amount]]+Tbl_Transactions[[#This Row],[Tax]],Tbl_Transactions[[#This Row],[Amount]]-Tbl_Transactions[[#This Row],[Tax]])</f>
        <v>114.08</v>
      </c>
      <c r="R941" s="10" t="str">
        <f>IF(Tbl_Transactions[[#This Row],[Category]]="Income","Income","Expense")</f>
        <v>Income</v>
      </c>
    </row>
    <row r="942" spans="1:18" x14ac:dyDescent="0.25">
      <c r="A942" s="10">
        <v>941</v>
      </c>
      <c r="B942" s="15">
        <v>42277</v>
      </c>
      <c r="C942" s="16">
        <v>0.82010024522542202</v>
      </c>
      <c r="D942" s="10">
        <f>IF(Tbl_Transactions[[#This Row],[Date]]="","",YEAR(Tbl_Transactions[[#This Row],[Date]]))</f>
        <v>2015</v>
      </c>
      <c r="E942" s="10">
        <f>MONTH(Tbl_Transactions[[#This Row],[Date]])</f>
        <v>9</v>
      </c>
      <c r="F942" s="10" t="str">
        <f>VLOOKUP(Tbl_Transactions[[#This Row],[Month Num]],Tbl_Lookup_Month[],2)</f>
        <v>Sep</v>
      </c>
      <c r="G942" s="10">
        <f>DAY(Tbl_Transactions[[#This Row],[Date]])</f>
        <v>30</v>
      </c>
      <c r="H942" s="10">
        <f>WEEKDAY(Tbl_Transactions[[#This Row],[Date]])</f>
        <v>4</v>
      </c>
      <c r="I942" s="10" t="str">
        <f>VLOOKUP(Tbl_Transactions[[#This Row],[Weekday Num]],Tbl_Lookup_Weekday[], 2)</f>
        <v>Wed</v>
      </c>
      <c r="J942" s="10" t="str">
        <f>VLOOKUP(Tbl_Transactions[[#This Row],[Time]],Tbl_Lookup_Time[],4,TRUE)</f>
        <v>Evening</v>
      </c>
      <c r="K942" s="10" t="s">
        <v>55</v>
      </c>
      <c r="L942" s="10" t="s">
        <v>57</v>
      </c>
      <c r="M942" s="10" t="s">
        <v>58</v>
      </c>
      <c r="N942" s="10" t="s">
        <v>35</v>
      </c>
      <c r="O942" s="14">
        <v>304</v>
      </c>
      <c r="P942" s="14">
        <f>IF(Tbl_Transactions[[#This Row],[Type]]="Income",Tbl_Transactions[[#This Row],[Amount]]*Rng_Lookup_IncomeTax,Tbl_Transactions[[#This Row],[Amount]]*Rng_Lookup_SalesTax)</f>
        <v>26.979999999999997</v>
      </c>
      <c r="Q942" s="14">
        <f>IF(Tbl_Transactions[[#This Row],[Type]]="Expense",Tbl_Transactions[[#This Row],[Amount]]+Tbl_Transactions[[#This Row],[Tax]],Tbl_Transactions[[#This Row],[Amount]]-Tbl_Transactions[[#This Row],[Tax]])</f>
        <v>330.98</v>
      </c>
      <c r="R942" s="10" t="str">
        <f>IF(Tbl_Transactions[[#This Row],[Category]]="Income","Income","Expense")</f>
        <v>Expense</v>
      </c>
    </row>
    <row r="943" spans="1:18" x14ac:dyDescent="0.25">
      <c r="A943" s="10">
        <v>942</v>
      </c>
      <c r="B943" s="15">
        <v>42278</v>
      </c>
      <c r="C943" s="16">
        <v>0.77625060719850481</v>
      </c>
      <c r="D943" s="10">
        <f>IF(Tbl_Transactions[[#This Row],[Date]]="","",YEAR(Tbl_Transactions[[#This Row],[Date]]))</f>
        <v>2015</v>
      </c>
      <c r="E943" s="10">
        <f>MONTH(Tbl_Transactions[[#This Row],[Date]])</f>
        <v>10</v>
      </c>
      <c r="F943" s="10" t="str">
        <f>VLOOKUP(Tbl_Transactions[[#This Row],[Month Num]],Tbl_Lookup_Month[],2)</f>
        <v>Oct</v>
      </c>
      <c r="G943" s="10">
        <f>DAY(Tbl_Transactions[[#This Row],[Date]])</f>
        <v>1</v>
      </c>
      <c r="H943" s="10">
        <f>WEEKDAY(Tbl_Transactions[[#This Row],[Date]])</f>
        <v>5</v>
      </c>
      <c r="I943" s="10" t="str">
        <f>VLOOKUP(Tbl_Transactions[[#This Row],[Weekday Num]],Tbl_Lookup_Weekday[], 2)</f>
        <v>Thu</v>
      </c>
      <c r="J943" s="10" t="str">
        <f>VLOOKUP(Tbl_Transactions[[#This Row],[Time]],Tbl_Lookup_Time[],4,TRUE)</f>
        <v>Evening</v>
      </c>
      <c r="K943" s="10" t="s">
        <v>40</v>
      </c>
      <c r="L943" s="10" t="s">
        <v>39</v>
      </c>
      <c r="M943" s="10" t="s">
        <v>41</v>
      </c>
      <c r="N943" s="10" t="s">
        <v>19</v>
      </c>
      <c r="O943" s="14">
        <v>248</v>
      </c>
      <c r="P943" s="14">
        <f>IF(Tbl_Transactions[[#This Row],[Type]]="Income",Tbl_Transactions[[#This Row],[Amount]]*Rng_Lookup_IncomeTax,Tbl_Transactions[[#This Row],[Amount]]*Rng_Lookup_SalesTax)</f>
        <v>22.009999999999998</v>
      </c>
      <c r="Q943" s="14">
        <f>IF(Tbl_Transactions[[#This Row],[Type]]="Expense",Tbl_Transactions[[#This Row],[Amount]]+Tbl_Transactions[[#This Row],[Tax]],Tbl_Transactions[[#This Row],[Amount]]-Tbl_Transactions[[#This Row],[Tax]])</f>
        <v>270.01</v>
      </c>
      <c r="R943" s="10" t="str">
        <f>IF(Tbl_Transactions[[#This Row],[Category]]="Income","Income","Expense")</f>
        <v>Expense</v>
      </c>
    </row>
    <row r="944" spans="1:18" x14ac:dyDescent="0.25">
      <c r="A944" s="10">
        <v>943</v>
      </c>
      <c r="B944" s="15">
        <v>42279</v>
      </c>
      <c r="C944" s="16">
        <v>0.66053169509453225</v>
      </c>
      <c r="D944" s="10">
        <f>IF(Tbl_Transactions[[#This Row],[Date]]="","",YEAR(Tbl_Transactions[[#This Row],[Date]]))</f>
        <v>2015</v>
      </c>
      <c r="E944" s="10">
        <f>MONTH(Tbl_Transactions[[#This Row],[Date]])</f>
        <v>10</v>
      </c>
      <c r="F944" s="10" t="str">
        <f>VLOOKUP(Tbl_Transactions[[#This Row],[Month Num]],Tbl_Lookup_Month[],2)</f>
        <v>Oct</v>
      </c>
      <c r="G944" s="10">
        <f>DAY(Tbl_Transactions[[#This Row],[Date]])</f>
        <v>2</v>
      </c>
      <c r="H944" s="10">
        <f>WEEKDAY(Tbl_Transactions[[#This Row],[Date]])</f>
        <v>6</v>
      </c>
      <c r="I944" s="10" t="str">
        <f>VLOOKUP(Tbl_Transactions[[#This Row],[Weekday Num]],Tbl_Lookup_Weekday[], 2)</f>
        <v>Fri</v>
      </c>
      <c r="J944" s="10" t="str">
        <f>VLOOKUP(Tbl_Transactions[[#This Row],[Time]],Tbl_Lookup_Time[],4,TRUE)</f>
        <v>Afternoon</v>
      </c>
      <c r="K944" s="10" t="s">
        <v>17</v>
      </c>
      <c r="L944" s="10" t="s">
        <v>16</v>
      </c>
      <c r="M944" s="10" t="s">
        <v>18</v>
      </c>
      <c r="N944" s="10" t="s">
        <v>26</v>
      </c>
      <c r="O944" s="14">
        <v>263</v>
      </c>
      <c r="P944" s="14">
        <f>IF(Tbl_Transactions[[#This Row],[Type]]="Income",Tbl_Transactions[[#This Row],[Amount]]*Rng_Lookup_IncomeTax,Tbl_Transactions[[#This Row],[Amount]]*Rng_Lookup_SalesTax)</f>
        <v>99.94</v>
      </c>
      <c r="Q944" s="14">
        <f>IF(Tbl_Transactions[[#This Row],[Type]]="Expense",Tbl_Transactions[[#This Row],[Amount]]+Tbl_Transactions[[#This Row],[Tax]],Tbl_Transactions[[#This Row],[Amount]]-Tbl_Transactions[[#This Row],[Tax]])</f>
        <v>163.06</v>
      </c>
      <c r="R944" s="10" t="str">
        <f>IF(Tbl_Transactions[[#This Row],[Category]]="Income","Income","Expense")</f>
        <v>Income</v>
      </c>
    </row>
    <row r="945" spans="1:18" x14ac:dyDescent="0.25">
      <c r="A945" s="10">
        <v>944</v>
      </c>
      <c r="B945" s="15">
        <v>42279</v>
      </c>
      <c r="C945" s="16">
        <v>0.11227601663017506</v>
      </c>
      <c r="D945" s="10">
        <f>IF(Tbl_Transactions[[#This Row],[Date]]="","",YEAR(Tbl_Transactions[[#This Row],[Date]]))</f>
        <v>2015</v>
      </c>
      <c r="E945" s="10">
        <f>MONTH(Tbl_Transactions[[#This Row],[Date]])</f>
        <v>10</v>
      </c>
      <c r="F945" s="10" t="str">
        <f>VLOOKUP(Tbl_Transactions[[#This Row],[Month Num]],Tbl_Lookup_Month[],2)</f>
        <v>Oct</v>
      </c>
      <c r="G945" s="10">
        <f>DAY(Tbl_Transactions[[#This Row],[Date]])</f>
        <v>2</v>
      </c>
      <c r="H945" s="10">
        <f>WEEKDAY(Tbl_Transactions[[#This Row],[Date]])</f>
        <v>6</v>
      </c>
      <c r="I945" s="10" t="str">
        <f>VLOOKUP(Tbl_Transactions[[#This Row],[Weekday Num]],Tbl_Lookup_Weekday[], 2)</f>
        <v>Fri</v>
      </c>
      <c r="J945" s="10" t="str">
        <f>VLOOKUP(Tbl_Transactions[[#This Row],[Time]],Tbl_Lookup_Time[],4,TRUE)</f>
        <v>Night</v>
      </c>
      <c r="K945" s="10" t="s">
        <v>37</v>
      </c>
      <c r="L945" s="10" t="s">
        <v>47</v>
      </c>
      <c r="M945" s="10" t="s">
        <v>48</v>
      </c>
      <c r="N945" s="10" t="s">
        <v>19</v>
      </c>
      <c r="O945" s="14">
        <v>201</v>
      </c>
      <c r="P945" s="14">
        <f>IF(Tbl_Transactions[[#This Row],[Type]]="Income",Tbl_Transactions[[#This Row],[Amount]]*Rng_Lookup_IncomeTax,Tbl_Transactions[[#This Row],[Amount]]*Rng_Lookup_SalesTax)</f>
        <v>17.838749999999997</v>
      </c>
      <c r="Q945" s="14">
        <f>IF(Tbl_Transactions[[#This Row],[Type]]="Expense",Tbl_Transactions[[#This Row],[Amount]]+Tbl_Transactions[[#This Row],[Tax]],Tbl_Transactions[[#This Row],[Amount]]-Tbl_Transactions[[#This Row],[Tax]])</f>
        <v>218.83875</v>
      </c>
      <c r="R945" s="10" t="str">
        <f>IF(Tbl_Transactions[[#This Row],[Category]]="Income","Income","Expense")</f>
        <v>Expense</v>
      </c>
    </row>
    <row r="946" spans="1:18" x14ac:dyDescent="0.25">
      <c r="A946" s="10">
        <v>945</v>
      </c>
      <c r="B946" s="15">
        <v>42280</v>
      </c>
      <c r="C946" s="16">
        <v>8.9026493561865316E-2</v>
      </c>
      <c r="D946" s="10">
        <f>IF(Tbl_Transactions[[#This Row],[Date]]="","",YEAR(Tbl_Transactions[[#This Row],[Date]]))</f>
        <v>2015</v>
      </c>
      <c r="E946" s="10">
        <f>MONTH(Tbl_Transactions[[#This Row],[Date]])</f>
        <v>10</v>
      </c>
      <c r="F946" s="10" t="str">
        <f>VLOOKUP(Tbl_Transactions[[#This Row],[Month Num]],Tbl_Lookup_Month[],2)</f>
        <v>Oct</v>
      </c>
      <c r="G946" s="10">
        <f>DAY(Tbl_Transactions[[#This Row],[Date]])</f>
        <v>3</v>
      </c>
      <c r="H946" s="10">
        <f>WEEKDAY(Tbl_Transactions[[#This Row],[Date]])</f>
        <v>7</v>
      </c>
      <c r="I946" s="10" t="str">
        <f>VLOOKUP(Tbl_Transactions[[#This Row],[Weekday Num]],Tbl_Lookup_Weekday[], 2)</f>
        <v>Sat</v>
      </c>
      <c r="J946" s="10" t="str">
        <f>VLOOKUP(Tbl_Transactions[[#This Row],[Time]],Tbl_Lookup_Time[],4,TRUE)</f>
        <v>Night</v>
      </c>
      <c r="K946" s="10" t="s">
        <v>17</v>
      </c>
      <c r="L946" s="10" t="s">
        <v>20</v>
      </c>
      <c r="M946" s="10" t="s">
        <v>21</v>
      </c>
      <c r="N946" s="10" t="s">
        <v>35</v>
      </c>
      <c r="O946" s="14">
        <v>133</v>
      </c>
      <c r="P946" s="14">
        <f>IF(Tbl_Transactions[[#This Row],[Type]]="Income",Tbl_Transactions[[#This Row],[Amount]]*Rng_Lookup_IncomeTax,Tbl_Transactions[[#This Row],[Amount]]*Rng_Lookup_SalesTax)</f>
        <v>50.54</v>
      </c>
      <c r="Q946" s="14">
        <f>IF(Tbl_Transactions[[#This Row],[Type]]="Expense",Tbl_Transactions[[#This Row],[Amount]]+Tbl_Transactions[[#This Row],[Tax]],Tbl_Transactions[[#This Row],[Amount]]-Tbl_Transactions[[#This Row],[Tax]])</f>
        <v>82.460000000000008</v>
      </c>
      <c r="R946" s="10" t="str">
        <f>IF(Tbl_Transactions[[#This Row],[Category]]="Income","Income","Expense")</f>
        <v>Income</v>
      </c>
    </row>
    <row r="947" spans="1:18" x14ac:dyDescent="0.25">
      <c r="A947" s="10">
        <v>946</v>
      </c>
      <c r="B947" s="15">
        <v>42281</v>
      </c>
      <c r="C947" s="16">
        <v>0.11432050251003278</v>
      </c>
      <c r="D947" s="10">
        <f>IF(Tbl_Transactions[[#This Row],[Date]]="","",YEAR(Tbl_Transactions[[#This Row],[Date]]))</f>
        <v>2015</v>
      </c>
      <c r="E947" s="10">
        <f>MONTH(Tbl_Transactions[[#This Row],[Date]])</f>
        <v>10</v>
      </c>
      <c r="F947" s="10" t="str">
        <f>VLOOKUP(Tbl_Transactions[[#This Row],[Month Num]],Tbl_Lookup_Month[],2)</f>
        <v>Oct</v>
      </c>
      <c r="G947" s="10">
        <f>DAY(Tbl_Transactions[[#This Row],[Date]])</f>
        <v>4</v>
      </c>
      <c r="H947" s="10">
        <f>WEEKDAY(Tbl_Transactions[[#This Row],[Date]])</f>
        <v>1</v>
      </c>
      <c r="I947" s="10" t="str">
        <f>VLOOKUP(Tbl_Transactions[[#This Row],[Weekday Num]],Tbl_Lookup_Weekday[], 2)</f>
        <v>Sun</v>
      </c>
      <c r="J947" s="10" t="str">
        <f>VLOOKUP(Tbl_Transactions[[#This Row],[Time]],Tbl_Lookup_Time[],4,TRUE)</f>
        <v>Night</v>
      </c>
      <c r="K947" s="10" t="s">
        <v>55</v>
      </c>
      <c r="L947" s="10" t="s">
        <v>57</v>
      </c>
      <c r="M947" s="10" t="s">
        <v>58</v>
      </c>
      <c r="N947" s="10" t="s">
        <v>26</v>
      </c>
      <c r="O947" s="14">
        <v>227</v>
      </c>
      <c r="P947" s="14">
        <f>IF(Tbl_Transactions[[#This Row],[Type]]="Income",Tbl_Transactions[[#This Row],[Amount]]*Rng_Lookup_IncomeTax,Tbl_Transactions[[#This Row],[Amount]]*Rng_Lookup_SalesTax)</f>
        <v>20.146249999999998</v>
      </c>
      <c r="Q947" s="14">
        <f>IF(Tbl_Transactions[[#This Row],[Type]]="Expense",Tbl_Transactions[[#This Row],[Amount]]+Tbl_Transactions[[#This Row],[Tax]],Tbl_Transactions[[#This Row],[Amount]]-Tbl_Transactions[[#This Row],[Tax]])</f>
        <v>247.14625000000001</v>
      </c>
      <c r="R947" s="10" t="str">
        <f>IF(Tbl_Transactions[[#This Row],[Category]]="Income","Income","Expense")</f>
        <v>Expense</v>
      </c>
    </row>
    <row r="948" spans="1:18" x14ac:dyDescent="0.25">
      <c r="A948" s="10">
        <v>947</v>
      </c>
      <c r="B948" s="15">
        <v>42283</v>
      </c>
      <c r="C948" s="16">
        <v>0.50851692437936713</v>
      </c>
      <c r="D948" s="10">
        <f>IF(Tbl_Transactions[[#This Row],[Date]]="","",YEAR(Tbl_Transactions[[#This Row],[Date]]))</f>
        <v>2015</v>
      </c>
      <c r="E948" s="10">
        <f>MONTH(Tbl_Transactions[[#This Row],[Date]])</f>
        <v>10</v>
      </c>
      <c r="F948" s="10" t="str">
        <f>VLOOKUP(Tbl_Transactions[[#This Row],[Month Num]],Tbl_Lookup_Month[],2)</f>
        <v>Oct</v>
      </c>
      <c r="G948" s="10">
        <f>DAY(Tbl_Transactions[[#This Row],[Date]])</f>
        <v>6</v>
      </c>
      <c r="H948" s="10">
        <f>WEEKDAY(Tbl_Transactions[[#This Row],[Date]])</f>
        <v>3</v>
      </c>
      <c r="I948" s="10" t="str">
        <f>VLOOKUP(Tbl_Transactions[[#This Row],[Weekday Num]],Tbl_Lookup_Weekday[], 2)</f>
        <v>Tue</v>
      </c>
      <c r="J948" s="10" t="str">
        <f>VLOOKUP(Tbl_Transactions[[#This Row],[Time]],Tbl_Lookup_Time[],4,TRUE)</f>
        <v>Afternoon</v>
      </c>
      <c r="K948" s="10" t="s">
        <v>40</v>
      </c>
      <c r="L948" s="10" t="s">
        <v>39</v>
      </c>
      <c r="M948" s="10" t="s">
        <v>41</v>
      </c>
      <c r="N948" s="10" t="s">
        <v>35</v>
      </c>
      <c r="O948" s="14">
        <v>464</v>
      </c>
      <c r="P948" s="14">
        <f>IF(Tbl_Transactions[[#This Row],[Type]]="Income",Tbl_Transactions[[#This Row],[Amount]]*Rng_Lookup_IncomeTax,Tbl_Transactions[[#This Row],[Amount]]*Rng_Lookup_SalesTax)</f>
        <v>41.18</v>
      </c>
      <c r="Q948" s="14">
        <f>IF(Tbl_Transactions[[#This Row],[Type]]="Expense",Tbl_Transactions[[#This Row],[Amount]]+Tbl_Transactions[[#This Row],[Tax]],Tbl_Transactions[[#This Row],[Amount]]-Tbl_Transactions[[#This Row],[Tax]])</f>
        <v>505.18</v>
      </c>
      <c r="R948" s="10" t="str">
        <f>IF(Tbl_Transactions[[#This Row],[Category]]="Income","Income","Expense")</f>
        <v>Expense</v>
      </c>
    </row>
    <row r="949" spans="1:18" x14ac:dyDescent="0.25">
      <c r="A949" s="10">
        <v>948</v>
      </c>
      <c r="B949" s="15">
        <v>42285</v>
      </c>
      <c r="C949" s="16">
        <v>0.47481707285437513</v>
      </c>
      <c r="D949" s="10">
        <f>IF(Tbl_Transactions[[#This Row],[Date]]="","",YEAR(Tbl_Transactions[[#This Row],[Date]]))</f>
        <v>2015</v>
      </c>
      <c r="E949" s="10">
        <f>MONTH(Tbl_Transactions[[#This Row],[Date]])</f>
        <v>10</v>
      </c>
      <c r="F949" s="10" t="str">
        <f>VLOOKUP(Tbl_Transactions[[#This Row],[Month Num]],Tbl_Lookup_Month[],2)</f>
        <v>Oct</v>
      </c>
      <c r="G949" s="10">
        <f>DAY(Tbl_Transactions[[#This Row],[Date]])</f>
        <v>8</v>
      </c>
      <c r="H949" s="10">
        <f>WEEKDAY(Tbl_Transactions[[#This Row],[Date]])</f>
        <v>5</v>
      </c>
      <c r="I949" s="10" t="str">
        <f>VLOOKUP(Tbl_Transactions[[#This Row],[Weekday Num]],Tbl_Lookup_Weekday[], 2)</f>
        <v>Thu</v>
      </c>
      <c r="J949" s="10" t="str">
        <f>VLOOKUP(Tbl_Transactions[[#This Row],[Time]],Tbl_Lookup_Time[],4,TRUE)</f>
        <v>Late Morning</v>
      </c>
      <c r="K949" s="10" t="s">
        <v>28</v>
      </c>
      <c r="L949" s="10" t="s">
        <v>32</v>
      </c>
      <c r="M949" s="10" t="s">
        <v>33</v>
      </c>
      <c r="N949" s="10" t="s">
        <v>19</v>
      </c>
      <c r="O949" s="14">
        <v>286</v>
      </c>
      <c r="P949" s="14">
        <f>IF(Tbl_Transactions[[#This Row],[Type]]="Income",Tbl_Transactions[[#This Row],[Amount]]*Rng_Lookup_IncomeTax,Tbl_Transactions[[#This Row],[Amount]]*Rng_Lookup_SalesTax)</f>
        <v>25.3825</v>
      </c>
      <c r="Q949" s="14">
        <f>IF(Tbl_Transactions[[#This Row],[Type]]="Expense",Tbl_Transactions[[#This Row],[Amount]]+Tbl_Transactions[[#This Row],[Tax]],Tbl_Transactions[[#This Row],[Amount]]-Tbl_Transactions[[#This Row],[Tax]])</f>
        <v>311.38249999999999</v>
      </c>
      <c r="R949" s="10" t="str">
        <f>IF(Tbl_Transactions[[#This Row],[Category]]="Income","Income","Expense")</f>
        <v>Expense</v>
      </c>
    </row>
    <row r="950" spans="1:18" x14ac:dyDescent="0.25">
      <c r="A950" s="10">
        <v>949</v>
      </c>
      <c r="B950" s="15">
        <v>42286</v>
      </c>
      <c r="C950" s="16">
        <v>0.54604482673092736</v>
      </c>
      <c r="D950" s="10">
        <f>IF(Tbl_Transactions[[#This Row],[Date]]="","",YEAR(Tbl_Transactions[[#This Row],[Date]]))</f>
        <v>2015</v>
      </c>
      <c r="E950" s="10">
        <f>MONTH(Tbl_Transactions[[#This Row],[Date]])</f>
        <v>10</v>
      </c>
      <c r="F950" s="10" t="str">
        <f>VLOOKUP(Tbl_Transactions[[#This Row],[Month Num]],Tbl_Lookup_Month[],2)</f>
        <v>Oct</v>
      </c>
      <c r="G950" s="10">
        <f>DAY(Tbl_Transactions[[#This Row],[Date]])</f>
        <v>9</v>
      </c>
      <c r="H950" s="10">
        <f>WEEKDAY(Tbl_Transactions[[#This Row],[Date]])</f>
        <v>6</v>
      </c>
      <c r="I950" s="10" t="str">
        <f>VLOOKUP(Tbl_Transactions[[#This Row],[Weekday Num]],Tbl_Lookup_Weekday[], 2)</f>
        <v>Fri</v>
      </c>
      <c r="J950" s="10" t="str">
        <f>VLOOKUP(Tbl_Transactions[[#This Row],[Time]],Tbl_Lookup_Time[],4,TRUE)</f>
        <v>Afternoon</v>
      </c>
      <c r="K950" s="10" t="s">
        <v>40</v>
      </c>
      <c r="L950" s="10" t="s">
        <v>39</v>
      </c>
      <c r="M950" s="10" t="s">
        <v>41</v>
      </c>
      <c r="N950" s="10" t="s">
        <v>19</v>
      </c>
      <c r="O950" s="14">
        <v>133</v>
      </c>
      <c r="P950" s="14">
        <f>IF(Tbl_Transactions[[#This Row],[Type]]="Income",Tbl_Transactions[[#This Row],[Amount]]*Rng_Lookup_IncomeTax,Tbl_Transactions[[#This Row],[Amount]]*Rng_Lookup_SalesTax)</f>
        <v>11.803749999999999</v>
      </c>
      <c r="Q950" s="14">
        <f>IF(Tbl_Transactions[[#This Row],[Type]]="Expense",Tbl_Transactions[[#This Row],[Amount]]+Tbl_Transactions[[#This Row],[Tax]],Tbl_Transactions[[#This Row],[Amount]]-Tbl_Transactions[[#This Row],[Tax]])</f>
        <v>144.80375000000001</v>
      </c>
      <c r="R950" s="10" t="str">
        <f>IF(Tbl_Transactions[[#This Row],[Category]]="Income","Income","Expense")</f>
        <v>Expense</v>
      </c>
    </row>
    <row r="951" spans="1:18" x14ac:dyDescent="0.25">
      <c r="A951" s="10">
        <v>950</v>
      </c>
      <c r="B951" s="15">
        <v>42287</v>
      </c>
      <c r="C951" s="16">
        <v>0.76114188576020092</v>
      </c>
      <c r="D951" s="10">
        <f>IF(Tbl_Transactions[[#This Row],[Date]]="","",YEAR(Tbl_Transactions[[#This Row],[Date]]))</f>
        <v>2015</v>
      </c>
      <c r="E951" s="10">
        <f>MONTH(Tbl_Transactions[[#This Row],[Date]])</f>
        <v>10</v>
      </c>
      <c r="F951" s="10" t="str">
        <f>VLOOKUP(Tbl_Transactions[[#This Row],[Month Num]],Tbl_Lookup_Month[],2)</f>
        <v>Oct</v>
      </c>
      <c r="G951" s="10">
        <f>DAY(Tbl_Transactions[[#This Row],[Date]])</f>
        <v>10</v>
      </c>
      <c r="H951" s="10">
        <f>WEEKDAY(Tbl_Transactions[[#This Row],[Date]])</f>
        <v>7</v>
      </c>
      <c r="I951" s="10" t="str">
        <f>VLOOKUP(Tbl_Transactions[[#This Row],[Weekday Num]],Tbl_Lookup_Weekday[], 2)</f>
        <v>Sat</v>
      </c>
      <c r="J951" s="10" t="str">
        <f>VLOOKUP(Tbl_Transactions[[#This Row],[Time]],Tbl_Lookup_Time[],4,TRUE)</f>
        <v>Evening</v>
      </c>
      <c r="K951" s="10" t="s">
        <v>24</v>
      </c>
      <c r="L951" s="10" t="s">
        <v>30</v>
      </c>
      <c r="M951" s="10" t="s">
        <v>31</v>
      </c>
      <c r="N951" s="10" t="s">
        <v>19</v>
      </c>
      <c r="O951" s="14">
        <v>351</v>
      </c>
      <c r="P951" s="14">
        <f>IF(Tbl_Transactions[[#This Row],[Type]]="Income",Tbl_Transactions[[#This Row],[Amount]]*Rng_Lookup_IncomeTax,Tbl_Transactions[[#This Row],[Amount]]*Rng_Lookup_SalesTax)</f>
        <v>31.151249999999997</v>
      </c>
      <c r="Q951" s="14">
        <f>IF(Tbl_Transactions[[#This Row],[Type]]="Expense",Tbl_Transactions[[#This Row],[Amount]]+Tbl_Transactions[[#This Row],[Tax]],Tbl_Transactions[[#This Row],[Amount]]-Tbl_Transactions[[#This Row],[Tax]])</f>
        <v>382.15125</v>
      </c>
      <c r="R951" s="10" t="str">
        <f>IF(Tbl_Transactions[[#This Row],[Category]]="Income","Income","Expense")</f>
        <v>Expense</v>
      </c>
    </row>
    <row r="952" spans="1:18" x14ac:dyDescent="0.25">
      <c r="A952" s="10">
        <v>951</v>
      </c>
      <c r="B952" s="15">
        <v>42292</v>
      </c>
      <c r="C952" s="16">
        <v>4.1492347458181644E-2</v>
      </c>
      <c r="D952" s="10">
        <f>IF(Tbl_Transactions[[#This Row],[Date]]="","",YEAR(Tbl_Transactions[[#This Row],[Date]]))</f>
        <v>2015</v>
      </c>
      <c r="E952" s="10">
        <f>MONTH(Tbl_Transactions[[#This Row],[Date]])</f>
        <v>10</v>
      </c>
      <c r="F952" s="10" t="str">
        <f>VLOOKUP(Tbl_Transactions[[#This Row],[Month Num]],Tbl_Lookup_Month[],2)</f>
        <v>Oct</v>
      </c>
      <c r="G952" s="10">
        <f>DAY(Tbl_Transactions[[#This Row],[Date]])</f>
        <v>15</v>
      </c>
      <c r="H952" s="10">
        <f>WEEKDAY(Tbl_Transactions[[#This Row],[Date]])</f>
        <v>5</v>
      </c>
      <c r="I952" s="10" t="str">
        <f>VLOOKUP(Tbl_Transactions[[#This Row],[Weekday Num]],Tbl_Lookup_Weekday[], 2)</f>
        <v>Thu</v>
      </c>
      <c r="J952" s="10" t="str">
        <f>VLOOKUP(Tbl_Transactions[[#This Row],[Time]],Tbl_Lookup_Time[],4,TRUE)</f>
        <v>Night</v>
      </c>
      <c r="K952" s="10" t="s">
        <v>51</v>
      </c>
      <c r="L952" s="10" t="s">
        <v>50</v>
      </c>
      <c r="M952" s="10" t="s">
        <v>52</v>
      </c>
      <c r="N952" s="10" t="s">
        <v>35</v>
      </c>
      <c r="O952" s="14">
        <v>184</v>
      </c>
      <c r="P952" s="14">
        <f>IF(Tbl_Transactions[[#This Row],[Type]]="Income",Tbl_Transactions[[#This Row],[Amount]]*Rng_Lookup_IncomeTax,Tbl_Transactions[[#This Row],[Amount]]*Rng_Lookup_SalesTax)</f>
        <v>16.329999999999998</v>
      </c>
      <c r="Q952" s="14">
        <f>IF(Tbl_Transactions[[#This Row],[Type]]="Expense",Tbl_Transactions[[#This Row],[Amount]]+Tbl_Transactions[[#This Row],[Tax]],Tbl_Transactions[[#This Row],[Amount]]-Tbl_Transactions[[#This Row],[Tax]])</f>
        <v>200.32999999999998</v>
      </c>
      <c r="R952" s="10" t="str">
        <f>IF(Tbl_Transactions[[#This Row],[Category]]="Income","Income","Expense")</f>
        <v>Expense</v>
      </c>
    </row>
    <row r="953" spans="1:18" x14ac:dyDescent="0.25">
      <c r="A953" s="10">
        <v>952</v>
      </c>
      <c r="B953" s="15">
        <v>42293</v>
      </c>
      <c r="C953" s="16">
        <v>0.65129418077346635</v>
      </c>
      <c r="D953" s="10">
        <f>IF(Tbl_Transactions[[#This Row],[Date]]="","",YEAR(Tbl_Transactions[[#This Row],[Date]]))</f>
        <v>2015</v>
      </c>
      <c r="E953" s="10">
        <f>MONTH(Tbl_Transactions[[#This Row],[Date]])</f>
        <v>10</v>
      </c>
      <c r="F953" s="10" t="str">
        <f>VLOOKUP(Tbl_Transactions[[#This Row],[Month Num]],Tbl_Lookup_Month[],2)</f>
        <v>Oct</v>
      </c>
      <c r="G953" s="10">
        <f>DAY(Tbl_Transactions[[#This Row],[Date]])</f>
        <v>16</v>
      </c>
      <c r="H953" s="10">
        <f>WEEKDAY(Tbl_Transactions[[#This Row],[Date]])</f>
        <v>6</v>
      </c>
      <c r="I953" s="10" t="str">
        <f>VLOOKUP(Tbl_Transactions[[#This Row],[Weekday Num]],Tbl_Lookup_Weekday[], 2)</f>
        <v>Fri</v>
      </c>
      <c r="J953" s="10" t="str">
        <f>VLOOKUP(Tbl_Transactions[[#This Row],[Time]],Tbl_Lookup_Time[],4,TRUE)</f>
        <v>Afternoon</v>
      </c>
      <c r="K953" s="10" t="s">
        <v>28</v>
      </c>
      <c r="L953" s="10" t="s">
        <v>42</v>
      </c>
      <c r="M953" s="10" t="s">
        <v>43</v>
      </c>
      <c r="N953" s="10" t="s">
        <v>19</v>
      </c>
      <c r="O953" s="14">
        <v>76</v>
      </c>
      <c r="P953" s="14">
        <f>IF(Tbl_Transactions[[#This Row],[Type]]="Income",Tbl_Transactions[[#This Row],[Amount]]*Rng_Lookup_IncomeTax,Tbl_Transactions[[#This Row],[Amount]]*Rng_Lookup_SalesTax)</f>
        <v>6.7449999999999992</v>
      </c>
      <c r="Q953" s="14">
        <f>IF(Tbl_Transactions[[#This Row],[Type]]="Expense",Tbl_Transactions[[#This Row],[Amount]]+Tbl_Transactions[[#This Row],[Tax]],Tbl_Transactions[[#This Row],[Amount]]-Tbl_Transactions[[#This Row],[Tax]])</f>
        <v>82.745000000000005</v>
      </c>
      <c r="R953" s="10" t="str">
        <f>IF(Tbl_Transactions[[#This Row],[Category]]="Income","Income","Expense")</f>
        <v>Expense</v>
      </c>
    </row>
    <row r="954" spans="1:18" x14ac:dyDescent="0.25">
      <c r="A954" s="10">
        <v>953</v>
      </c>
      <c r="B954" s="15">
        <v>42293</v>
      </c>
      <c r="C954" s="16">
        <v>0.20558695897797541</v>
      </c>
      <c r="D954" s="10">
        <f>IF(Tbl_Transactions[[#This Row],[Date]]="","",YEAR(Tbl_Transactions[[#This Row],[Date]]))</f>
        <v>2015</v>
      </c>
      <c r="E954" s="10">
        <f>MONTH(Tbl_Transactions[[#This Row],[Date]])</f>
        <v>10</v>
      </c>
      <c r="F954" s="10" t="str">
        <f>VLOOKUP(Tbl_Transactions[[#This Row],[Month Num]],Tbl_Lookup_Month[],2)</f>
        <v>Oct</v>
      </c>
      <c r="G954" s="10">
        <f>DAY(Tbl_Transactions[[#This Row],[Date]])</f>
        <v>16</v>
      </c>
      <c r="H954" s="10">
        <f>WEEKDAY(Tbl_Transactions[[#This Row],[Date]])</f>
        <v>6</v>
      </c>
      <c r="I954" s="10" t="str">
        <f>VLOOKUP(Tbl_Transactions[[#This Row],[Weekday Num]],Tbl_Lookup_Weekday[], 2)</f>
        <v>Fri</v>
      </c>
      <c r="J954" s="10" t="str">
        <f>VLOOKUP(Tbl_Transactions[[#This Row],[Time]],Tbl_Lookup_Time[],4,TRUE)</f>
        <v>Early Morning</v>
      </c>
      <c r="K954" s="10" t="s">
        <v>28</v>
      </c>
      <c r="L954" s="10" t="s">
        <v>42</v>
      </c>
      <c r="M954" s="10" t="s">
        <v>43</v>
      </c>
      <c r="N954" s="10" t="s">
        <v>26</v>
      </c>
      <c r="O954" s="14">
        <v>54</v>
      </c>
      <c r="P954" s="14">
        <f>IF(Tbl_Transactions[[#This Row],[Type]]="Income",Tbl_Transactions[[#This Row],[Amount]]*Rng_Lookup_IncomeTax,Tbl_Transactions[[#This Row],[Amount]]*Rng_Lookup_SalesTax)</f>
        <v>4.7924999999999995</v>
      </c>
      <c r="Q954" s="14">
        <f>IF(Tbl_Transactions[[#This Row],[Type]]="Expense",Tbl_Transactions[[#This Row],[Amount]]+Tbl_Transactions[[#This Row],[Tax]],Tbl_Transactions[[#This Row],[Amount]]-Tbl_Transactions[[#This Row],[Tax]])</f>
        <v>58.792499999999997</v>
      </c>
      <c r="R954" s="10" t="str">
        <f>IF(Tbl_Transactions[[#This Row],[Category]]="Income","Income","Expense")</f>
        <v>Expense</v>
      </c>
    </row>
    <row r="955" spans="1:18" x14ac:dyDescent="0.25">
      <c r="A955" s="10">
        <v>954</v>
      </c>
      <c r="B955" s="15">
        <v>42294</v>
      </c>
      <c r="C955" s="16">
        <v>8.9365803063307769E-2</v>
      </c>
      <c r="D955" s="10">
        <f>IF(Tbl_Transactions[[#This Row],[Date]]="","",YEAR(Tbl_Transactions[[#This Row],[Date]]))</f>
        <v>2015</v>
      </c>
      <c r="E955" s="10">
        <f>MONTH(Tbl_Transactions[[#This Row],[Date]])</f>
        <v>10</v>
      </c>
      <c r="F955" s="10" t="str">
        <f>VLOOKUP(Tbl_Transactions[[#This Row],[Month Num]],Tbl_Lookup_Month[],2)</f>
        <v>Oct</v>
      </c>
      <c r="G955" s="10">
        <f>DAY(Tbl_Transactions[[#This Row],[Date]])</f>
        <v>17</v>
      </c>
      <c r="H955" s="10">
        <f>WEEKDAY(Tbl_Transactions[[#This Row],[Date]])</f>
        <v>7</v>
      </c>
      <c r="I955" s="10" t="str">
        <f>VLOOKUP(Tbl_Transactions[[#This Row],[Weekday Num]],Tbl_Lookup_Weekday[], 2)</f>
        <v>Sat</v>
      </c>
      <c r="J955" s="10" t="str">
        <f>VLOOKUP(Tbl_Transactions[[#This Row],[Time]],Tbl_Lookup_Time[],4,TRUE)</f>
        <v>Night</v>
      </c>
      <c r="K955" s="10" t="s">
        <v>51</v>
      </c>
      <c r="L955" s="10" t="s">
        <v>50</v>
      </c>
      <c r="M955" s="10" t="s">
        <v>52</v>
      </c>
      <c r="N955" s="10" t="s">
        <v>35</v>
      </c>
      <c r="O955" s="14">
        <v>47</v>
      </c>
      <c r="P955" s="14">
        <f>IF(Tbl_Transactions[[#This Row],[Type]]="Income",Tbl_Transactions[[#This Row],[Amount]]*Rng_Lookup_IncomeTax,Tbl_Transactions[[#This Row],[Amount]]*Rng_Lookup_SalesTax)</f>
        <v>4.1712499999999997</v>
      </c>
      <c r="Q955" s="14">
        <f>IF(Tbl_Transactions[[#This Row],[Type]]="Expense",Tbl_Transactions[[#This Row],[Amount]]+Tbl_Transactions[[#This Row],[Tax]],Tbl_Transactions[[#This Row],[Amount]]-Tbl_Transactions[[#This Row],[Tax]])</f>
        <v>51.171250000000001</v>
      </c>
      <c r="R955" s="10" t="str">
        <f>IF(Tbl_Transactions[[#This Row],[Category]]="Income","Income","Expense")</f>
        <v>Expense</v>
      </c>
    </row>
    <row r="956" spans="1:18" x14ac:dyDescent="0.25">
      <c r="A956" s="10">
        <v>955</v>
      </c>
      <c r="B956" s="15">
        <v>42296</v>
      </c>
      <c r="C956" s="16">
        <v>0.1421213343576645</v>
      </c>
      <c r="D956" s="10">
        <f>IF(Tbl_Transactions[[#This Row],[Date]]="","",YEAR(Tbl_Transactions[[#This Row],[Date]]))</f>
        <v>2015</v>
      </c>
      <c r="E956" s="10">
        <f>MONTH(Tbl_Transactions[[#This Row],[Date]])</f>
        <v>10</v>
      </c>
      <c r="F956" s="10" t="str">
        <f>VLOOKUP(Tbl_Transactions[[#This Row],[Month Num]],Tbl_Lookup_Month[],2)</f>
        <v>Oct</v>
      </c>
      <c r="G956" s="10">
        <f>DAY(Tbl_Transactions[[#This Row],[Date]])</f>
        <v>19</v>
      </c>
      <c r="H956" s="10">
        <f>WEEKDAY(Tbl_Transactions[[#This Row],[Date]])</f>
        <v>2</v>
      </c>
      <c r="I956" s="10" t="str">
        <f>VLOOKUP(Tbl_Transactions[[#This Row],[Weekday Num]],Tbl_Lookup_Weekday[], 2)</f>
        <v>Mon</v>
      </c>
      <c r="J956" s="10" t="str">
        <f>VLOOKUP(Tbl_Transactions[[#This Row],[Time]],Tbl_Lookup_Time[],4,TRUE)</f>
        <v>Night</v>
      </c>
      <c r="K956" s="10" t="s">
        <v>51</v>
      </c>
      <c r="L956" s="10" t="s">
        <v>50</v>
      </c>
      <c r="M956" s="10" t="s">
        <v>52</v>
      </c>
      <c r="N956" s="10" t="s">
        <v>35</v>
      </c>
      <c r="O956" s="14">
        <v>25</v>
      </c>
      <c r="P956" s="14">
        <f>IF(Tbl_Transactions[[#This Row],[Type]]="Income",Tbl_Transactions[[#This Row],[Amount]]*Rng_Lookup_IncomeTax,Tbl_Transactions[[#This Row],[Amount]]*Rng_Lookup_SalesTax)</f>
        <v>2.21875</v>
      </c>
      <c r="Q956" s="14">
        <f>IF(Tbl_Transactions[[#This Row],[Type]]="Expense",Tbl_Transactions[[#This Row],[Amount]]+Tbl_Transactions[[#This Row],[Tax]],Tbl_Transactions[[#This Row],[Amount]]-Tbl_Transactions[[#This Row],[Tax]])</f>
        <v>27.21875</v>
      </c>
      <c r="R956" s="10" t="str">
        <f>IF(Tbl_Transactions[[#This Row],[Category]]="Income","Income","Expense")</f>
        <v>Expense</v>
      </c>
    </row>
    <row r="957" spans="1:18" x14ac:dyDescent="0.25">
      <c r="A957" s="10">
        <v>956</v>
      </c>
      <c r="B957" s="15">
        <v>42299</v>
      </c>
      <c r="C957" s="16">
        <v>0.8123584320841315</v>
      </c>
      <c r="D957" s="10">
        <f>IF(Tbl_Transactions[[#This Row],[Date]]="","",YEAR(Tbl_Transactions[[#This Row],[Date]]))</f>
        <v>2015</v>
      </c>
      <c r="E957" s="10">
        <f>MONTH(Tbl_Transactions[[#This Row],[Date]])</f>
        <v>10</v>
      </c>
      <c r="F957" s="10" t="str">
        <f>VLOOKUP(Tbl_Transactions[[#This Row],[Month Num]],Tbl_Lookup_Month[],2)</f>
        <v>Oct</v>
      </c>
      <c r="G957" s="10">
        <f>DAY(Tbl_Transactions[[#This Row],[Date]])</f>
        <v>22</v>
      </c>
      <c r="H957" s="10">
        <f>WEEKDAY(Tbl_Transactions[[#This Row],[Date]])</f>
        <v>5</v>
      </c>
      <c r="I957" s="10" t="str">
        <f>VLOOKUP(Tbl_Transactions[[#This Row],[Weekday Num]],Tbl_Lookup_Weekday[], 2)</f>
        <v>Thu</v>
      </c>
      <c r="J957" s="10" t="str">
        <f>VLOOKUP(Tbl_Transactions[[#This Row],[Time]],Tbl_Lookup_Time[],4,TRUE)</f>
        <v>Evening</v>
      </c>
      <c r="K957" s="10" t="s">
        <v>17</v>
      </c>
      <c r="L957" s="10" t="s">
        <v>44</v>
      </c>
      <c r="M957" s="10" t="s">
        <v>45</v>
      </c>
      <c r="N957" s="10" t="s">
        <v>35</v>
      </c>
      <c r="O957" s="14">
        <v>76</v>
      </c>
      <c r="P957" s="14">
        <f>IF(Tbl_Transactions[[#This Row],[Type]]="Income",Tbl_Transactions[[#This Row],[Amount]]*Rng_Lookup_IncomeTax,Tbl_Transactions[[#This Row],[Amount]]*Rng_Lookup_SalesTax)</f>
        <v>28.88</v>
      </c>
      <c r="Q957" s="14">
        <f>IF(Tbl_Transactions[[#This Row],[Type]]="Expense",Tbl_Transactions[[#This Row],[Amount]]+Tbl_Transactions[[#This Row],[Tax]],Tbl_Transactions[[#This Row],[Amount]]-Tbl_Transactions[[#This Row],[Tax]])</f>
        <v>47.120000000000005</v>
      </c>
      <c r="R957" s="10" t="str">
        <f>IF(Tbl_Transactions[[#This Row],[Category]]="Income","Income","Expense")</f>
        <v>Income</v>
      </c>
    </row>
    <row r="958" spans="1:18" x14ac:dyDescent="0.25">
      <c r="A958" s="10">
        <v>957</v>
      </c>
      <c r="B958" s="15">
        <v>42302</v>
      </c>
      <c r="C958" s="16">
        <v>0.79510030963708345</v>
      </c>
      <c r="D958" s="10">
        <f>IF(Tbl_Transactions[[#This Row],[Date]]="","",YEAR(Tbl_Transactions[[#This Row],[Date]]))</f>
        <v>2015</v>
      </c>
      <c r="E958" s="10">
        <f>MONTH(Tbl_Transactions[[#This Row],[Date]])</f>
        <v>10</v>
      </c>
      <c r="F958" s="10" t="str">
        <f>VLOOKUP(Tbl_Transactions[[#This Row],[Month Num]],Tbl_Lookup_Month[],2)</f>
        <v>Oct</v>
      </c>
      <c r="G958" s="10">
        <f>DAY(Tbl_Transactions[[#This Row],[Date]])</f>
        <v>25</v>
      </c>
      <c r="H958" s="10">
        <f>WEEKDAY(Tbl_Transactions[[#This Row],[Date]])</f>
        <v>1</v>
      </c>
      <c r="I958" s="10" t="str">
        <f>VLOOKUP(Tbl_Transactions[[#This Row],[Weekday Num]],Tbl_Lookup_Weekday[], 2)</f>
        <v>Sun</v>
      </c>
      <c r="J958" s="10" t="str">
        <f>VLOOKUP(Tbl_Transactions[[#This Row],[Time]],Tbl_Lookup_Time[],4,TRUE)</f>
        <v>Evening</v>
      </c>
      <c r="K958" s="10" t="s">
        <v>55</v>
      </c>
      <c r="L958" s="10" t="s">
        <v>57</v>
      </c>
      <c r="M958" s="10" t="s">
        <v>58</v>
      </c>
      <c r="N958" s="10" t="s">
        <v>19</v>
      </c>
      <c r="O958" s="14">
        <v>146</v>
      </c>
      <c r="P958" s="14">
        <f>IF(Tbl_Transactions[[#This Row],[Type]]="Income",Tbl_Transactions[[#This Row],[Amount]]*Rng_Lookup_IncomeTax,Tbl_Transactions[[#This Row],[Amount]]*Rng_Lookup_SalesTax)</f>
        <v>12.9575</v>
      </c>
      <c r="Q958" s="14">
        <f>IF(Tbl_Transactions[[#This Row],[Type]]="Expense",Tbl_Transactions[[#This Row],[Amount]]+Tbl_Transactions[[#This Row],[Tax]],Tbl_Transactions[[#This Row],[Amount]]-Tbl_Transactions[[#This Row],[Tax]])</f>
        <v>158.95750000000001</v>
      </c>
      <c r="R958" s="10" t="str">
        <f>IF(Tbl_Transactions[[#This Row],[Category]]="Income","Income","Expense")</f>
        <v>Expense</v>
      </c>
    </row>
    <row r="959" spans="1:18" x14ac:dyDescent="0.25">
      <c r="A959" s="10">
        <v>958</v>
      </c>
      <c r="B959" s="15">
        <v>42303</v>
      </c>
      <c r="C959" s="16">
        <v>0.63073100481854083</v>
      </c>
      <c r="D959" s="10">
        <f>IF(Tbl_Transactions[[#This Row],[Date]]="","",YEAR(Tbl_Transactions[[#This Row],[Date]]))</f>
        <v>2015</v>
      </c>
      <c r="E959" s="10">
        <f>MONTH(Tbl_Transactions[[#This Row],[Date]])</f>
        <v>10</v>
      </c>
      <c r="F959" s="10" t="str">
        <f>VLOOKUP(Tbl_Transactions[[#This Row],[Month Num]],Tbl_Lookup_Month[],2)</f>
        <v>Oct</v>
      </c>
      <c r="G959" s="10">
        <f>DAY(Tbl_Transactions[[#This Row],[Date]])</f>
        <v>26</v>
      </c>
      <c r="H959" s="10">
        <f>WEEKDAY(Tbl_Transactions[[#This Row],[Date]])</f>
        <v>2</v>
      </c>
      <c r="I959" s="10" t="str">
        <f>VLOOKUP(Tbl_Transactions[[#This Row],[Weekday Num]],Tbl_Lookup_Weekday[], 2)</f>
        <v>Mon</v>
      </c>
      <c r="J959" s="10" t="str">
        <f>VLOOKUP(Tbl_Transactions[[#This Row],[Time]],Tbl_Lookup_Time[],4,TRUE)</f>
        <v>Afternoon</v>
      </c>
      <c r="K959" s="10" t="s">
        <v>63</v>
      </c>
      <c r="L959" s="10" t="s">
        <v>62</v>
      </c>
      <c r="M959" s="10" t="s">
        <v>64</v>
      </c>
      <c r="N959" s="10" t="s">
        <v>35</v>
      </c>
      <c r="O959" s="14">
        <v>141</v>
      </c>
      <c r="P959" s="14">
        <f>IF(Tbl_Transactions[[#This Row],[Type]]="Income",Tbl_Transactions[[#This Row],[Amount]]*Rng_Lookup_IncomeTax,Tbl_Transactions[[#This Row],[Amount]]*Rng_Lookup_SalesTax)</f>
        <v>12.51375</v>
      </c>
      <c r="Q959" s="14">
        <f>IF(Tbl_Transactions[[#This Row],[Type]]="Expense",Tbl_Transactions[[#This Row],[Amount]]+Tbl_Transactions[[#This Row],[Tax]],Tbl_Transactions[[#This Row],[Amount]]-Tbl_Transactions[[#This Row],[Tax]])</f>
        <v>153.51374999999999</v>
      </c>
      <c r="R959" s="10" t="str">
        <f>IF(Tbl_Transactions[[#This Row],[Category]]="Income","Income","Expense")</f>
        <v>Expense</v>
      </c>
    </row>
    <row r="960" spans="1:18" x14ac:dyDescent="0.25">
      <c r="A960" s="10">
        <v>959</v>
      </c>
      <c r="B960" s="15">
        <v>42303</v>
      </c>
      <c r="C960" s="16">
        <v>4.4221155702531711E-2</v>
      </c>
      <c r="D960" s="10">
        <f>IF(Tbl_Transactions[[#This Row],[Date]]="","",YEAR(Tbl_Transactions[[#This Row],[Date]]))</f>
        <v>2015</v>
      </c>
      <c r="E960" s="10">
        <f>MONTH(Tbl_Transactions[[#This Row],[Date]])</f>
        <v>10</v>
      </c>
      <c r="F960" s="10" t="str">
        <f>VLOOKUP(Tbl_Transactions[[#This Row],[Month Num]],Tbl_Lookup_Month[],2)</f>
        <v>Oct</v>
      </c>
      <c r="G960" s="10">
        <f>DAY(Tbl_Transactions[[#This Row],[Date]])</f>
        <v>26</v>
      </c>
      <c r="H960" s="10">
        <f>WEEKDAY(Tbl_Transactions[[#This Row],[Date]])</f>
        <v>2</v>
      </c>
      <c r="I960" s="10" t="str">
        <f>VLOOKUP(Tbl_Transactions[[#This Row],[Weekday Num]],Tbl_Lookup_Weekday[], 2)</f>
        <v>Mon</v>
      </c>
      <c r="J960" s="10" t="str">
        <f>VLOOKUP(Tbl_Transactions[[#This Row],[Time]],Tbl_Lookup_Time[],4,TRUE)</f>
        <v>Night</v>
      </c>
      <c r="K960" s="10" t="s">
        <v>37</v>
      </c>
      <c r="L960" s="10" t="s">
        <v>36</v>
      </c>
      <c r="M960" s="10" t="s">
        <v>38</v>
      </c>
      <c r="N960" s="10" t="s">
        <v>19</v>
      </c>
      <c r="O960" s="14">
        <v>356</v>
      </c>
      <c r="P960" s="14">
        <f>IF(Tbl_Transactions[[#This Row],[Type]]="Income",Tbl_Transactions[[#This Row],[Amount]]*Rng_Lookup_IncomeTax,Tbl_Transactions[[#This Row],[Amount]]*Rng_Lookup_SalesTax)</f>
        <v>31.594999999999999</v>
      </c>
      <c r="Q960" s="14">
        <f>IF(Tbl_Transactions[[#This Row],[Type]]="Expense",Tbl_Transactions[[#This Row],[Amount]]+Tbl_Transactions[[#This Row],[Tax]],Tbl_Transactions[[#This Row],[Amount]]-Tbl_Transactions[[#This Row],[Tax]])</f>
        <v>387.59500000000003</v>
      </c>
      <c r="R960" s="10" t="str">
        <f>IF(Tbl_Transactions[[#This Row],[Category]]="Income","Income","Expense")</f>
        <v>Expense</v>
      </c>
    </row>
    <row r="961" spans="1:18" x14ac:dyDescent="0.25">
      <c r="A961" s="10">
        <v>960</v>
      </c>
      <c r="B961" s="15">
        <v>42303</v>
      </c>
      <c r="C961" s="16">
        <v>0.38735749384868801</v>
      </c>
      <c r="D961" s="10">
        <f>IF(Tbl_Transactions[[#This Row],[Date]]="","",YEAR(Tbl_Transactions[[#This Row],[Date]]))</f>
        <v>2015</v>
      </c>
      <c r="E961" s="10">
        <f>MONTH(Tbl_Transactions[[#This Row],[Date]])</f>
        <v>10</v>
      </c>
      <c r="F961" s="10" t="str">
        <f>VLOOKUP(Tbl_Transactions[[#This Row],[Month Num]],Tbl_Lookup_Month[],2)</f>
        <v>Oct</v>
      </c>
      <c r="G961" s="10">
        <f>DAY(Tbl_Transactions[[#This Row],[Date]])</f>
        <v>26</v>
      </c>
      <c r="H961" s="10">
        <f>WEEKDAY(Tbl_Transactions[[#This Row],[Date]])</f>
        <v>2</v>
      </c>
      <c r="I961" s="10" t="str">
        <f>VLOOKUP(Tbl_Transactions[[#This Row],[Weekday Num]],Tbl_Lookup_Weekday[], 2)</f>
        <v>Mon</v>
      </c>
      <c r="J961" s="10" t="str">
        <f>VLOOKUP(Tbl_Transactions[[#This Row],[Time]],Tbl_Lookup_Time[],4,TRUE)</f>
        <v>Morning</v>
      </c>
      <c r="K961" s="10" t="s">
        <v>37</v>
      </c>
      <c r="L961" s="10" t="s">
        <v>36</v>
      </c>
      <c r="M961" s="10" t="s">
        <v>38</v>
      </c>
      <c r="N961" s="10" t="s">
        <v>19</v>
      </c>
      <c r="O961" s="14">
        <v>125</v>
      </c>
      <c r="P961" s="14">
        <f>IF(Tbl_Transactions[[#This Row],[Type]]="Income",Tbl_Transactions[[#This Row],[Amount]]*Rng_Lookup_IncomeTax,Tbl_Transactions[[#This Row],[Amount]]*Rng_Lookup_SalesTax)</f>
        <v>11.09375</v>
      </c>
      <c r="Q961" s="14">
        <f>IF(Tbl_Transactions[[#This Row],[Type]]="Expense",Tbl_Transactions[[#This Row],[Amount]]+Tbl_Transactions[[#This Row],[Tax]],Tbl_Transactions[[#This Row],[Amount]]-Tbl_Transactions[[#This Row],[Tax]])</f>
        <v>136.09375</v>
      </c>
      <c r="R961" s="10" t="str">
        <f>IF(Tbl_Transactions[[#This Row],[Category]]="Income","Income","Expense")</f>
        <v>Expense</v>
      </c>
    </row>
    <row r="962" spans="1:18" x14ac:dyDescent="0.25">
      <c r="A962" s="10">
        <v>961</v>
      </c>
      <c r="B962" s="15">
        <v>42309</v>
      </c>
      <c r="C962" s="16">
        <v>0.79216856672168179</v>
      </c>
      <c r="D962" s="10">
        <f>IF(Tbl_Transactions[[#This Row],[Date]]="","",YEAR(Tbl_Transactions[[#This Row],[Date]]))</f>
        <v>2015</v>
      </c>
      <c r="E962" s="10">
        <f>MONTH(Tbl_Transactions[[#This Row],[Date]])</f>
        <v>11</v>
      </c>
      <c r="F962" s="10" t="str">
        <f>VLOOKUP(Tbl_Transactions[[#This Row],[Month Num]],Tbl_Lookup_Month[],2)</f>
        <v>Nov</v>
      </c>
      <c r="G962" s="10">
        <f>DAY(Tbl_Transactions[[#This Row],[Date]])</f>
        <v>1</v>
      </c>
      <c r="H962" s="10">
        <f>WEEKDAY(Tbl_Transactions[[#This Row],[Date]])</f>
        <v>1</v>
      </c>
      <c r="I962" s="10" t="str">
        <f>VLOOKUP(Tbl_Transactions[[#This Row],[Weekday Num]],Tbl_Lookup_Weekday[], 2)</f>
        <v>Sun</v>
      </c>
      <c r="J962" s="10" t="str">
        <f>VLOOKUP(Tbl_Transactions[[#This Row],[Time]],Tbl_Lookup_Time[],4,TRUE)</f>
        <v>Evening</v>
      </c>
      <c r="K962" s="10" t="s">
        <v>17</v>
      </c>
      <c r="L962" s="10" t="s">
        <v>20</v>
      </c>
      <c r="M962" s="10" t="s">
        <v>21</v>
      </c>
      <c r="N962" s="10" t="s">
        <v>19</v>
      </c>
      <c r="O962" s="14">
        <v>50</v>
      </c>
      <c r="P962" s="14">
        <f>IF(Tbl_Transactions[[#This Row],[Type]]="Income",Tbl_Transactions[[#This Row],[Amount]]*Rng_Lookup_IncomeTax,Tbl_Transactions[[#This Row],[Amount]]*Rng_Lookup_SalesTax)</f>
        <v>19</v>
      </c>
      <c r="Q962" s="14">
        <f>IF(Tbl_Transactions[[#This Row],[Type]]="Expense",Tbl_Transactions[[#This Row],[Amount]]+Tbl_Transactions[[#This Row],[Tax]],Tbl_Transactions[[#This Row],[Amount]]-Tbl_Transactions[[#This Row],[Tax]])</f>
        <v>31</v>
      </c>
      <c r="R962" s="10" t="str">
        <f>IF(Tbl_Transactions[[#This Row],[Category]]="Income","Income","Expense")</f>
        <v>Income</v>
      </c>
    </row>
    <row r="963" spans="1:18" x14ac:dyDescent="0.25">
      <c r="A963" s="10">
        <v>962</v>
      </c>
      <c r="B963" s="15">
        <v>42309</v>
      </c>
      <c r="C963" s="16">
        <v>6.8342771694934967E-2</v>
      </c>
      <c r="D963" s="10">
        <f>IF(Tbl_Transactions[[#This Row],[Date]]="","",YEAR(Tbl_Transactions[[#This Row],[Date]]))</f>
        <v>2015</v>
      </c>
      <c r="E963" s="10">
        <f>MONTH(Tbl_Transactions[[#This Row],[Date]])</f>
        <v>11</v>
      </c>
      <c r="F963" s="10" t="str">
        <f>VLOOKUP(Tbl_Transactions[[#This Row],[Month Num]],Tbl_Lookup_Month[],2)</f>
        <v>Nov</v>
      </c>
      <c r="G963" s="10">
        <f>DAY(Tbl_Transactions[[#This Row],[Date]])</f>
        <v>1</v>
      </c>
      <c r="H963" s="10">
        <f>WEEKDAY(Tbl_Transactions[[#This Row],[Date]])</f>
        <v>1</v>
      </c>
      <c r="I963" s="10" t="str">
        <f>VLOOKUP(Tbl_Transactions[[#This Row],[Weekday Num]],Tbl_Lookup_Weekday[], 2)</f>
        <v>Sun</v>
      </c>
      <c r="J963" s="10" t="str">
        <f>VLOOKUP(Tbl_Transactions[[#This Row],[Time]],Tbl_Lookup_Time[],4,TRUE)</f>
        <v>Night</v>
      </c>
      <c r="K963" s="10" t="s">
        <v>24</v>
      </c>
      <c r="L963" s="10" t="s">
        <v>30</v>
      </c>
      <c r="M963" s="10" t="s">
        <v>31</v>
      </c>
      <c r="N963" s="10" t="s">
        <v>35</v>
      </c>
      <c r="O963" s="14">
        <v>260</v>
      </c>
      <c r="P963" s="14">
        <f>IF(Tbl_Transactions[[#This Row],[Type]]="Income",Tbl_Transactions[[#This Row],[Amount]]*Rng_Lookup_IncomeTax,Tbl_Transactions[[#This Row],[Amount]]*Rng_Lookup_SalesTax)</f>
        <v>23.074999999999999</v>
      </c>
      <c r="Q963" s="14">
        <f>IF(Tbl_Transactions[[#This Row],[Type]]="Expense",Tbl_Transactions[[#This Row],[Amount]]+Tbl_Transactions[[#This Row],[Tax]],Tbl_Transactions[[#This Row],[Amount]]-Tbl_Transactions[[#This Row],[Tax]])</f>
        <v>283.07499999999999</v>
      </c>
      <c r="R963" s="10" t="str">
        <f>IF(Tbl_Transactions[[#This Row],[Category]]="Income","Income","Expense")</f>
        <v>Expense</v>
      </c>
    </row>
    <row r="964" spans="1:18" x14ac:dyDescent="0.25">
      <c r="A964" s="10">
        <v>963</v>
      </c>
      <c r="B964" s="15">
        <v>42310</v>
      </c>
      <c r="C964" s="16">
        <v>0.20933324714037771</v>
      </c>
      <c r="D964" s="10">
        <f>IF(Tbl_Transactions[[#This Row],[Date]]="","",YEAR(Tbl_Transactions[[#This Row],[Date]]))</f>
        <v>2015</v>
      </c>
      <c r="E964" s="10">
        <f>MONTH(Tbl_Transactions[[#This Row],[Date]])</f>
        <v>11</v>
      </c>
      <c r="F964" s="10" t="str">
        <f>VLOOKUP(Tbl_Transactions[[#This Row],[Month Num]],Tbl_Lookup_Month[],2)</f>
        <v>Nov</v>
      </c>
      <c r="G964" s="10">
        <f>DAY(Tbl_Transactions[[#This Row],[Date]])</f>
        <v>2</v>
      </c>
      <c r="H964" s="10">
        <f>WEEKDAY(Tbl_Transactions[[#This Row],[Date]])</f>
        <v>2</v>
      </c>
      <c r="I964" s="10" t="str">
        <f>VLOOKUP(Tbl_Transactions[[#This Row],[Weekday Num]],Tbl_Lookup_Weekday[], 2)</f>
        <v>Mon</v>
      </c>
      <c r="J964" s="10" t="str">
        <f>VLOOKUP(Tbl_Transactions[[#This Row],[Time]],Tbl_Lookup_Time[],4,TRUE)</f>
        <v>Early Morning</v>
      </c>
      <c r="K964" s="10" t="s">
        <v>17</v>
      </c>
      <c r="L964" s="10" t="s">
        <v>44</v>
      </c>
      <c r="M964" s="10" t="s">
        <v>45</v>
      </c>
      <c r="N964" s="10" t="s">
        <v>35</v>
      </c>
      <c r="O964" s="14">
        <v>424</v>
      </c>
      <c r="P964" s="14">
        <f>IF(Tbl_Transactions[[#This Row],[Type]]="Income",Tbl_Transactions[[#This Row],[Amount]]*Rng_Lookup_IncomeTax,Tbl_Transactions[[#This Row],[Amount]]*Rng_Lookup_SalesTax)</f>
        <v>161.12</v>
      </c>
      <c r="Q964" s="14">
        <f>IF(Tbl_Transactions[[#This Row],[Type]]="Expense",Tbl_Transactions[[#This Row],[Amount]]+Tbl_Transactions[[#This Row],[Tax]],Tbl_Transactions[[#This Row],[Amount]]-Tbl_Transactions[[#This Row],[Tax]])</f>
        <v>262.88</v>
      </c>
      <c r="R964" s="10" t="str">
        <f>IF(Tbl_Transactions[[#This Row],[Category]]="Income","Income","Expense")</f>
        <v>Income</v>
      </c>
    </row>
    <row r="965" spans="1:18" x14ac:dyDescent="0.25">
      <c r="A965" s="10">
        <v>964</v>
      </c>
      <c r="B965" s="15">
        <v>42310</v>
      </c>
      <c r="C965" s="16">
        <v>0.82776373293365224</v>
      </c>
      <c r="D965" s="10">
        <f>IF(Tbl_Transactions[[#This Row],[Date]]="","",YEAR(Tbl_Transactions[[#This Row],[Date]]))</f>
        <v>2015</v>
      </c>
      <c r="E965" s="10">
        <f>MONTH(Tbl_Transactions[[#This Row],[Date]])</f>
        <v>11</v>
      </c>
      <c r="F965" s="10" t="str">
        <f>VLOOKUP(Tbl_Transactions[[#This Row],[Month Num]],Tbl_Lookup_Month[],2)</f>
        <v>Nov</v>
      </c>
      <c r="G965" s="10">
        <f>DAY(Tbl_Transactions[[#This Row],[Date]])</f>
        <v>2</v>
      </c>
      <c r="H965" s="10">
        <f>WEEKDAY(Tbl_Transactions[[#This Row],[Date]])</f>
        <v>2</v>
      </c>
      <c r="I965" s="10" t="str">
        <f>VLOOKUP(Tbl_Transactions[[#This Row],[Weekday Num]],Tbl_Lookup_Weekday[], 2)</f>
        <v>Mon</v>
      </c>
      <c r="J965" s="10" t="str">
        <f>VLOOKUP(Tbl_Transactions[[#This Row],[Time]],Tbl_Lookup_Time[],4,TRUE)</f>
        <v>Evening</v>
      </c>
      <c r="K965" s="10" t="s">
        <v>24</v>
      </c>
      <c r="L965" s="10" t="s">
        <v>30</v>
      </c>
      <c r="M965" s="10" t="s">
        <v>31</v>
      </c>
      <c r="N965" s="10" t="s">
        <v>19</v>
      </c>
      <c r="O965" s="14">
        <v>45</v>
      </c>
      <c r="P965" s="14">
        <f>IF(Tbl_Transactions[[#This Row],[Type]]="Income",Tbl_Transactions[[#This Row],[Amount]]*Rng_Lookup_IncomeTax,Tbl_Transactions[[#This Row],[Amount]]*Rng_Lookup_SalesTax)</f>
        <v>3.9937499999999999</v>
      </c>
      <c r="Q965" s="14">
        <f>IF(Tbl_Transactions[[#This Row],[Type]]="Expense",Tbl_Transactions[[#This Row],[Amount]]+Tbl_Transactions[[#This Row],[Tax]],Tbl_Transactions[[#This Row],[Amount]]-Tbl_Transactions[[#This Row],[Tax]])</f>
        <v>48.993749999999999</v>
      </c>
      <c r="R965" s="10" t="str">
        <f>IF(Tbl_Transactions[[#This Row],[Category]]="Income","Income","Expense")</f>
        <v>Expense</v>
      </c>
    </row>
    <row r="966" spans="1:18" x14ac:dyDescent="0.25">
      <c r="A966" s="10">
        <v>965</v>
      </c>
      <c r="B966" s="15">
        <v>42313</v>
      </c>
      <c r="C966" s="16">
        <v>0.12453760560704608</v>
      </c>
      <c r="D966" s="10">
        <f>IF(Tbl_Transactions[[#This Row],[Date]]="","",YEAR(Tbl_Transactions[[#This Row],[Date]]))</f>
        <v>2015</v>
      </c>
      <c r="E966" s="10">
        <f>MONTH(Tbl_Transactions[[#This Row],[Date]])</f>
        <v>11</v>
      </c>
      <c r="F966" s="10" t="str">
        <f>VLOOKUP(Tbl_Transactions[[#This Row],[Month Num]],Tbl_Lookup_Month[],2)</f>
        <v>Nov</v>
      </c>
      <c r="G966" s="10">
        <f>DAY(Tbl_Transactions[[#This Row],[Date]])</f>
        <v>5</v>
      </c>
      <c r="H966" s="10">
        <f>WEEKDAY(Tbl_Transactions[[#This Row],[Date]])</f>
        <v>5</v>
      </c>
      <c r="I966" s="10" t="str">
        <f>VLOOKUP(Tbl_Transactions[[#This Row],[Weekday Num]],Tbl_Lookup_Weekday[], 2)</f>
        <v>Thu</v>
      </c>
      <c r="J966" s="10" t="str">
        <f>VLOOKUP(Tbl_Transactions[[#This Row],[Time]],Tbl_Lookup_Time[],4,TRUE)</f>
        <v>Night</v>
      </c>
      <c r="K966" s="10" t="s">
        <v>37</v>
      </c>
      <c r="L966" s="10" t="s">
        <v>36</v>
      </c>
      <c r="M966" s="10" t="s">
        <v>38</v>
      </c>
      <c r="N966" s="10" t="s">
        <v>35</v>
      </c>
      <c r="O966" s="14">
        <v>341</v>
      </c>
      <c r="P966" s="14">
        <f>IF(Tbl_Transactions[[#This Row],[Type]]="Income",Tbl_Transactions[[#This Row],[Amount]]*Rng_Lookup_IncomeTax,Tbl_Transactions[[#This Row],[Amount]]*Rng_Lookup_SalesTax)</f>
        <v>30.263749999999998</v>
      </c>
      <c r="Q966" s="14">
        <f>IF(Tbl_Transactions[[#This Row],[Type]]="Expense",Tbl_Transactions[[#This Row],[Amount]]+Tbl_Transactions[[#This Row],[Tax]],Tbl_Transactions[[#This Row],[Amount]]-Tbl_Transactions[[#This Row],[Tax]])</f>
        <v>371.26375000000002</v>
      </c>
      <c r="R966" s="10" t="str">
        <f>IF(Tbl_Transactions[[#This Row],[Category]]="Income","Income","Expense")</f>
        <v>Expense</v>
      </c>
    </row>
    <row r="967" spans="1:18" x14ac:dyDescent="0.25">
      <c r="A967" s="10">
        <v>966</v>
      </c>
      <c r="B967" s="15">
        <v>42314</v>
      </c>
      <c r="C967" s="16">
        <v>0.80049352356688441</v>
      </c>
      <c r="D967" s="10">
        <f>IF(Tbl_Transactions[[#This Row],[Date]]="","",YEAR(Tbl_Transactions[[#This Row],[Date]]))</f>
        <v>2015</v>
      </c>
      <c r="E967" s="10">
        <f>MONTH(Tbl_Transactions[[#This Row],[Date]])</f>
        <v>11</v>
      </c>
      <c r="F967" s="10" t="str">
        <f>VLOOKUP(Tbl_Transactions[[#This Row],[Month Num]],Tbl_Lookup_Month[],2)</f>
        <v>Nov</v>
      </c>
      <c r="G967" s="10">
        <f>DAY(Tbl_Transactions[[#This Row],[Date]])</f>
        <v>6</v>
      </c>
      <c r="H967" s="10">
        <f>WEEKDAY(Tbl_Transactions[[#This Row],[Date]])</f>
        <v>6</v>
      </c>
      <c r="I967" s="10" t="str">
        <f>VLOOKUP(Tbl_Transactions[[#This Row],[Weekday Num]],Tbl_Lookup_Weekday[], 2)</f>
        <v>Fri</v>
      </c>
      <c r="J967" s="10" t="str">
        <f>VLOOKUP(Tbl_Transactions[[#This Row],[Time]],Tbl_Lookup_Time[],4,TRUE)</f>
        <v>Evening</v>
      </c>
      <c r="K967" s="10" t="s">
        <v>55</v>
      </c>
      <c r="L967" s="10" t="s">
        <v>54</v>
      </c>
      <c r="M967" s="10" t="s">
        <v>56</v>
      </c>
      <c r="N967" s="10" t="s">
        <v>26</v>
      </c>
      <c r="O967" s="14">
        <v>482</v>
      </c>
      <c r="P967" s="14">
        <f>IF(Tbl_Transactions[[#This Row],[Type]]="Income",Tbl_Transactions[[#This Row],[Amount]]*Rng_Lookup_IncomeTax,Tbl_Transactions[[#This Row],[Amount]]*Rng_Lookup_SalesTax)</f>
        <v>42.777499999999996</v>
      </c>
      <c r="Q967" s="14">
        <f>IF(Tbl_Transactions[[#This Row],[Type]]="Expense",Tbl_Transactions[[#This Row],[Amount]]+Tbl_Transactions[[#This Row],[Tax]],Tbl_Transactions[[#This Row],[Amount]]-Tbl_Transactions[[#This Row],[Tax]])</f>
        <v>524.77750000000003</v>
      </c>
      <c r="R967" s="10" t="str">
        <f>IF(Tbl_Transactions[[#This Row],[Category]]="Income","Income","Expense")</f>
        <v>Expense</v>
      </c>
    </row>
    <row r="968" spans="1:18" x14ac:dyDescent="0.25">
      <c r="A968" s="10">
        <v>967</v>
      </c>
      <c r="B968" s="15">
        <v>42327</v>
      </c>
      <c r="C968" s="16">
        <v>0.45794943027500978</v>
      </c>
      <c r="D968" s="10">
        <f>IF(Tbl_Transactions[[#This Row],[Date]]="","",YEAR(Tbl_Transactions[[#This Row],[Date]]))</f>
        <v>2015</v>
      </c>
      <c r="E968" s="10">
        <f>MONTH(Tbl_Transactions[[#This Row],[Date]])</f>
        <v>11</v>
      </c>
      <c r="F968" s="10" t="str">
        <f>VLOOKUP(Tbl_Transactions[[#This Row],[Month Num]],Tbl_Lookup_Month[],2)</f>
        <v>Nov</v>
      </c>
      <c r="G968" s="10">
        <f>DAY(Tbl_Transactions[[#This Row],[Date]])</f>
        <v>19</v>
      </c>
      <c r="H968" s="10">
        <f>WEEKDAY(Tbl_Transactions[[#This Row],[Date]])</f>
        <v>5</v>
      </c>
      <c r="I968" s="10" t="str">
        <f>VLOOKUP(Tbl_Transactions[[#This Row],[Weekday Num]],Tbl_Lookup_Weekday[], 2)</f>
        <v>Thu</v>
      </c>
      <c r="J968" s="10" t="str">
        <f>VLOOKUP(Tbl_Transactions[[#This Row],[Time]],Tbl_Lookup_Time[],4,TRUE)</f>
        <v>Late Morning</v>
      </c>
      <c r="K968" s="10" t="s">
        <v>55</v>
      </c>
      <c r="L968" s="10" t="s">
        <v>57</v>
      </c>
      <c r="M968" s="10" t="s">
        <v>58</v>
      </c>
      <c r="N968" s="10" t="s">
        <v>35</v>
      </c>
      <c r="O968" s="14">
        <v>427</v>
      </c>
      <c r="P968" s="14">
        <f>IF(Tbl_Transactions[[#This Row],[Type]]="Income",Tbl_Transactions[[#This Row],[Amount]]*Rng_Lookup_IncomeTax,Tbl_Transactions[[#This Row],[Amount]]*Rng_Lookup_SalesTax)</f>
        <v>37.896249999999995</v>
      </c>
      <c r="Q968" s="14">
        <f>IF(Tbl_Transactions[[#This Row],[Type]]="Expense",Tbl_Transactions[[#This Row],[Amount]]+Tbl_Transactions[[#This Row],[Tax]],Tbl_Transactions[[#This Row],[Amount]]-Tbl_Transactions[[#This Row],[Tax]])</f>
        <v>464.89625000000001</v>
      </c>
      <c r="R968" s="10" t="str">
        <f>IF(Tbl_Transactions[[#This Row],[Category]]="Income","Income","Expense")</f>
        <v>Expense</v>
      </c>
    </row>
    <row r="969" spans="1:18" x14ac:dyDescent="0.25">
      <c r="A969" s="10">
        <v>968</v>
      </c>
      <c r="B969" s="15">
        <v>42330</v>
      </c>
      <c r="C969" s="16">
        <v>0.12259524803770172</v>
      </c>
      <c r="D969" s="10">
        <f>IF(Tbl_Transactions[[#This Row],[Date]]="","",YEAR(Tbl_Transactions[[#This Row],[Date]]))</f>
        <v>2015</v>
      </c>
      <c r="E969" s="10">
        <f>MONTH(Tbl_Transactions[[#This Row],[Date]])</f>
        <v>11</v>
      </c>
      <c r="F969" s="10" t="str">
        <f>VLOOKUP(Tbl_Transactions[[#This Row],[Month Num]],Tbl_Lookup_Month[],2)</f>
        <v>Nov</v>
      </c>
      <c r="G969" s="10">
        <f>DAY(Tbl_Transactions[[#This Row],[Date]])</f>
        <v>22</v>
      </c>
      <c r="H969" s="10">
        <f>WEEKDAY(Tbl_Transactions[[#This Row],[Date]])</f>
        <v>1</v>
      </c>
      <c r="I969" s="10" t="str">
        <f>VLOOKUP(Tbl_Transactions[[#This Row],[Weekday Num]],Tbl_Lookup_Weekday[], 2)</f>
        <v>Sun</v>
      </c>
      <c r="J969" s="10" t="str">
        <f>VLOOKUP(Tbl_Transactions[[#This Row],[Time]],Tbl_Lookup_Time[],4,TRUE)</f>
        <v>Night</v>
      </c>
      <c r="K969" s="10" t="s">
        <v>60</v>
      </c>
      <c r="L969" s="10" t="s">
        <v>59</v>
      </c>
      <c r="M969" s="10" t="s">
        <v>61</v>
      </c>
      <c r="N969" s="10" t="s">
        <v>35</v>
      </c>
      <c r="O969" s="14">
        <v>77</v>
      </c>
      <c r="P969" s="14">
        <f>IF(Tbl_Transactions[[#This Row],[Type]]="Income",Tbl_Transactions[[#This Row],[Amount]]*Rng_Lookup_IncomeTax,Tbl_Transactions[[#This Row],[Amount]]*Rng_Lookup_SalesTax)</f>
        <v>6.8337499999999993</v>
      </c>
      <c r="Q969" s="14">
        <f>IF(Tbl_Transactions[[#This Row],[Type]]="Expense",Tbl_Transactions[[#This Row],[Amount]]+Tbl_Transactions[[#This Row],[Tax]],Tbl_Transactions[[#This Row],[Amount]]-Tbl_Transactions[[#This Row],[Tax]])</f>
        <v>83.833749999999995</v>
      </c>
      <c r="R969" s="10" t="str">
        <f>IF(Tbl_Transactions[[#This Row],[Category]]="Income","Income","Expense")</f>
        <v>Expense</v>
      </c>
    </row>
    <row r="970" spans="1:18" x14ac:dyDescent="0.25">
      <c r="A970" s="10">
        <v>969</v>
      </c>
      <c r="B970" s="15">
        <v>42331</v>
      </c>
      <c r="C970" s="16">
        <v>0.78788546166476436</v>
      </c>
      <c r="D970" s="10">
        <f>IF(Tbl_Transactions[[#This Row],[Date]]="","",YEAR(Tbl_Transactions[[#This Row],[Date]]))</f>
        <v>2015</v>
      </c>
      <c r="E970" s="10">
        <f>MONTH(Tbl_Transactions[[#This Row],[Date]])</f>
        <v>11</v>
      </c>
      <c r="F970" s="10" t="str">
        <f>VLOOKUP(Tbl_Transactions[[#This Row],[Month Num]],Tbl_Lookup_Month[],2)</f>
        <v>Nov</v>
      </c>
      <c r="G970" s="10">
        <f>DAY(Tbl_Transactions[[#This Row],[Date]])</f>
        <v>23</v>
      </c>
      <c r="H970" s="10">
        <f>WEEKDAY(Tbl_Transactions[[#This Row],[Date]])</f>
        <v>2</v>
      </c>
      <c r="I970" s="10" t="str">
        <f>VLOOKUP(Tbl_Transactions[[#This Row],[Weekday Num]],Tbl_Lookup_Weekday[], 2)</f>
        <v>Mon</v>
      </c>
      <c r="J970" s="10" t="str">
        <f>VLOOKUP(Tbl_Transactions[[#This Row],[Time]],Tbl_Lookup_Time[],4,TRUE)</f>
        <v>Evening</v>
      </c>
      <c r="K970" s="10" t="s">
        <v>28</v>
      </c>
      <c r="L970" s="10" t="s">
        <v>32</v>
      </c>
      <c r="M970" s="10" t="s">
        <v>33</v>
      </c>
      <c r="N970" s="10" t="s">
        <v>26</v>
      </c>
      <c r="O970" s="14">
        <v>127</v>
      </c>
      <c r="P970" s="14">
        <f>IF(Tbl_Transactions[[#This Row],[Type]]="Income",Tbl_Transactions[[#This Row],[Amount]]*Rng_Lookup_IncomeTax,Tbl_Transactions[[#This Row],[Amount]]*Rng_Lookup_SalesTax)</f>
        <v>11.27125</v>
      </c>
      <c r="Q970" s="14">
        <f>IF(Tbl_Transactions[[#This Row],[Type]]="Expense",Tbl_Transactions[[#This Row],[Amount]]+Tbl_Transactions[[#This Row],[Tax]],Tbl_Transactions[[#This Row],[Amount]]-Tbl_Transactions[[#This Row],[Tax]])</f>
        <v>138.27125000000001</v>
      </c>
      <c r="R970" s="10" t="str">
        <f>IF(Tbl_Transactions[[#This Row],[Category]]="Income","Income","Expense")</f>
        <v>Expense</v>
      </c>
    </row>
    <row r="971" spans="1:18" x14ac:dyDescent="0.25">
      <c r="A971" s="10">
        <v>970</v>
      </c>
      <c r="B971" s="15">
        <v>42335</v>
      </c>
      <c r="C971" s="16">
        <v>7.3047391194347444E-3</v>
      </c>
      <c r="D971" s="10">
        <f>IF(Tbl_Transactions[[#This Row],[Date]]="","",YEAR(Tbl_Transactions[[#This Row],[Date]]))</f>
        <v>2015</v>
      </c>
      <c r="E971" s="10">
        <f>MONTH(Tbl_Transactions[[#This Row],[Date]])</f>
        <v>11</v>
      </c>
      <c r="F971" s="10" t="str">
        <f>VLOOKUP(Tbl_Transactions[[#This Row],[Month Num]],Tbl_Lookup_Month[],2)</f>
        <v>Nov</v>
      </c>
      <c r="G971" s="10">
        <f>DAY(Tbl_Transactions[[#This Row],[Date]])</f>
        <v>27</v>
      </c>
      <c r="H971" s="10">
        <f>WEEKDAY(Tbl_Transactions[[#This Row],[Date]])</f>
        <v>6</v>
      </c>
      <c r="I971" s="10" t="str">
        <f>VLOOKUP(Tbl_Transactions[[#This Row],[Weekday Num]],Tbl_Lookup_Weekday[], 2)</f>
        <v>Fri</v>
      </c>
      <c r="J971" s="10" t="str">
        <f>VLOOKUP(Tbl_Transactions[[#This Row],[Time]],Tbl_Lookup_Time[],4,TRUE)</f>
        <v>Night</v>
      </c>
      <c r="K971" s="10" t="s">
        <v>17</v>
      </c>
      <c r="L971" s="10" t="s">
        <v>20</v>
      </c>
      <c r="M971" s="10" t="s">
        <v>21</v>
      </c>
      <c r="N971" s="10" t="s">
        <v>19</v>
      </c>
      <c r="O971" s="14">
        <v>379</v>
      </c>
      <c r="P971" s="14">
        <f>IF(Tbl_Transactions[[#This Row],[Type]]="Income",Tbl_Transactions[[#This Row],[Amount]]*Rng_Lookup_IncomeTax,Tbl_Transactions[[#This Row],[Amount]]*Rng_Lookup_SalesTax)</f>
        <v>144.02000000000001</v>
      </c>
      <c r="Q971" s="14">
        <f>IF(Tbl_Transactions[[#This Row],[Type]]="Expense",Tbl_Transactions[[#This Row],[Amount]]+Tbl_Transactions[[#This Row],[Tax]],Tbl_Transactions[[#This Row],[Amount]]-Tbl_Transactions[[#This Row],[Tax]])</f>
        <v>234.98</v>
      </c>
      <c r="R971" s="10" t="str">
        <f>IF(Tbl_Transactions[[#This Row],[Category]]="Income","Income","Expense")</f>
        <v>Income</v>
      </c>
    </row>
    <row r="972" spans="1:18" x14ac:dyDescent="0.25">
      <c r="A972" s="10">
        <v>971</v>
      </c>
      <c r="B972" s="15">
        <v>42336</v>
      </c>
      <c r="C972" s="16">
        <v>0.19954305325260246</v>
      </c>
      <c r="D972" s="10">
        <f>IF(Tbl_Transactions[[#This Row],[Date]]="","",YEAR(Tbl_Transactions[[#This Row],[Date]]))</f>
        <v>2015</v>
      </c>
      <c r="E972" s="10">
        <f>MONTH(Tbl_Transactions[[#This Row],[Date]])</f>
        <v>11</v>
      </c>
      <c r="F972" s="10" t="str">
        <f>VLOOKUP(Tbl_Transactions[[#This Row],[Month Num]],Tbl_Lookup_Month[],2)</f>
        <v>Nov</v>
      </c>
      <c r="G972" s="10">
        <f>DAY(Tbl_Transactions[[#This Row],[Date]])</f>
        <v>28</v>
      </c>
      <c r="H972" s="10">
        <f>WEEKDAY(Tbl_Transactions[[#This Row],[Date]])</f>
        <v>7</v>
      </c>
      <c r="I972" s="10" t="str">
        <f>VLOOKUP(Tbl_Transactions[[#This Row],[Weekday Num]],Tbl_Lookup_Weekday[], 2)</f>
        <v>Sat</v>
      </c>
      <c r="J972" s="10" t="str">
        <f>VLOOKUP(Tbl_Transactions[[#This Row],[Time]],Tbl_Lookup_Time[],4,TRUE)</f>
        <v>Early Morning</v>
      </c>
      <c r="K972" s="10" t="s">
        <v>17</v>
      </c>
      <c r="L972" s="10" t="s">
        <v>16</v>
      </c>
      <c r="M972" s="10" t="s">
        <v>18</v>
      </c>
      <c r="N972" s="10" t="s">
        <v>35</v>
      </c>
      <c r="O972" s="14">
        <v>255</v>
      </c>
      <c r="P972" s="14">
        <f>IF(Tbl_Transactions[[#This Row],[Type]]="Income",Tbl_Transactions[[#This Row],[Amount]]*Rng_Lookup_IncomeTax,Tbl_Transactions[[#This Row],[Amount]]*Rng_Lookup_SalesTax)</f>
        <v>96.9</v>
      </c>
      <c r="Q972" s="14">
        <f>IF(Tbl_Transactions[[#This Row],[Type]]="Expense",Tbl_Transactions[[#This Row],[Amount]]+Tbl_Transactions[[#This Row],[Tax]],Tbl_Transactions[[#This Row],[Amount]]-Tbl_Transactions[[#This Row],[Tax]])</f>
        <v>158.1</v>
      </c>
      <c r="R972" s="10" t="str">
        <f>IF(Tbl_Transactions[[#This Row],[Category]]="Income","Income","Expense")</f>
        <v>Income</v>
      </c>
    </row>
    <row r="973" spans="1:18" x14ac:dyDescent="0.25">
      <c r="A973" s="10">
        <v>972</v>
      </c>
      <c r="B973" s="15">
        <v>42336</v>
      </c>
      <c r="C973" s="16">
        <v>0.95816171836910424</v>
      </c>
      <c r="D973" s="10">
        <f>IF(Tbl_Transactions[[#This Row],[Date]]="","",YEAR(Tbl_Transactions[[#This Row],[Date]]))</f>
        <v>2015</v>
      </c>
      <c r="E973" s="10">
        <f>MONTH(Tbl_Transactions[[#This Row],[Date]])</f>
        <v>11</v>
      </c>
      <c r="F973" s="10" t="str">
        <f>VLOOKUP(Tbl_Transactions[[#This Row],[Month Num]],Tbl_Lookup_Month[],2)</f>
        <v>Nov</v>
      </c>
      <c r="G973" s="10">
        <f>DAY(Tbl_Transactions[[#This Row],[Date]])</f>
        <v>28</v>
      </c>
      <c r="H973" s="10">
        <f>WEEKDAY(Tbl_Transactions[[#This Row],[Date]])</f>
        <v>7</v>
      </c>
      <c r="I973" s="10" t="str">
        <f>VLOOKUP(Tbl_Transactions[[#This Row],[Weekday Num]],Tbl_Lookup_Weekday[], 2)</f>
        <v>Sat</v>
      </c>
      <c r="J973" s="10" t="str">
        <f>VLOOKUP(Tbl_Transactions[[#This Row],[Time]],Tbl_Lookup_Time[],4,TRUE)</f>
        <v>Evening</v>
      </c>
      <c r="K973" s="10" t="s">
        <v>55</v>
      </c>
      <c r="L973" s="10" t="s">
        <v>54</v>
      </c>
      <c r="M973" s="10" t="s">
        <v>56</v>
      </c>
      <c r="N973" s="10" t="s">
        <v>19</v>
      </c>
      <c r="O973" s="14">
        <v>20</v>
      </c>
      <c r="P973" s="14">
        <f>IF(Tbl_Transactions[[#This Row],[Type]]="Income",Tbl_Transactions[[#This Row],[Amount]]*Rng_Lookup_IncomeTax,Tbl_Transactions[[#This Row],[Amount]]*Rng_Lookup_SalesTax)</f>
        <v>1.7749999999999999</v>
      </c>
      <c r="Q973" s="14">
        <f>IF(Tbl_Transactions[[#This Row],[Type]]="Expense",Tbl_Transactions[[#This Row],[Amount]]+Tbl_Transactions[[#This Row],[Tax]],Tbl_Transactions[[#This Row],[Amount]]-Tbl_Transactions[[#This Row],[Tax]])</f>
        <v>21.774999999999999</v>
      </c>
      <c r="R973" s="10" t="str">
        <f>IF(Tbl_Transactions[[#This Row],[Category]]="Income","Income","Expense")</f>
        <v>Expense</v>
      </c>
    </row>
    <row r="974" spans="1:18" x14ac:dyDescent="0.25">
      <c r="A974" s="10">
        <v>973</v>
      </c>
      <c r="B974" s="15">
        <v>42337</v>
      </c>
      <c r="C974" s="16">
        <v>0.32280023623203891</v>
      </c>
      <c r="D974" s="10">
        <f>IF(Tbl_Transactions[[#This Row],[Date]]="","",YEAR(Tbl_Transactions[[#This Row],[Date]]))</f>
        <v>2015</v>
      </c>
      <c r="E974" s="10">
        <f>MONTH(Tbl_Transactions[[#This Row],[Date]])</f>
        <v>11</v>
      </c>
      <c r="F974" s="10" t="str">
        <f>VLOOKUP(Tbl_Transactions[[#This Row],[Month Num]],Tbl_Lookup_Month[],2)</f>
        <v>Nov</v>
      </c>
      <c r="G974" s="10">
        <f>DAY(Tbl_Transactions[[#This Row],[Date]])</f>
        <v>29</v>
      </c>
      <c r="H974" s="10">
        <f>WEEKDAY(Tbl_Transactions[[#This Row],[Date]])</f>
        <v>1</v>
      </c>
      <c r="I974" s="10" t="str">
        <f>VLOOKUP(Tbl_Transactions[[#This Row],[Weekday Num]],Tbl_Lookup_Weekday[], 2)</f>
        <v>Sun</v>
      </c>
      <c r="J974" s="10" t="str">
        <f>VLOOKUP(Tbl_Transactions[[#This Row],[Time]],Tbl_Lookup_Time[],4,TRUE)</f>
        <v>Morning</v>
      </c>
      <c r="K974" s="10" t="s">
        <v>51</v>
      </c>
      <c r="L974" s="10" t="s">
        <v>50</v>
      </c>
      <c r="M974" s="10" t="s">
        <v>52</v>
      </c>
      <c r="N974" s="10" t="s">
        <v>35</v>
      </c>
      <c r="O974" s="14">
        <v>95</v>
      </c>
      <c r="P974" s="14">
        <f>IF(Tbl_Transactions[[#This Row],[Type]]="Income",Tbl_Transactions[[#This Row],[Amount]]*Rng_Lookup_IncomeTax,Tbl_Transactions[[#This Row],[Amount]]*Rng_Lookup_SalesTax)</f>
        <v>8.4312500000000004</v>
      </c>
      <c r="Q974" s="14">
        <f>IF(Tbl_Transactions[[#This Row],[Type]]="Expense",Tbl_Transactions[[#This Row],[Amount]]+Tbl_Transactions[[#This Row],[Tax]],Tbl_Transactions[[#This Row],[Amount]]-Tbl_Transactions[[#This Row],[Tax]])</f>
        <v>103.43125000000001</v>
      </c>
      <c r="R974" s="10" t="str">
        <f>IF(Tbl_Transactions[[#This Row],[Category]]="Income","Income","Expense")</f>
        <v>Expense</v>
      </c>
    </row>
    <row r="975" spans="1:18" x14ac:dyDescent="0.25">
      <c r="A975" s="10">
        <v>974</v>
      </c>
      <c r="B975" s="15">
        <v>42338</v>
      </c>
      <c r="C975" s="16">
        <v>0.85381027534789344</v>
      </c>
      <c r="D975" s="10">
        <f>IF(Tbl_Transactions[[#This Row],[Date]]="","",YEAR(Tbl_Transactions[[#This Row],[Date]]))</f>
        <v>2015</v>
      </c>
      <c r="E975" s="10">
        <f>MONTH(Tbl_Transactions[[#This Row],[Date]])</f>
        <v>11</v>
      </c>
      <c r="F975" s="10" t="str">
        <f>VLOOKUP(Tbl_Transactions[[#This Row],[Month Num]],Tbl_Lookup_Month[],2)</f>
        <v>Nov</v>
      </c>
      <c r="G975" s="10">
        <f>DAY(Tbl_Transactions[[#This Row],[Date]])</f>
        <v>30</v>
      </c>
      <c r="H975" s="10">
        <f>WEEKDAY(Tbl_Transactions[[#This Row],[Date]])</f>
        <v>2</v>
      </c>
      <c r="I975" s="10" t="str">
        <f>VLOOKUP(Tbl_Transactions[[#This Row],[Weekday Num]],Tbl_Lookup_Weekday[], 2)</f>
        <v>Mon</v>
      </c>
      <c r="J975" s="10" t="str">
        <f>VLOOKUP(Tbl_Transactions[[#This Row],[Time]],Tbl_Lookup_Time[],4,TRUE)</f>
        <v>Evening</v>
      </c>
      <c r="K975" s="10" t="s">
        <v>37</v>
      </c>
      <c r="L975" s="10" t="s">
        <v>36</v>
      </c>
      <c r="M975" s="10" t="s">
        <v>38</v>
      </c>
      <c r="N975" s="10" t="s">
        <v>26</v>
      </c>
      <c r="O975" s="14">
        <v>115</v>
      </c>
      <c r="P975" s="14">
        <f>IF(Tbl_Transactions[[#This Row],[Type]]="Income",Tbl_Transactions[[#This Row],[Amount]]*Rng_Lookup_IncomeTax,Tbl_Transactions[[#This Row],[Amount]]*Rng_Lookup_SalesTax)</f>
        <v>10.206249999999999</v>
      </c>
      <c r="Q975" s="14">
        <f>IF(Tbl_Transactions[[#This Row],[Type]]="Expense",Tbl_Transactions[[#This Row],[Amount]]+Tbl_Transactions[[#This Row],[Tax]],Tbl_Transactions[[#This Row],[Amount]]-Tbl_Transactions[[#This Row],[Tax]])</f>
        <v>125.20625</v>
      </c>
      <c r="R975" s="10" t="str">
        <f>IF(Tbl_Transactions[[#This Row],[Category]]="Income","Income","Expense")</f>
        <v>Expense</v>
      </c>
    </row>
    <row r="976" spans="1:18" x14ac:dyDescent="0.25">
      <c r="A976" s="10">
        <v>975</v>
      </c>
      <c r="B976" s="15">
        <v>42340</v>
      </c>
      <c r="C976" s="16">
        <v>0.97354860148420741</v>
      </c>
      <c r="D976" s="10">
        <f>IF(Tbl_Transactions[[#This Row],[Date]]="","",YEAR(Tbl_Transactions[[#This Row],[Date]]))</f>
        <v>2015</v>
      </c>
      <c r="E976" s="10">
        <f>MONTH(Tbl_Transactions[[#This Row],[Date]])</f>
        <v>12</v>
      </c>
      <c r="F976" s="10" t="str">
        <f>VLOOKUP(Tbl_Transactions[[#This Row],[Month Num]],Tbl_Lookup_Month[],2)</f>
        <v>Dec</v>
      </c>
      <c r="G976" s="10">
        <f>DAY(Tbl_Transactions[[#This Row],[Date]])</f>
        <v>2</v>
      </c>
      <c r="H976" s="10">
        <f>WEEKDAY(Tbl_Transactions[[#This Row],[Date]])</f>
        <v>4</v>
      </c>
      <c r="I976" s="10" t="str">
        <f>VLOOKUP(Tbl_Transactions[[#This Row],[Weekday Num]],Tbl_Lookup_Weekday[], 2)</f>
        <v>Wed</v>
      </c>
      <c r="J976" s="10" t="str">
        <f>VLOOKUP(Tbl_Transactions[[#This Row],[Time]],Tbl_Lookup_Time[],4,TRUE)</f>
        <v>Evening</v>
      </c>
      <c r="K976" s="10" t="s">
        <v>55</v>
      </c>
      <c r="L976" s="10" t="s">
        <v>57</v>
      </c>
      <c r="M976" s="10" t="s">
        <v>58</v>
      </c>
      <c r="N976" s="10" t="s">
        <v>26</v>
      </c>
      <c r="O976" s="14">
        <v>458</v>
      </c>
      <c r="P976" s="14">
        <f>IF(Tbl_Transactions[[#This Row],[Type]]="Income",Tbl_Transactions[[#This Row],[Amount]]*Rng_Lookup_IncomeTax,Tbl_Transactions[[#This Row],[Amount]]*Rng_Lookup_SalesTax)</f>
        <v>40.647500000000001</v>
      </c>
      <c r="Q976" s="14">
        <f>IF(Tbl_Transactions[[#This Row],[Type]]="Expense",Tbl_Transactions[[#This Row],[Amount]]+Tbl_Transactions[[#This Row],[Tax]],Tbl_Transactions[[#This Row],[Amount]]-Tbl_Transactions[[#This Row],[Tax]])</f>
        <v>498.64749999999998</v>
      </c>
      <c r="R976" s="10" t="str">
        <f>IF(Tbl_Transactions[[#This Row],[Category]]="Income","Income","Expense")</f>
        <v>Expense</v>
      </c>
    </row>
    <row r="977" spans="1:18" x14ac:dyDescent="0.25">
      <c r="A977" s="10">
        <v>976</v>
      </c>
      <c r="B977" s="15">
        <v>42341</v>
      </c>
      <c r="C977" s="16">
        <v>0.31556257385318764</v>
      </c>
      <c r="D977" s="10">
        <f>IF(Tbl_Transactions[[#This Row],[Date]]="","",YEAR(Tbl_Transactions[[#This Row],[Date]]))</f>
        <v>2015</v>
      </c>
      <c r="E977" s="10">
        <f>MONTH(Tbl_Transactions[[#This Row],[Date]])</f>
        <v>12</v>
      </c>
      <c r="F977" s="10" t="str">
        <f>VLOOKUP(Tbl_Transactions[[#This Row],[Month Num]],Tbl_Lookup_Month[],2)</f>
        <v>Dec</v>
      </c>
      <c r="G977" s="10">
        <f>DAY(Tbl_Transactions[[#This Row],[Date]])</f>
        <v>3</v>
      </c>
      <c r="H977" s="10">
        <f>WEEKDAY(Tbl_Transactions[[#This Row],[Date]])</f>
        <v>5</v>
      </c>
      <c r="I977" s="10" t="str">
        <f>VLOOKUP(Tbl_Transactions[[#This Row],[Weekday Num]],Tbl_Lookup_Weekday[], 2)</f>
        <v>Thu</v>
      </c>
      <c r="J977" s="10" t="str">
        <f>VLOOKUP(Tbl_Transactions[[#This Row],[Time]],Tbl_Lookup_Time[],4,TRUE)</f>
        <v>Morning</v>
      </c>
      <c r="K977" s="10" t="s">
        <v>17</v>
      </c>
      <c r="L977" s="10" t="s">
        <v>44</v>
      </c>
      <c r="M977" s="10" t="s">
        <v>45</v>
      </c>
      <c r="N977" s="10" t="s">
        <v>26</v>
      </c>
      <c r="O977" s="14">
        <v>427</v>
      </c>
      <c r="P977" s="14">
        <f>IF(Tbl_Transactions[[#This Row],[Type]]="Income",Tbl_Transactions[[#This Row],[Amount]]*Rng_Lookup_IncomeTax,Tbl_Transactions[[#This Row],[Amount]]*Rng_Lookup_SalesTax)</f>
        <v>162.26</v>
      </c>
      <c r="Q977" s="14">
        <f>IF(Tbl_Transactions[[#This Row],[Type]]="Expense",Tbl_Transactions[[#This Row],[Amount]]+Tbl_Transactions[[#This Row],[Tax]],Tbl_Transactions[[#This Row],[Amount]]-Tbl_Transactions[[#This Row],[Tax]])</f>
        <v>264.74</v>
      </c>
      <c r="R977" s="10" t="str">
        <f>IF(Tbl_Transactions[[#This Row],[Category]]="Income","Income","Expense")</f>
        <v>Income</v>
      </c>
    </row>
    <row r="978" spans="1:18" x14ac:dyDescent="0.25">
      <c r="A978" s="10">
        <v>977</v>
      </c>
      <c r="B978" s="15">
        <v>42341</v>
      </c>
      <c r="C978" s="16">
        <v>0.10754131039543402</v>
      </c>
      <c r="D978" s="10">
        <f>IF(Tbl_Transactions[[#This Row],[Date]]="","",YEAR(Tbl_Transactions[[#This Row],[Date]]))</f>
        <v>2015</v>
      </c>
      <c r="E978" s="10">
        <f>MONTH(Tbl_Transactions[[#This Row],[Date]])</f>
        <v>12</v>
      </c>
      <c r="F978" s="10" t="str">
        <f>VLOOKUP(Tbl_Transactions[[#This Row],[Month Num]],Tbl_Lookup_Month[],2)</f>
        <v>Dec</v>
      </c>
      <c r="G978" s="10">
        <f>DAY(Tbl_Transactions[[#This Row],[Date]])</f>
        <v>3</v>
      </c>
      <c r="H978" s="10">
        <f>WEEKDAY(Tbl_Transactions[[#This Row],[Date]])</f>
        <v>5</v>
      </c>
      <c r="I978" s="10" t="str">
        <f>VLOOKUP(Tbl_Transactions[[#This Row],[Weekday Num]],Tbl_Lookup_Weekday[], 2)</f>
        <v>Thu</v>
      </c>
      <c r="J978" s="10" t="str">
        <f>VLOOKUP(Tbl_Transactions[[#This Row],[Time]],Tbl_Lookup_Time[],4,TRUE)</f>
        <v>Night</v>
      </c>
      <c r="K978" s="10" t="s">
        <v>63</v>
      </c>
      <c r="L978" s="10" t="s">
        <v>62</v>
      </c>
      <c r="M978" s="10" t="s">
        <v>64</v>
      </c>
      <c r="N978" s="10" t="s">
        <v>35</v>
      </c>
      <c r="O978" s="14">
        <v>163</v>
      </c>
      <c r="P978" s="14">
        <f>IF(Tbl_Transactions[[#This Row],[Type]]="Income",Tbl_Transactions[[#This Row],[Amount]]*Rng_Lookup_IncomeTax,Tbl_Transactions[[#This Row],[Amount]]*Rng_Lookup_SalesTax)</f>
        <v>14.466249999999999</v>
      </c>
      <c r="Q978" s="14">
        <f>IF(Tbl_Transactions[[#This Row],[Type]]="Expense",Tbl_Transactions[[#This Row],[Amount]]+Tbl_Transactions[[#This Row],[Tax]],Tbl_Transactions[[#This Row],[Amount]]-Tbl_Transactions[[#This Row],[Tax]])</f>
        <v>177.46625</v>
      </c>
      <c r="R978" s="10" t="str">
        <f>IF(Tbl_Transactions[[#This Row],[Category]]="Income","Income","Expense")</f>
        <v>Expense</v>
      </c>
    </row>
    <row r="979" spans="1:18" x14ac:dyDescent="0.25">
      <c r="A979" s="10">
        <v>978</v>
      </c>
      <c r="B979" s="15">
        <v>42342</v>
      </c>
      <c r="C979" s="16">
        <v>0.8245272019956813</v>
      </c>
      <c r="D979" s="10">
        <f>IF(Tbl_Transactions[[#This Row],[Date]]="","",YEAR(Tbl_Transactions[[#This Row],[Date]]))</f>
        <v>2015</v>
      </c>
      <c r="E979" s="10">
        <f>MONTH(Tbl_Transactions[[#This Row],[Date]])</f>
        <v>12</v>
      </c>
      <c r="F979" s="10" t="str">
        <f>VLOOKUP(Tbl_Transactions[[#This Row],[Month Num]],Tbl_Lookup_Month[],2)</f>
        <v>Dec</v>
      </c>
      <c r="G979" s="10">
        <f>DAY(Tbl_Transactions[[#This Row],[Date]])</f>
        <v>4</v>
      </c>
      <c r="H979" s="10">
        <f>WEEKDAY(Tbl_Transactions[[#This Row],[Date]])</f>
        <v>6</v>
      </c>
      <c r="I979" s="10" t="str">
        <f>VLOOKUP(Tbl_Transactions[[#This Row],[Weekday Num]],Tbl_Lookup_Weekday[], 2)</f>
        <v>Fri</v>
      </c>
      <c r="J979" s="10" t="str">
        <f>VLOOKUP(Tbl_Transactions[[#This Row],[Time]],Tbl_Lookup_Time[],4,TRUE)</f>
        <v>Evening</v>
      </c>
      <c r="K979" s="10" t="s">
        <v>55</v>
      </c>
      <c r="L979" s="10" t="s">
        <v>54</v>
      </c>
      <c r="M979" s="10" t="s">
        <v>56</v>
      </c>
      <c r="N979" s="10" t="s">
        <v>19</v>
      </c>
      <c r="O979" s="14">
        <v>77</v>
      </c>
      <c r="P979" s="14">
        <f>IF(Tbl_Transactions[[#This Row],[Type]]="Income",Tbl_Transactions[[#This Row],[Amount]]*Rng_Lookup_IncomeTax,Tbl_Transactions[[#This Row],[Amount]]*Rng_Lookup_SalesTax)</f>
        <v>6.8337499999999993</v>
      </c>
      <c r="Q979" s="14">
        <f>IF(Tbl_Transactions[[#This Row],[Type]]="Expense",Tbl_Transactions[[#This Row],[Amount]]+Tbl_Transactions[[#This Row],[Tax]],Tbl_Transactions[[#This Row],[Amount]]-Tbl_Transactions[[#This Row],[Tax]])</f>
        <v>83.833749999999995</v>
      </c>
      <c r="R979" s="10" t="str">
        <f>IF(Tbl_Transactions[[#This Row],[Category]]="Income","Income","Expense")</f>
        <v>Expense</v>
      </c>
    </row>
    <row r="980" spans="1:18" x14ac:dyDescent="0.25">
      <c r="A980" s="10">
        <v>979</v>
      </c>
      <c r="B980" s="15">
        <v>42345</v>
      </c>
      <c r="C980" s="16">
        <v>1.1882525138072197E-2</v>
      </c>
      <c r="D980" s="10">
        <f>IF(Tbl_Transactions[[#This Row],[Date]]="","",YEAR(Tbl_Transactions[[#This Row],[Date]]))</f>
        <v>2015</v>
      </c>
      <c r="E980" s="10">
        <f>MONTH(Tbl_Transactions[[#This Row],[Date]])</f>
        <v>12</v>
      </c>
      <c r="F980" s="10" t="str">
        <f>VLOOKUP(Tbl_Transactions[[#This Row],[Month Num]],Tbl_Lookup_Month[],2)</f>
        <v>Dec</v>
      </c>
      <c r="G980" s="10">
        <f>DAY(Tbl_Transactions[[#This Row],[Date]])</f>
        <v>7</v>
      </c>
      <c r="H980" s="10">
        <f>WEEKDAY(Tbl_Transactions[[#This Row],[Date]])</f>
        <v>2</v>
      </c>
      <c r="I980" s="10" t="str">
        <f>VLOOKUP(Tbl_Transactions[[#This Row],[Weekday Num]],Tbl_Lookup_Weekday[], 2)</f>
        <v>Mon</v>
      </c>
      <c r="J980" s="10" t="str">
        <f>VLOOKUP(Tbl_Transactions[[#This Row],[Time]],Tbl_Lookup_Time[],4,TRUE)</f>
        <v>Night</v>
      </c>
      <c r="K980" s="10" t="s">
        <v>17</v>
      </c>
      <c r="L980" s="10" t="s">
        <v>20</v>
      </c>
      <c r="M980" s="10" t="s">
        <v>21</v>
      </c>
      <c r="N980" s="10" t="s">
        <v>35</v>
      </c>
      <c r="O980" s="14">
        <v>225</v>
      </c>
      <c r="P980" s="14">
        <f>IF(Tbl_Transactions[[#This Row],[Type]]="Income",Tbl_Transactions[[#This Row],[Amount]]*Rng_Lookup_IncomeTax,Tbl_Transactions[[#This Row],[Amount]]*Rng_Lookup_SalesTax)</f>
        <v>85.5</v>
      </c>
      <c r="Q980" s="14">
        <f>IF(Tbl_Transactions[[#This Row],[Type]]="Expense",Tbl_Transactions[[#This Row],[Amount]]+Tbl_Transactions[[#This Row],[Tax]],Tbl_Transactions[[#This Row],[Amount]]-Tbl_Transactions[[#This Row],[Tax]])</f>
        <v>139.5</v>
      </c>
      <c r="R980" s="10" t="str">
        <f>IF(Tbl_Transactions[[#This Row],[Category]]="Income","Income","Expense")</f>
        <v>Income</v>
      </c>
    </row>
    <row r="981" spans="1:18" x14ac:dyDescent="0.25">
      <c r="A981" s="10">
        <v>980</v>
      </c>
      <c r="B981" s="15">
        <v>42347</v>
      </c>
      <c r="C981" s="16">
        <v>0.97441182196487885</v>
      </c>
      <c r="D981" s="10">
        <f>IF(Tbl_Transactions[[#This Row],[Date]]="","",YEAR(Tbl_Transactions[[#This Row],[Date]]))</f>
        <v>2015</v>
      </c>
      <c r="E981" s="10">
        <f>MONTH(Tbl_Transactions[[#This Row],[Date]])</f>
        <v>12</v>
      </c>
      <c r="F981" s="10" t="str">
        <f>VLOOKUP(Tbl_Transactions[[#This Row],[Month Num]],Tbl_Lookup_Month[],2)</f>
        <v>Dec</v>
      </c>
      <c r="G981" s="10">
        <f>DAY(Tbl_Transactions[[#This Row],[Date]])</f>
        <v>9</v>
      </c>
      <c r="H981" s="10">
        <f>WEEKDAY(Tbl_Transactions[[#This Row],[Date]])</f>
        <v>4</v>
      </c>
      <c r="I981" s="10" t="str">
        <f>VLOOKUP(Tbl_Transactions[[#This Row],[Weekday Num]],Tbl_Lookup_Weekday[], 2)</f>
        <v>Wed</v>
      </c>
      <c r="J981" s="10" t="str">
        <f>VLOOKUP(Tbl_Transactions[[#This Row],[Time]],Tbl_Lookup_Time[],4,TRUE)</f>
        <v>Evening</v>
      </c>
      <c r="K981" s="10" t="s">
        <v>55</v>
      </c>
      <c r="L981" s="10" t="s">
        <v>57</v>
      </c>
      <c r="M981" s="10" t="s">
        <v>58</v>
      </c>
      <c r="N981" s="10" t="s">
        <v>35</v>
      </c>
      <c r="O981" s="14">
        <v>59</v>
      </c>
      <c r="P981" s="14">
        <f>IF(Tbl_Transactions[[#This Row],[Type]]="Income",Tbl_Transactions[[#This Row],[Amount]]*Rng_Lookup_IncomeTax,Tbl_Transactions[[#This Row],[Amount]]*Rng_Lookup_SalesTax)</f>
        <v>5.2362500000000001</v>
      </c>
      <c r="Q981" s="14">
        <f>IF(Tbl_Transactions[[#This Row],[Type]]="Expense",Tbl_Transactions[[#This Row],[Amount]]+Tbl_Transactions[[#This Row],[Tax]],Tbl_Transactions[[#This Row],[Amount]]-Tbl_Transactions[[#This Row],[Tax]])</f>
        <v>64.236249999999998</v>
      </c>
      <c r="R981" s="10" t="str">
        <f>IF(Tbl_Transactions[[#This Row],[Category]]="Income","Income","Expense")</f>
        <v>Expense</v>
      </c>
    </row>
    <row r="982" spans="1:18" x14ac:dyDescent="0.25">
      <c r="A982" s="10">
        <v>981</v>
      </c>
      <c r="B982" s="15">
        <v>42348</v>
      </c>
      <c r="C982" s="16">
        <v>0.14182307990767118</v>
      </c>
      <c r="D982" s="10">
        <f>IF(Tbl_Transactions[[#This Row],[Date]]="","",YEAR(Tbl_Transactions[[#This Row],[Date]]))</f>
        <v>2015</v>
      </c>
      <c r="E982" s="10">
        <f>MONTH(Tbl_Transactions[[#This Row],[Date]])</f>
        <v>12</v>
      </c>
      <c r="F982" s="10" t="str">
        <f>VLOOKUP(Tbl_Transactions[[#This Row],[Month Num]],Tbl_Lookup_Month[],2)</f>
        <v>Dec</v>
      </c>
      <c r="G982" s="10">
        <f>DAY(Tbl_Transactions[[#This Row],[Date]])</f>
        <v>10</v>
      </c>
      <c r="H982" s="10">
        <f>WEEKDAY(Tbl_Transactions[[#This Row],[Date]])</f>
        <v>5</v>
      </c>
      <c r="I982" s="10" t="str">
        <f>VLOOKUP(Tbl_Transactions[[#This Row],[Weekday Num]],Tbl_Lookup_Weekday[], 2)</f>
        <v>Thu</v>
      </c>
      <c r="J982" s="10" t="str">
        <f>VLOOKUP(Tbl_Transactions[[#This Row],[Time]],Tbl_Lookup_Time[],4,TRUE)</f>
        <v>Night</v>
      </c>
      <c r="K982" s="10" t="s">
        <v>55</v>
      </c>
      <c r="L982" s="10" t="s">
        <v>54</v>
      </c>
      <c r="M982" s="10" t="s">
        <v>56</v>
      </c>
      <c r="N982" s="10" t="s">
        <v>35</v>
      </c>
      <c r="O982" s="14">
        <v>451</v>
      </c>
      <c r="P982" s="14">
        <f>IF(Tbl_Transactions[[#This Row],[Type]]="Income",Tbl_Transactions[[#This Row],[Amount]]*Rng_Lookup_IncomeTax,Tbl_Transactions[[#This Row],[Amount]]*Rng_Lookup_SalesTax)</f>
        <v>40.026249999999997</v>
      </c>
      <c r="Q982" s="14">
        <f>IF(Tbl_Transactions[[#This Row],[Type]]="Expense",Tbl_Transactions[[#This Row],[Amount]]+Tbl_Transactions[[#This Row],[Tax]],Tbl_Transactions[[#This Row],[Amount]]-Tbl_Transactions[[#This Row],[Tax]])</f>
        <v>491.02625</v>
      </c>
      <c r="R982" s="10" t="str">
        <f>IF(Tbl_Transactions[[#This Row],[Category]]="Income","Income","Expense")</f>
        <v>Expense</v>
      </c>
    </row>
    <row r="983" spans="1:18" x14ac:dyDescent="0.25">
      <c r="A983" s="10">
        <v>982</v>
      </c>
      <c r="B983" s="15">
        <v>42349</v>
      </c>
      <c r="C983" s="16">
        <v>0.92594754125034806</v>
      </c>
      <c r="D983" s="10">
        <f>IF(Tbl_Transactions[[#This Row],[Date]]="","",YEAR(Tbl_Transactions[[#This Row],[Date]]))</f>
        <v>2015</v>
      </c>
      <c r="E983" s="10">
        <f>MONTH(Tbl_Transactions[[#This Row],[Date]])</f>
        <v>12</v>
      </c>
      <c r="F983" s="10" t="str">
        <f>VLOOKUP(Tbl_Transactions[[#This Row],[Month Num]],Tbl_Lookup_Month[],2)</f>
        <v>Dec</v>
      </c>
      <c r="G983" s="10">
        <f>DAY(Tbl_Transactions[[#This Row],[Date]])</f>
        <v>11</v>
      </c>
      <c r="H983" s="10">
        <f>WEEKDAY(Tbl_Transactions[[#This Row],[Date]])</f>
        <v>6</v>
      </c>
      <c r="I983" s="10" t="str">
        <f>VLOOKUP(Tbl_Transactions[[#This Row],[Weekday Num]],Tbl_Lookup_Weekday[], 2)</f>
        <v>Fri</v>
      </c>
      <c r="J983" s="10" t="str">
        <f>VLOOKUP(Tbl_Transactions[[#This Row],[Time]],Tbl_Lookup_Time[],4,TRUE)</f>
        <v>Evening</v>
      </c>
      <c r="K983" s="10" t="s">
        <v>24</v>
      </c>
      <c r="L983" s="10" t="s">
        <v>23</v>
      </c>
      <c r="M983" s="10" t="s">
        <v>25</v>
      </c>
      <c r="N983" s="10" t="s">
        <v>26</v>
      </c>
      <c r="O983" s="14">
        <v>158</v>
      </c>
      <c r="P983" s="14">
        <f>IF(Tbl_Transactions[[#This Row],[Type]]="Income",Tbl_Transactions[[#This Row],[Amount]]*Rng_Lookup_IncomeTax,Tbl_Transactions[[#This Row],[Amount]]*Rng_Lookup_SalesTax)</f>
        <v>14.022499999999999</v>
      </c>
      <c r="Q983" s="14">
        <f>IF(Tbl_Transactions[[#This Row],[Type]]="Expense",Tbl_Transactions[[#This Row],[Amount]]+Tbl_Transactions[[#This Row],[Tax]],Tbl_Transactions[[#This Row],[Amount]]-Tbl_Transactions[[#This Row],[Tax]])</f>
        <v>172.02250000000001</v>
      </c>
      <c r="R983" s="10" t="str">
        <f>IF(Tbl_Transactions[[#This Row],[Category]]="Income","Income","Expense")</f>
        <v>Expense</v>
      </c>
    </row>
    <row r="984" spans="1:18" x14ac:dyDescent="0.25">
      <c r="A984" s="10">
        <v>983</v>
      </c>
      <c r="B984" s="15">
        <v>42349</v>
      </c>
      <c r="C984" s="16">
        <v>0.80720082185264286</v>
      </c>
      <c r="D984" s="10">
        <f>IF(Tbl_Transactions[[#This Row],[Date]]="","",YEAR(Tbl_Transactions[[#This Row],[Date]]))</f>
        <v>2015</v>
      </c>
      <c r="E984" s="10">
        <f>MONTH(Tbl_Transactions[[#This Row],[Date]])</f>
        <v>12</v>
      </c>
      <c r="F984" s="10" t="str">
        <f>VLOOKUP(Tbl_Transactions[[#This Row],[Month Num]],Tbl_Lookup_Month[],2)</f>
        <v>Dec</v>
      </c>
      <c r="G984" s="10">
        <f>DAY(Tbl_Transactions[[#This Row],[Date]])</f>
        <v>11</v>
      </c>
      <c r="H984" s="10">
        <f>WEEKDAY(Tbl_Transactions[[#This Row],[Date]])</f>
        <v>6</v>
      </c>
      <c r="I984" s="10" t="str">
        <f>VLOOKUP(Tbl_Transactions[[#This Row],[Weekday Num]],Tbl_Lookup_Weekday[], 2)</f>
        <v>Fri</v>
      </c>
      <c r="J984" s="10" t="str">
        <f>VLOOKUP(Tbl_Transactions[[#This Row],[Time]],Tbl_Lookup_Time[],4,TRUE)</f>
        <v>Evening</v>
      </c>
      <c r="K984" s="10" t="s">
        <v>63</v>
      </c>
      <c r="L984" s="10" t="s">
        <v>62</v>
      </c>
      <c r="M984" s="10" t="s">
        <v>64</v>
      </c>
      <c r="N984" s="10" t="s">
        <v>26</v>
      </c>
      <c r="O984" s="14">
        <v>193</v>
      </c>
      <c r="P984" s="14">
        <f>IF(Tbl_Transactions[[#This Row],[Type]]="Income",Tbl_Transactions[[#This Row],[Amount]]*Rng_Lookup_IncomeTax,Tbl_Transactions[[#This Row],[Amount]]*Rng_Lookup_SalesTax)</f>
        <v>17.12875</v>
      </c>
      <c r="Q984" s="14">
        <f>IF(Tbl_Transactions[[#This Row],[Type]]="Expense",Tbl_Transactions[[#This Row],[Amount]]+Tbl_Transactions[[#This Row],[Tax]],Tbl_Transactions[[#This Row],[Amount]]-Tbl_Transactions[[#This Row],[Tax]])</f>
        <v>210.12875</v>
      </c>
      <c r="R984" s="10" t="str">
        <f>IF(Tbl_Transactions[[#This Row],[Category]]="Income","Income","Expense")</f>
        <v>Expense</v>
      </c>
    </row>
    <row r="985" spans="1:18" x14ac:dyDescent="0.25">
      <c r="A985" s="10">
        <v>984</v>
      </c>
      <c r="B985" s="15">
        <v>42349</v>
      </c>
      <c r="C985" s="16">
        <v>0.29854859005127732</v>
      </c>
      <c r="D985" s="10">
        <f>IF(Tbl_Transactions[[#This Row],[Date]]="","",YEAR(Tbl_Transactions[[#This Row],[Date]]))</f>
        <v>2015</v>
      </c>
      <c r="E985" s="10">
        <f>MONTH(Tbl_Transactions[[#This Row],[Date]])</f>
        <v>12</v>
      </c>
      <c r="F985" s="10" t="str">
        <f>VLOOKUP(Tbl_Transactions[[#This Row],[Month Num]],Tbl_Lookup_Month[],2)</f>
        <v>Dec</v>
      </c>
      <c r="G985" s="10">
        <f>DAY(Tbl_Transactions[[#This Row],[Date]])</f>
        <v>11</v>
      </c>
      <c r="H985" s="10">
        <f>WEEKDAY(Tbl_Transactions[[#This Row],[Date]])</f>
        <v>6</v>
      </c>
      <c r="I985" s="10" t="str">
        <f>VLOOKUP(Tbl_Transactions[[#This Row],[Weekday Num]],Tbl_Lookup_Weekday[], 2)</f>
        <v>Fri</v>
      </c>
      <c r="J985" s="10" t="str">
        <f>VLOOKUP(Tbl_Transactions[[#This Row],[Time]],Tbl_Lookup_Time[],4,TRUE)</f>
        <v>Morning</v>
      </c>
      <c r="K985" s="10" t="s">
        <v>51</v>
      </c>
      <c r="L985" s="10" t="s">
        <v>50</v>
      </c>
      <c r="M985" s="10" t="s">
        <v>52</v>
      </c>
      <c r="N985" s="10" t="s">
        <v>19</v>
      </c>
      <c r="O985" s="14">
        <v>120</v>
      </c>
      <c r="P985" s="14">
        <f>IF(Tbl_Transactions[[#This Row],[Type]]="Income",Tbl_Transactions[[#This Row],[Amount]]*Rng_Lookup_IncomeTax,Tbl_Transactions[[#This Row],[Amount]]*Rng_Lookup_SalesTax)</f>
        <v>10.649999999999999</v>
      </c>
      <c r="Q985" s="14">
        <f>IF(Tbl_Transactions[[#This Row],[Type]]="Expense",Tbl_Transactions[[#This Row],[Amount]]+Tbl_Transactions[[#This Row],[Tax]],Tbl_Transactions[[#This Row],[Amount]]-Tbl_Transactions[[#This Row],[Tax]])</f>
        <v>130.65</v>
      </c>
      <c r="R985" s="10" t="str">
        <f>IF(Tbl_Transactions[[#This Row],[Category]]="Income","Income","Expense")</f>
        <v>Expense</v>
      </c>
    </row>
    <row r="986" spans="1:18" x14ac:dyDescent="0.25">
      <c r="A986" s="10">
        <v>985</v>
      </c>
      <c r="B986" s="15">
        <v>42353</v>
      </c>
      <c r="C986" s="16">
        <v>0.30123096704622476</v>
      </c>
      <c r="D986" s="10">
        <f>IF(Tbl_Transactions[[#This Row],[Date]]="","",YEAR(Tbl_Transactions[[#This Row],[Date]]))</f>
        <v>2015</v>
      </c>
      <c r="E986" s="10">
        <f>MONTH(Tbl_Transactions[[#This Row],[Date]])</f>
        <v>12</v>
      </c>
      <c r="F986" s="10" t="str">
        <f>VLOOKUP(Tbl_Transactions[[#This Row],[Month Num]],Tbl_Lookup_Month[],2)</f>
        <v>Dec</v>
      </c>
      <c r="G986" s="10">
        <f>DAY(Tbl_Transactions[[#This Row],[Date]])</f>
        <v>15</v>
      </c>
      <c r="H986" s="10">
        <f>WEEKDAY(Tbl_Transactions[[#This Row],[Date]])</f>
        <v>3</v>
      </c>
      <c r="I986" s="10" t="str">
        <f>VLOOKUP(Tbl_Transactions[[#This Row],[Weekday Num]],Tbl_Lookup_Weekday[], 2)</f>
        <v>Tue</v>
      </c>
      <c r="J986" s="10" t="str">
        <f>VLOOKUP(Tbl_Transactions[[#This Row],[Time]],Tbl_Lookup_Time[],4,TRUE)</f>
        <v>Morning</v>
      </c>
      <c r="K986" s="10" t="s">
        <v>37</v>
      </c>
      <c r="L986" s="10" t="s">
        <v>36</v>
      </c>
      <c r="M986" s="10" t="s">
        <v>38</v>
      </c>
      <c r="N986" s="10" t="s">
        <v>26</v>
      </c>
      <c r="O986" s="14">
        <v>468</v>
      </c>
      <c r="P986" s="14">
        <f>IF(Tbl_Transactions[[#This Row],[Type]]="Income",Tbl_Transactions[[#This Row],[Amount]]*Rng_Lookup_IncomeTax,Tbl_Transactions[[#This Row],[Amount]]*Rng_Lookup_SalesTax)</f>
        <v>41.534999999999997</v>
      </c>
      <c r="Q986" s="14">
        <f>IF(Tbl_Transactions[[#This Row],[Type]]="Expense",Tbl_Transactions[[#This Row],[Amount]]+Tbl_Transactions[[#This Row],[Tax]],Tbl_Transactions[[#This Row],[Amount]]-Tbl_Transactions[[#This Row],[Tax]])</f>
        <v>509.53499999999997</v>
      </c>
      <c r="R986" s="10" t="str">
        <f>IF(Tbl_Transactions[[#This Row],[Category]]="Income","Income","Expense")</f>
        <v>Expense</v>
      </c>
    </row>
    <row r="987" spans="1:18" x14ac:dyDescent="0.25">
      <c r="A987" s="10">
        <v>986</v>
      </c>
      <c r="B987" s="15">
        <v>42354</v>
      </c>
      <c r="C987" s="16">
        <v>0.48760250734235722</v>
      </c>
      <c r="D987" s="10">
        <f>IF(Tbl_Transactions[[#This Row],[Date]]="","",YEAR(Tbl_Transactions[[#This Row],[Date]]))</f>
        <v>2015</v>
      </c>
      <c r="E987" s="10">
        <f>MONTH(Tbl_Transactions[[#This Row],[Date]])</f>
        <v>12</v>
      </c>
      <c r="F987" s="10" t="str">
        <f>VLOOKUP(Tbl_Transactions[[#This Row],[Month Num]],Tbl_Lookup_Month[],2)</f>
        <v>Dec</v>
      </c>
      <c r="G987" s="10">
        <f>DAY(Tbl_Transactions[[#This Row],[Date]])</f>
        <v>16</v>
      </c>
      <c r="H987" s="10">
        <f>WEEKDAY(Tbl_Transactions[[#This Row],[Date]])</f>
        <v>4</v>
      </c>
      <c r="I987" s="10" t="str">
        <f>VLOOKUP(Tbl_Transactions[[#This Row],[Weekday Num]],Tbl_Lookup_Weekday[], 2)</f>
        <v>Wed</v>
      </c>
      <c r="J987" s="10" t="str">
        <f>VLOOKUP(Tbl_Transactions[[#This Row],[Time]],Tbl_Lookup_Time[],4,TRUE)</f>
        <v>Late Morning</v>
      </c>
      <c r="K987" s="10" t="s">
        <v>60</v>
      </c>
      <c r="L987" s="10" t="s">
        <v>59</v>
      </c>
      <c r="M987" s="10" t="s">
        <v>61</v>
      </c>
      <c r="N987" s="10" t="s">
        <v>26</v>
      </c>
      <c r="O987" s="14">
        <v>318</v>
      </c>
      <c r="P987" s="14">
        <f>IF(Tbl_Transactions[[#This Row],[Type]]="Income",Tbl_Transactions[[#This Row],[Amount]]*Rng_Lookup_IncomeTax,Tbl_Transactions[[#This Row],[Amount]]*Rng_Lookup_SalesTax)</f>
        <v>28.2225</v>
      </c>
      <c r="Q987" s="14">
        <f>IF(Tbl_Transactions[[#This Row],[Type]]="Expense",Tbl_Transactions[[#This Row],[Amount]]+Tbl_Transactions[[#This Row],[Tax]],Tbl_Transactions[[#This Row],[Amount]]-Tbl_Transactions[[#This Row],[Tax]])</f>
        <v>346.22250000000003</v>
      </c>
      <c r="R987" s="10" t="str">
        <f>IF(Tbl_Transactions[[#This Row],[Category]]="Income","Income","Expense")</f>
        <v>Expense</v>
      </c>
    </row>
    <row r="988" spans="1:18" x14ac:dyDescent="0.25">
      <c r="A988" s="10">
        <v>987</v>
      </c>
      <c r="B988" s="15">
        <v>42355</v>
      </c>
      <c r="C988" s="16">
        <v>0.23031149918395333</v>
      </c>
      <c r="D988" s="10">
        <f>IF(Tbl_Transactions[[#This Row],[Date]]="","",YEAR(Tbl_Transactions[[#This Row],[Date]]))</f>
        <v>2015</v>
      </c>
      <c r="E988" s="10">
        <f>MONTH(Tbl_Transactions[[#This Row],[Date]])</f>
        <v>12</v>
      </c>
      <c r="F988" s="10" t="str">
        <f>VLOOKUP(Tbl_Transactions[[#This Row],[Month Num]],Tbl_Lookup_Month[],2)</f>
        <v>Dec</v>
      </c>
      <c r="G988" s="10">
        <f>DAY(Tbl_Transactions[[#This Row],[Date]])</f>
        <v>17</v>
      </c>
      <c r="H988" s="10">
        <f>WEEKDAY(Tbl_Transactions[[#This Row],[Date]])</f>
        <v>5</v>
      </c>
      <c r="I988" s="10" t="str">
        <f>VLOOKUP(Tbl_Transactions[[#This Row],[Weekday Num]],Tbl_Lookup_Weekday[], 2)</f>
        <v>Thu</v>
      </c>
      <c r="J988" s="10" t="str">
        <f>VLOOKUP(Tbl_Transactions[[#This Row],[Time]],Tbl_Lookup_Time[],4,TRUE)</f>
        <v>Early Morning</v>
      </c>
      <c r="K988" s="10" t="s">
        <v>51</v>
      </c>
      <c r="L988" s="10" t="s">
        <v>50</v>
      </c>
      <c r="M988" s="10" t="s">
        <v>52</v>
      </c>
      <c r="N988" s="10" t="s">
        <v>26</v>
      </c>
      <c r="O988" s="14">
        <v>207</v>
      </c>
      <c r="P988" s="14">
        <f>IF(Tbl_Transactions[[#This Row],[Type]]="Income",Tbl_Transactions[[#This Row],[Amount]]*Rng_Lookup_IncomeTax,Tbl_Transactions[[#This Row],[Amount]]*Rng_Lookup_SalesTax)</f>
        <v>18.37125</v>
      </c>
      <c r="Q988" s="14">
        <f>IF(Tbl_Transactions[[#This Row],[Type]]="Expense",Tbl_Transactions[[#This Row],[Amount]]+Tbl_Transactions[[#This Row],[Tax]],Tbl_Transactions[[#This Row],[Amount]]-Tbl_Transactions[[#This Row],[Tax]])</f>
        <v>225.37125</v>
      </c>
      <c r="R988" s="10" t="str">
        <f>IF(Tbl_Transactions[[#This Row],[Category]]="Income","Income","Expense")</f>
        <v>Expense</v>
      </c>
    </row>
    <row r="989" spans="1:18" x14ac:dyDescent="0.25">
      <c r="A989" s="10">
        <v>988</v>
      </c>
      <c r="B989" s="15">
        <v>42357</v>
      </c>
      <c r="C989" s="16">
        <v>0.9189776865787902</v>
      </c>
      <c r="D989" s="10">
        <f>IF(Tbl_Transactions[[#This Row],[Date]]="","",YEAR(Tbl_Transactions[[#This Row],[Date]]))</f>
        <v>2015</v>
      </c>
      <c r="E989" s="10">
        <f>MONTH(Tbl_Transactions[[#This Row],[Date]])</f>
        <v>12</v>
      </c>
      <c r="F989" s="10" t="str">
        <f>VLOOKUP(Tbl_Transactions[[#This Row],[Month Num]],Tbl_Lookup_Month[],2)</f>
        <v>Dec</v>
      </c>
      <c r="G989" s="10">
        <f>DAY(Tbl_Transactions[[#This Row],[Date]])</f>
        <v>19</v>
      </c>
      <c r="H989" s="10">
        <f>WEEKDAY(Tbl_Transactions[[#This Row],[Date]])</f>
        <v>7</v>
      </c>
      <c r="I989" s="10" t="str">
        <f>VLOOKUP(Tbl_Transactions[[#This Row],[Weekday Num]],Tbl_Lookup_Weekday[], 2)</f>
        <v>Sat</v>
      </c>
      <c r="J989" s="10" t="str">
        <f>VLOOKUP(Tbl_Transactions[[#This Row],[Time]],Tbl_Lookup_Time[],4,TRUE)</f>
        <v>Evening</v>
      </c>
      <c r="K989" s="10" t="s">
        <v>60</v>
      </c>
      <c r="L989" s="10" t="s">
        <v>59</v>
      </c>
      <c r="M989" s="10" t="s">
        <v>61</v>
      </c>
      <c r="N989" s="10" t="s">
        <v>26</v>
      </c>
      <c r="O989" s="14">
        <v>205</v>
      </c>
      <c r="P989" s="14">
        <f>IF(Tbl_Transactions[[#This Row],[Type]]="Income",Tbl_Transactions[[#This Row],[Amount]]*Rng_Lookup_IncomeTax,Tbl_Transactions[[#This Row],[Amount]]*Rng_Lookup_SalesTax)</f>
        <v>18.193749999999998</v>
      </c>
      <c r="Q989" s="14">
        <f>IF(Tbl_Transactions[[#This Row],[Type]]="Expense",Tbl_Transactions[[#This Row],[Amount]]+Tbl_Transactions[[#This Row],[Tax]],Tbl_Transactions[[#This Row],[Amount]]-Tbl_Transactions[[#This Row],[Tax]])</f>
        <v>223.19374999999999</v>
      </c>
      <c r="R989" s="10" t="str">
        <f>IF(Tbl_Transactions[[#This Row],[Category]]="Income","Income","Expense")</f>
        <v>Expense</v>
      </c>
    </row>
    <row r="990" spans="1:18" x14ac:dyDescent="0.25">
      <c r="A990" s="10">
        <v>989</v>
      </c>
      <c r="B990" s="15">
        <v>42364</v>
      </c>
      <c r="C990" s="16">
        <v>0.34662036952747954</v>
      </c>
      <c r="D990" s="10">
        <f>IF(Tbl_Transactions[[#This Row],[Date]]="","",YEAR(Tbl_Transactions[[#This Row],[Date]]))</f>
        <v>2015</v>
      </c>
      <c r="E990" s="10">
        <f>MONTH(Tbl_Transactions[[#This Row],[Date]])</f>
        <v>12</v>
      </c>
      <c r="F990" s="10" t="str">
        <f>VLOOKUP(Tbl_Transactions[[#This Row],[Month Num]],Tbl_Lookup_Month[],2)</f>
        <v>Dec</v>
      </c>
      <c r="G990" s="10">
        <f>DAY(Tbl_Transactions[[#This Row],[Date]])</f>
        <v>26</v>
      </c>
      <c r="H990" s="10">
        <f>WEEKDAY(Tbl_Transactions[[#This Row],[Date]])</f>
        <v>7</v>
      </c>
      <c r="I990" s="10" t="str">
        <f>VLOOKUP(Tbl_Transactions[[#This Row],[Weekday Num]],Tbl_Lookup_Weekday[], 2)</f>
        <v>Sat</v>
      </c>
      <c r="J990" s="10" t="str">
        <f>VLOOKUP(Tbl_Transactions[[#This Row],[Time]],Tbl_Lookup_Time[],4,TRUE)</f>
        <v>Morning</v>
      </c>
      <c r="K990" s="10" t="s">
        <v>24</v>
      </c>
      <c r="L990" s="10" t="s">
        <v>30</v>
      </c>
      <c r="M990" s="10" t="s">
        <v>31</v>
      </c>
      <c r="N990" s="10" t="s">
        <v>35</v>
      </c>
      <c r="O990" s="14">
        <v>466</v>
      </c>
      <c r="P990" s="14">
        <f>IF(Tbl_Transactions[[#This Row],[Type]]="Income",Tbl_Transactions[[#This Row],[Amount]]*Rng_Lookup_IncomeTax,Tbl_Transactions[[#This Row],[Amount]]*Rng_Lookup_SalesTax)</f>
        <v>41.357499999999995</v>
      </c>
      <c r="Q990" s="14">
        <f>IF(Tbl_Transactions[[#This Row],[Type]]="Expense",Tbl_Transactions[[#This Row],[Amount]]+Tbl_Transactions[[#This Row],[Tax]],Tbl_Transactions[[#This Row],[Amount]]-Tbl_Transactions[[#This Row],[Tax]])</f>
        <v>507.35750000000002</v>
      </c>
      <c r="R990" s="10" t="str">
        <f>IF(Tbl_Transactions[[#This Row],[Category]]="Income","Income","Expense")</f>
        <v>Expense</v>
      </c>
    </row>
    <row r="991" spans="1:18" x14ac:dyDescent="0.25">
      <c r="A991" s="10">
        <v>990</v>
      </c>
      <c r="B991" s="15">
        <v>42367</v>
      </c>
      <c r="C991" s="16">
        <v>0.74385649016284616</v>
      </c>
      <c r="D991" s="10">
        <f>IF(Tbl_Transactions[[#This Row],[Date]]="","",YEAR(Tbl_Transactions[[#This Row],[Date]]))</f>
        <v>2015</v>
      </c>
      <c r="E991" s="10">
        <f>MONTH(Tbl_Transactions[[#This Row],[Date]])</f>
        <v>12</v>
      </c>
      <c r="F991" s="10" t="str">
        <f>VLOOKUP(Tbl_Transactions[[#This Row],[Month Num]],Tbl_Lookup_Month[],2)</f>
        <v>Dec</v>
      </c>
      <c r="G991" s="10">
        <f>DAY(Tbl_Transactions[[#This Row],[Date]])</f>
        <v>29</v>
      </c>
      <c r="H991" s="10">
        <f>WEEKDAY(Tbl_Transactions[[#This Row],[Date]])</f>
        <v>3</v>
      </c>
      <c r="I991" s="10" t="str">
        <f>VLOOKUP(Tbl_Transactions[[#This Row],[Weekday Num]],Tbl_Lookup_Weekday[], 2)</f>
        <v>Tue</v>
      </c>
      <c r="J991" s="10" t="str">
        <f>VLOOKUP(Tbl_Transactions[[#This Row],[Time]],Tbl_Lookup_Time[],4,TRUE)</f>
        <v>Evening</v>
      </c>
      <c r="K991" s="10" t="s">
        <v>60</v>
      </c>
      <c r="L991" s="10" t="s">
        <v>59</v>
      </c>
      <c r="M991" s="10" t="s">
        <v>61</v>
      </c>
      <c r="N991" s="10" t="s">
        <v>26</v>
      </c>
      <c r="O991" s="14">
        <v>214</v>
      </c>
      <c r="P991" s="14">
        <f>IF(Tbl_Transactions[[#This Row],[Type]]="Income",Tbl_Transactions[[#This Row],[Amount]]*Rng_Lookup_IncomeTax,Tbl_Transactions[[#This Row],[Amount]]*Rng_Lookup_SalesTax)</f>
        <v>18.9925</v>
      </c>
      <c r="Q991" s="14">
        <f>IF(Tbl_Transactions[[#This Row],[Type]]="Expense",Tbl_Transactions[[#This Row],[Amount]]+Tbl_Transactions[[#This Row],[Tax]],Tbl_Transactions[[#This Row],[Amount]]-Tbl_Transactions[[#This Row],[Tax]])</f>
        <v>232.99250000000001</v>
      </c>
      <c r="R991" s="10" t="str">
        <f>IF(Tbl_Transactions[[#This Row],[Category]]="Income","Income","Expense")</f>
        <v>Expense</v>
      </c>
    </row>
    <row r="992" spans="1:18" x14ac:dyDescent="0.25">
      <c r="A992" s="10">
        <v>991</v>
      </c>
      <c r="B992" s="15">
        <v>42369</v>
      </c>
      <c r="C992" s="16">
        <v>0.4309682132247421</v>
      </c>
      <c r="D992" s="10">
        <f>IF(Tbl_Transactions[[#This Row],[Date]]="","",YEAR(Tbl_Transactions[[#This Row],[Date]]))</f>
        <v>2015</v>
      </c>
      <c r="E992" s="10">
        <f>MONTH(Tbl_Transactions[[#This Row],[Date]])</f>
        <v>12</v>
      </c>
      <c r="F992" s="10" t="str">
        <f>VLOOKUP(Tbl_Transactions[[#This Row],[Month Num]],Tbl_Lookup_Month[],2)</f>
        <v>Dec</v>
      </c>
      <c r="G992" s="10">
        <f>DAY(Tbl_Transactions[[#This Row],[Date]])</f>
        <v>31</v>
      </c>
      <c r="H992" s="10">
        <f>WEEKDAY(Tbl_Transactions[[#This Row],[Date]])</f>
        <v>5</v>
      </c>
      <c r="I992" s="10" t="str">
        <f>VLOOKUP(Tbl_Transactions[[#This Row],[Weekday Num]],Tbl_Lookup_Weekday[], 2)</f>
        <v>Thu</v>
      </c>
      <c r="J992" s="10" t="str">
        <f>VLOOKUP(Tbl_Transactions[[#This Row],[Time]],Tbl_Lookup_Time[],4,TRUE)</f>
        <v>Late Morning</v>
      </c>
      <c r="K992" s="10" t="s">
        <v>17</v>
      </c>
      <c r="L992" s="10" t="s">
        <v>16</v>
      </c>
      <c r="M992" s="10" t="s">
        <v>18</v>
      </c>
      <c r="N992" s="10" t="s">
        <v>26</v>
      </c>
      <c r="O992" s="14">
        <v>459</v>
      </c>
      <c r="P992" s="14">
        <f>IF(Tbl_Transactions[[#This Row],[Type]]="Income",Tbl_Transactions[[#This Row],[Amount]]*Rng_Lookup_IncomeTax,Tbl_Transactions[[#This Row],[Amount]]*Rng_Lookup_SalesTax)</f>
        <v>174.42000000000002</v>
      </c>
      <c r="Q992" s="14">
        <f>IF(Tbl_Transactions[[#This Row],[Type]]="Expense",Tbl_Transactions[[#This Row],[Amount]]+Tbl_Transactions[[#This Row],[Tax]],Tbl_Transactions[[#This Row],[Amount]]-Tbl_Transactions[[#This Row],[Tax]])</f>
        <v>284.58</v>
      </c>
      <c r="R992" s="10" t="str">
        <f>IF(Tbl_Transactions[[#This Row],[Category]]="Income","Income","Expense")</f>
        <v>Income</v>
      </c>
    </row>
    <row r="993" spans="1:18" x14ac:dyDescent="0.25">
      <c r="A993" s="10">
        <v>992</v>
      </c>
      <c r="B993" s="15">
        <v>42371</v>
      </c>
      <c r="C993" s="16">
        <v>0.87912063885475866</v>
      </c>
      <c r="D993" s="10">
        <f>IF(Tbl_Transactions[[#This Row],[Date]]="","",YEAR(Tbl_Transactions[[#This Row],[Date]]))</f>
        <v>2016</v>
      </c>
      <c r="E993" s="10">
        <f>MONTH(Tbl_Transactions[[#This Row],[Date]])</f>
        <v>1</v>
      </c>
      <c r="F993" s="10" t="str">
        <f>VLOOKUP(Tbl_Transactions[[#This Row],[Month Num]],Tbl_Lookup_Month[],2)</f>
        <v>Jan</v>
      </c>
      <c r="G993" s="10">
        <f>DAY(Tbl_Transactions[[#This Row],[Date]])</f>
        <v>2</v>
      </c>
      <c r="H993" s="10">
        <f>WEEKDAY(Tbl_Transactions[[#This Row],[Date]])</f>
        <v>7</v>
      </c>
      <c r="I993" s="10" t="str">
        <f>VLOOKUP(Tbl_Transactions[[#This Row],[Weekday Num]],Tbl_Lookup_Weekday[], 2)</f>
        <v>Sat</v>
      </c>
      <c r="J993" s="10" t="str">
        <f>VLOOKUP(Tbl_Transactions[[#This Row],[Time]],Tbl_Lookup_Time[],4,TRUE)</f>
        <v>Evening</v>
      </c>
      <c r="K993" s="10" t="s">
        <v>63</v>
      </c>
      <c r="L993" s="10" t="s">
        <v>62</v>
      </c>
      <c r="M993" s="10" t="s">
        <v>64</v>
      </c>
      <c r="N993" s="10" t="s">
        <v>26</v>
      </c>
      <c r="O993" s="14">
        <v>176</v>
      </c>
      <c r="P993" s="14">
        <f>IF(Tbl_Transactions[[#This Row],[Type]]="Income",Tbl_Transactions[[#This Row],[Amount]]*Rng_Lookup_IncomeTax,Tbl_Transactions[[#This Row],[Amount]]*Rng_Lookup_SalesTax)</f>
        <v>15.62</v>
      </c>
      <c r="Q993" s="14">
        <f>IF(Tbl_Transactions[[#This Row],[Type]]="Expense",Tbl_Transactions[[#This Row],[Amount]]+Tbl_Transactions[[#This Row],[Tax]],Tbl_Transactions[[#This Row],[Amount]]-Tbl_Transactions[[#This Row],[Tax]])</f>
        <v>191.62</v>
      </c>
      <c r="R993" s="10" t="str">
        <f>IF(Tbl_Transactions[[#This Row],[Category]]="Income","Income","Expense")</f>
        <v>Expense</v>
      </c>
    </row>
    <row r="994" spans="1:18" x14ac:dyDescent="0.25">
      <c r="A994" s="10">
        <v>993</v>
      </c>
      <c r="B994" s="15">
        <v>42374</v>
      </c>
      <c r="C994" s="16">
        <v>0.61659463256494684</v>
      </c>
      <c r="D994" s="10">
        <f>IF(Tbl_Transactions[[#This Row],[Date]]="","",YEAR(Tbl_Transactions[[#This Row],[Date]]))</f>
        <v>2016</v>
      </c>
      <c r="E994" s="10">
        <f>MONTH(Tbl_Transactions[[#This Row],[Date]])</f>
        <v>1</v>
      </c>
      <c r="F994" s="10" t="str">
        <f>VLOOKUP(Tbl_Transactions[[#This Row],[Month Num]],Tbl_Lookup_Month[],2)</f>
        <v>Jan</v>
      </c>
      <c r="G994" s="10">
        <f>DAY(Tbl_Transactions[[#This Row],[Date]])</f>
        <v>5</v>
      </c>
      <c r="H994" s="10">
        <f>WEEKDAY(Tbl_Transactions[[#This Row],[Date]])</f>
        <v>3</v>
      </c>
      <c r="I994" s="10" t="str">
        <f>VLOOKUP(Tbl_Transactions[[#This Row],[Weekday Num]],Tbl_Lookup_Weekday[], 2)</f>
        <v>Tue</v>
      </c>
      <c r="J994" s="10" t="str">
        <f>VLOOKUP(Tbl_Transactions[[#This Row],[Time]],Tbl_Lookup_Time[],4,TRUE)</f>
        <v>Afternoon</v>
      </c>
      <c r="K994" s="10" t="s">
        <v>40</v>
      </c>
      <c r="L994" s="10" t="s">
        <v>39</v>
      </c>
      <c r="M994" s="10" t="s">
        <v>41</v>
      </c>
      <c r="N994" s="10" t="s">
        <v>35</v>
      </c>
      <c r="O994" s="14">
        <v>59</v>
      </c>
      <c r="P994" s="14">
        <f>IF(Tbl_Transactions[[#This Row],[Type]]="Income",Tbl_Transactions[[#This Row],[Amount]]*Rng_Lookup_IncomeTax,Tbl_Transactions[[#This Row],[Amount]]*Rng_Lookup_SalesTax)</f>
        <v>5.2362500000000001</v>
      </c>
      <c r="Q994" s="14">
        <f>IF(Tbl_Transactions[[#This Row],[Type]]="Expense",Tbl_Transactions[[#This Row],[Amount]]+Tbl_Transactions[[#This Row],[Tax]],Tbl_Transactions[[#This Row],[Amount]]-Tbl_Transactions[[#This Row],[Tax]])</f>
        <v>64.236249999999998</v>
      </c>
      <c r="R994" s="10" t="str">
        <f>IF(Tbl_Transactions[[#This Row],[Category]]="Income","Income","Expense")</f>
        <v>Expense</v>
      </c>
    </row>
    <row r="995" spans="1:18" x14ac:dyDescent="0.25">
      <c r="A995" s="10">
        <v>994</v>
      </c>
      <c r="B995" s="15">
        <v>42379</v>
      </c>
      <c r="C995" s="16">
        <v>0.94956785674889821</v>
      </c>
      <c r="D995" s="10">
        <f>IF(Tbl_Transactions[[#This Row],[Date]]="","",YEAR(Tbl_Transactions[[#This Row],[Date]]))</f>
        <v>2016</v>
      </c>
      <c r="E995" s="10">
        <f>MONTH(Tbl_Transactions[[#This Row],[Date]])</f>
        <v>1</v>
      </c>
      <c r="F995" s="10" t="str">
        <f>VLOOKUP(Tbl_Transactions[[#This Row],[Month Num]],Tbl_Lookup_Month[],2)</f>
        <v>Jan</v>
      </c>
      <c r="G995" s="10">
        <f>DAY(Tbl_Transactions[[#This Row],[Date]])</f>
        <v>10</v>
      </c>
      <c r="H995" s="10">
        <f>WEEKDAY(Tbl_Transactions[[#This Row],[Date]])</f>
        <v>1</v>
      </c>
      <c r="I995" s="10" t="str">
        <f>VLOOKUP(Tbl_Transactions[[#This Row],[Weekday Num]],Tbl_Lookup_Weekday[], 2)</f>
        <v>Sun</v>
      </c>
      <c r="J995" s="10" t="str">
        <f>VLOOKUP(Tbl_Transactions[[#This Row],[Time]],Tbl_Lookup_Time[],4,TRUE)</f>
        <v>Evening</v>
      </c>
      <c r="K995" s="10" t="s">
        <v>60</v>
      </c>
      <c r="L995" s="10" t="s">
        <v>59</v>
      </c>
      <c r="M995" s="10" t="s">
        <v>61</v>
      </c>
      <c r="N995" s="10" t="s">
        <v>26</v>
      </c>
      <c r="O995" s="14">
        <v>177</v>
      </c>
      <c r="P995" s="14">
        <f>IF(Tbl_Transactions[[#This Row],[Type]]="Income",Tbl_Transactions[[#This Row],[Amount]]*Rng_Lookup_IncomeTax,Tbl_Transactions[[#This Row],[Amount]]*Rng_Lookup_SalesTax)</f>
        <v>15.708749999999998</v>
      </c>
      <c r="Q995" s="14">
        <f>IF(Tbl_Transactions[[#This Row],[Type]]="Expense",Tbl_Transactions[[#This Row],[Amount]]+Tbl_Transactions[[#This Row],[Tax]],Tbl_Transactions[[#This Row],[Amount]]-Tbl_Transactions[[#This Row],[Tax]])</f>
        <v>192.70875000000001</v>
      </c>
      <c r="R995" s="10" t="str">
        <f>IF(Tbl_Transactions[[#This Row],[Category]]="Income","Income","Expense")</f>
        <v>Expense</v>
      </c>
    </row>
    <row r="996" spans="1:18" x14ac:dyDescent="0.25">
      <c r="A996" s="10">
        <v>995</v>
      </c>
      <c r="B996" s="15">
        <v>42381</v>
      </c>
      <c r="C996" s="16">
        <v>0.93871275296875956</v>
      </c>
      <c r="D996" s="10">
        <f>IF(Tbl_Transactions[[#This Row],[Date]]="","",YEAR(Tbl_Transactions[[#This Row],[Date]]))</f>
        <v>2016</v>
      </c>
      <c r="E996" s="10">
        <f>MONTH(Tbl_Transactions[[#This Row],[Date]])</f>
        <v>1</v>
      </c>
      <c r="F996" s="10" t="str">
        <f>VLOOKUP(Tbl_Transactions[[#This Row],[Month Num]],Tbl_Lookup_Month[],2)</f>
        <v>Jan</v>
      </c>
      <c r="G996" s="10">
        <f>DAY(Tbl_Transactions[[#This Row],[Date]])</f>
        <v>12</v>
      </c>
      <c r="H996" s="10">
        <f>WEEKDAY(Tbl_Transactions[[#This Row],[Date]])</f>
        <v>3</v>
      </c>
      <c r="I996" s="10" t="str">
        <f>VLOOKUP(Tbl_Transactions[[#This Row],[Weekday Num]],Tbl_Lookup_Weekday[], 2)</f>
        <v>Tue</v>
      </c>
      <c r="J996" s="10" t="str">
        <f>VLOOKUP(Tbl_Transactions[[#This Row],[Time]],Tbl_Lookup_Time[],4,TRUE)</f>
        <v>Evening</v>
      </c>
      <c r="K996" s="10" t="s">
        <v>63</v>
      </c>
      <c r="L996" s="10" t="s">
        <v>62</v>
      </c>
      <c r="M996" s="10" t="s">
        <v>64</v>
      </c>
      <c r="N996" s="10" t="s">
        <v>35</v>
      </c>
      <c r="O996" s="14">
        <v>219</v>
      </c>
      <c r="P996" s="14">
        <f>IF(Tbl_Transactions[[#This Row],[Type]]="Income",Tbl_Transactions[[#This Row],[Amount]]*Rng_Lookup_IncomeTax,Tbl_Transactions[[#This Row],[Amount]]*Rng_Lookup_SalesTax)</f>
        <v>19.436249999999998</v>
      </c>
      <c r="Q996" s="14">
        <f>IF(Tbl_Transactions[[#This Row],[Type]]="Expense",Tbl_Transactions[[#This Row],[Amount]]+Tbl_Transactions[[#This Row],[Tax]],Tbl_Transactions[[#This Row],[Amount]]-Tbl_Transactions[[#This Row],[Tax]])</f>
        <v>238.43625</v>
      </c>
      <c r="R996" s="10" t="str">
        <f>IF(Tbl_Transactions[[#This Row],[Category]]="Income","Income","Expense")</f>
        <v>Expense</v>
      </c>
    </row>
    <row r="997" spans="1:18" x14ac:dyDescent="0.25">
      <c r="A997" s="10">
        <v>996</v>
      </c>
      <c r="B997" s="15">
        <v>42382</v>
      </c>
      <c r="C997" s="16">
        <v>0.62089947173911575</v>
      </c>
      <c r="D997" s="10">
        <f>IF(Tbl_Transactions[[#This Row],[Date]]="","",YEAR(Tbl_Transactions[[#This Row],[Date]]))</f>
        <v>2016</v>
      </c>
      <c r="E997" s="10">
        <f>MONTH(Tbl_Transactions[[#This Row],[Date]])</f>
        <v>1</v>
      </c>
      <c r="F997" s="10" t="str">
        <f>VLOOKUP(Tbl_Transactions[[#This Row],[Month Num]],Tbl_Lookup_Month[],2)</f>
        <v>Jan</v>
      </c>
      <c r="G997" s="10">
        <f>DAY(Tbl_Transactions[[#This Row],[Date]])</f>
        <v>13</v>
      </c>
      <c r="H997" s="10">
        <f>WEEKDAY(Tbl_Transactions[[#This Row],[Date]])</f>
        <v>4</v>
      </c>
      <c r="I997" s="10" t="str">
        <f>VLOOKUP(Tbl_Transactions[[#This Row],[Weekday Num]],Tbl_Lookup_Weekday[], 2)</f>
        <v>Wed</v>
      </c>
      <c r="J997" s="10" t="str">
        <f>VLOOKUP(Tbl_Transactions[[#This Row],[Time]],Tbl_Lookup_Time[],4,TRUE)</f>
        <v>Afternoon</v>
      </c>
      <c r="K997" s="10" t="s">
        <v>24</v>
      </c>
      <c r="L997" s="10" t="s">
        <v>30</v>
      </c>
      <c r="M997" s="10" t="s">
        <v>31</v>
      </c>
      <c r="N997" s="10" t="s">
        <v>26</v>
      </c>
      <c r="O997" s="14">
        <v>168</v>
      </c>
      <c r="P997" s="14">
        <f>IF(Tbl_Transactions[[#This Row],[Type]]="Income",Tbl_Transactions[[#This Row],[Amount]]*Rng_Lookup_IncomeTax,Tbl_Transactions[[#This Row],[Amount]]*Rng_Lookup_SalesTax)</f>
        <v>14.91</v>
      </c>
      <c r="Q997" s="14">
        <f>IF(Tbl_Transactions[[#This Row],[Type]]="Expense",Tbl_Transactions[[#This Row],[Amount]]+Tbl_Transactions[[#This Row],[Tax]],Tbl_Transactions[[#This Row],[Amount]]-Tbl_Transactions[[#This Row],[Tax]])</f>
        <v>182.91</v>
      </c>
      <c r="R997" s="10" t="str">
        <f>IF(Tbl_Transactions[[#This Row],[Category]]="Income","Income","Expense")</f>
        <v>Expense</v>
      </c>
    </row>
    <row r="998" spans="1:18" x14ac:dyDescent="0.25">
      <c r="A998" s="10">
        <v>997</v>
      </c>
      <c r="B998" s="15">
        <v>42383</v>
      </c>
      <c r="C998" s="16">
        <v>0.53478043696116473</v>
      </c>
      <c r="D998" s="10">
        <f>IF(Tbl_Transactions[[#This Row],[Date]]="","",YEAR(Tbl_Transactions[[#This Row],[Date]]))</f>
        <v>2016</v>
      </c>
      <c r="E998" s="10">
        <f>MONTH(Tbl_Transactions[[#This Row],[Date]])</f>
        <v>1</v>
      </c>
      <c r="F998" s="10" t="str">
        <f>VLOOKUP(Tbl_Transactions[[#This Row],[Month Num]],Tbl_Lookup_Month[],2)</f>
        <v>Jan</v>
      </c>
      <c r="G998" s="10">
        <f>DAY(Tbl_Transactions[[#This Row],[Date]])</f>
        <v>14</v>
      </c>
      <c r="H998" s="10">
        <f>WEEKDAY(Tbl_Transactions[[#This Row],[Date]])</f>
        <v>5</v>
      </c>
      <c r="I998" s="10" t="str">
        <f>VLOOKUP(Tbl_Transactions[[#This Row],[Weekday Num]],Tbl_Lookup_Weekday[], 2)</f>
        <v>Thu</v>
      </c>
      <c r="J998" s="10" t="str">
        <f>VLOOKUP(Tbl_Transactions[[#This Row],[Time]],Tbl_Lookup_Time[],4,TRUE)</f>
        <v>Afternoon</v>
      </c>
      <c r="K998" s="10" t="s">
        <v>55</v>
      </c>
      <c r="L998" s="10" t="s">
        <v>54</v>
      </c>
      <c r="M998" s="10" t="s">
        <v>56</v>
      </c>
      <c r="N998" s="10" t="s">
        <v>26</v>
      </c>
      <c r="O998" s="14">
        <v>224</v>
      </c>
      <c r="P998" s="14">
        <f>IF(Tbl_Transactions[[#This Row],[Type]]="Income",Tbl_Transactions[[#This Row],[Amount]]*Rng_Lookup_IncomeTax,Tbl_Transactions[[#This Row],[Amount]]*Rng_Lookup_SalesTax)</f>
        <v>19.88</v>
      </c>
      <c r="Q998" s="14">
        <f>IF(Tbl_Transactions[[#This Row],[Type]]="Expense",Tbl_Transactions[[#This Row],[Amount]]+Tbl_Transactions[[#This Row],[Tax]],Tbl_Transactions[[#This Row],[Amount]]-Tbl_Transactions[[#This Row],[Tax]])</f>
        <v>243.88</v>
      </c>
      <c r="R998" s="10" t="str">
        <f>IF(Tbl_Transactions[[#This Row],[Category]]="Income","Income","Expense")</f>
        <v>Expense</v>
      </c>
    </row>
    <row r="999" spans="1:18" x14ac:dyDescent="0.25">
      <c r="A999" s="10">
        <v>998</v>
      </c>
      <c r="B999" s="15">
        <v>42388</v>
      </c>
      <c r="C999" s="16">
        <v>0.21600933962102375</v>
      </c>
      <c r="D999" s="10">
        <f>IF(Tbl_Transactions[[#This Row],[Date]]="","",YEAR(Tbl_Transactions[[#This Row],[Date]]))</f>
        <v>2016</v>
      </c>
      <c r="E999" s="10">
        <f>MONTH(Tbl_Transactions[[#This Row],[Date]])</f>
        <v>1</v>
      </c>
      <c r="F999" s="10" t="str">
        <f>VLOOKUP(Tbl_Transactions[[#This Row],[Month Num]],Tbl_Lookup_Month[],2)</f>
        <v>Jan</v>
      </c>
      <c r="G999" s="10">
        <f>DAY(Tbl_Transactions[[#This Row],[Date]])</f>
        <v>19</v>
      </c>
      <c r="H999" s="10">
        <f>WEEKDAY(Tbl_Transactions[[#This Row],[Date]])</f>
        <v>3</v>
      </c>
      <c r="I999" s="10" t="str">
        <f>VLOOKUP(Tbl_Transactions[[#This Row],[Weekday Num]],Tbl_Lookup_Weekday[], 2)</f>
        <v>Tue</v>
      </c>
      <c r="J999" s="10" t="str">
        <f>VLOOKUP(Tbl_Transactions[[#This Row],[Time]],Tbl_Lookup_Time[],4,TRUE)</f>
        <v>Early Morning</v>
      </c>
      <c r="K999" s="10" t="s">
        <v>28</v>
      </c>
      <c r="L999" s="10" t="s">
        <v>27</v>
      </c>
      <c r="M999" s="10" t="s">
        <v>29</v>
      </c>
      <c r="N999" s="10" t="s">
        <v>26</v>
      </c>
      <c r="O999" s="14">
        <v>123</v>
      </c>
      <c r="P999" s="14">
        <f>IF(Tbl_Transactions[[#This Row],[Type]]="Income",Tbl_Transactions[[#This Row],[Amount]]*Rng_Lookup_IncomeTax,Tbl_Transactions[[#This Row],[Amount]]*Rng_Lookup_SalesTax)</f>
        <v>10.91625</v>
      </c>
      <c r="Q999" s="14">
        <f>IF(Tbl_Transactions[[#This Row],[Type]]="Expense",Tbl_Transactions[[#This Row],[Amount]]+Tbl_Transactions[[#This Row],[Tax]],Tbl_Transactions[[#This Row],[Amount]]-Tbl_Transactions[[#This Row],[Tax]])</f>
        <v>133.91624999999999</v>
      </c>
      <c r="R999" s="10" t="str">
        <f>IF(Tbl_Transactions[[#This Row],[Category]]="Income","Income","Expense")</f>
        <v>Expense</v>
      </c>
    </row>
    <row r="1000" spans="1:18" x14ac:dyDescent="0.25">
      <c r="A1000" s="10">
        <v>999</v>
      </c>
      <c r="B1000" s="15">
        <v>42391</v>
      </c>
      <c r="C1000" s="16">
        <v>0.38399704798057543</v>
      </c>
      <c r="D1000" s="10">
        <f>IF(Tbl_Transactions[[#This Row],[Date]]="","",YEAR(Tbl_Transactions[[#This Row],[Date]]))</f>
        <v>2016</v>
      </c>
      <c r="E1000" s="10">
        <f>MONTH(Tbl_Transactions[[#This Row],[Date]])</f>
        <v>1</v>
      </c>
      <c r="F1000" s="10" t="str">
        <f>VLOOKUP(Tbl_Transactions[[#This Row],[Month Num]],Tbl_Lookup_Month[],2)</f>
        <v>Jan</v>
      </c>
      <c r="G1000" s="10">
        <f>DAY(Tbl_Transactions[[#This Row],[Date]])</f>
        <v>22</v>
      </c>
      <c r="H1000" s="10">
        <f>WEEKDAY(Tbl_Transactions[[#This Row],[Date]])</f>
        <v>6</v>
      </c>
      <c r="I1000" s="10" t="str">
        <f>VLOOKUP(Tbl_Transactions[[#This Row],[Weekday Num]],Tbl_Lookup_Weekday[], 2)</f>
        <v>Fri</v>
      </c>
      <c r="J1000" s="10" t="str">
        <f>VLOOKUP(Tbl_Transactions[[#This Row],[Time]],Tbl_Lookup_Time[],4,TRUE)</f>
        <v>Morning</v>
      </c>
      <c r="K1000" s="10" t="s">
        <v>55</v>
      </c>
      <c r="L1000" s="10" t="s">
        <v>54</v>
      </c>
      <c r="M1000" s="10" t="s">
        <v>56</v>
      </c>
      <c r="N1000" s="10" t="s">
        <v>19</v>
      </c>
      <c r="O1000" s="14">
        <v>178</v>
      </c>
      <c r="P1000" s="14">
        <f>IF(Tbl_Transactions[[#This Row],[Type]]="Income",Tbl_Transactions[[#This Row],[Amount]]*Rng_Lookup_IncomeTax,Tbl_Transactions[[#This Row],[Amount]]*Rng_Lookup_SalesTax)</f>
        <v>15.797499999999999</v>
      </c>
      <c r="Q1000" s="14">
        <f>IF(Tbl_Transactions[[#This Row],[Type]]="Expense",Tbl_Transactions[[#This Row],[Amount]]+Tbl_Transactions[[#This Row],[Tax]],Tbl_Transactions[[#This Row],[Amount]]-Tbl_Transactions[[#This Row],[Tax]])</f>
        <v>193.79750000000001</v>
      </c>
      <c r="R1000" s="10" t="str">
        <f>IF(Tbl_Transactions[[#This Row],[Category]]="Income","Income","Expense")</f>
        <v>Expense</v>
      </c>
    </row>
    <row r="1001" spans="1:18" x14ac:dyDescent="0.25">
      <c r="A1001" s="10">
        <v>1000</v>
      </c>
      <c r="B1001" s="15">
        <v>42392</v>
      </c>
      <c r="C1001" s="16">
        <v>0.84762216882223118</v>
      </c>
      <c r="D1001" s="10">
        <f>IF(Tbl_Transactions[[#This Row],[Date]]="","",YEAR(Tbl_Transactions[[#This Row],[Date]]))</f>
        <v>2016</v>
      </c>
      <c r="E1001" s="10">
        <f>MONTH(Tbl_Transactions[[#This Row],[Date]])</f>
        <v>1</v>
      </c>
      <c r="F1001" s="10" t="str">
        <f>VLOOKUP(Tbl_Transactions[[#This Row],[Month Num]],Tbl_Lookup_Month[],2)</f>
        <v>Jan</v>
      </c>
      <c r="G1001" s="10">
        <f>DAY(Tbl_Transactions[[#This Row],[Date]])</f>
        <v>23</v>
      </c>
      <c r="H1001" s="10">
        <f>WEEKDAY(Tbl_Transactions[[#This Row],[Date]])</f>
        <v>7</v>
      </c>
      <c r="I1001" s="10" t="str">
        <f>VLOOKUP(Tbl_Transactions[[#This Row],[Weekday Num]],Tbl_Lookup_Weekday[], 2)</f>
        <v>Sat</v>
      </c>
      <c r="J1001" s="10" t="str">
        <f>VLOOKUP(Tbl_Transactions[[#This Row],[Time]],Tbl_Lookup_Time[],4,TRUE)</f>
        <v>Evening</v>
      </c>
      <c r="K1001" s="10" t="s">
        <v>17</v>
      </c>
      <c r="L1001" s="10" t="s">
        <v>44</v>
      </c>
      <c r="M1001" s="10" t="s">
        <v>45</v>
      </c>
      <c r="N1001" s="10" t="s">
        <v>26</v>
      </c>
      <c r="O1001" s="14">
        <v>94</v>
      </c>
      <c r="P1001" s="14">
        <f>IF(Tbl_Transactions[[#This Row],[Type]]="Income",Tbl_Transactions[[#This Row],[Amount]]*Rng_Lookup_IncomeTax,Tbl_Transactions[[#This Row],[Amount]]*Rng_Lookup_SalesTax)</f>
        <v>35.72</v>
      </c>
      <c r="Q1001" s="14">
        <f>IF(Tbl_Transactions[[#This Row],[Type]]="Expense",Tbl_Transactions[[#This Row],[Amount]]+Tbl_Transactions[[#This Row],[Tax]],Tbl_Transactions[[#This Row],[Amount]]-Tbl_Transactions[[#This Row],[Tax]])</f>
        <v>58.28</v>
      </c>
      <c r="R1001" s="10" t="str">
        <f>IF(Tbl_Transactions[[#This Row],[Category]]="Income","Income","Expense")</f>
        <v>Income</v>
      </c>
    </row>
  </sheetData>
  <pageMargins left="0.7" right="0.7" top="0.75" bottom="0.75" header="0.3" footer="0.3"/>
  <pageSetup paperSize="121" orientation="portrait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5F50B-6224-44D0-87FE-7E11BA119EF0}">
  <dimension ref="A1:Q13"/>
  <sheetViews>
    <sheetView zoomScale="125" zoomScaleNormal="125" workbookViewId="0">
      <pane ySplit="1" topLeftCell="A2" activePane="bottomLeft" state="frozen"/>
      <selection pane="bottomLeft"/>
    </sheetView>
  </sheetViews>
  <sheetFormatPr defaultRowHeight="15" x14ac:dyDescent="0.25"/>
  <cols>
    <col min="1" max="2" width="7" style="1" customWidth="1"/>
    <col min="3" max="3" width="2.7109375" style="1" customWidth="1"/>
    <col min="4" max="5" width="6.28515625" style="1" bestFit="1" customWidth="1"/>
    <col min="6" max="6" width="2.7109375" style="1" customWidth="1"/>
    <col min="7" max="7" width="11" style="1" customWidth="1"/>
    <col min="8" max="8" width="8.140625" style="1" customWidth="1"/>
    <col min="9" max="9" width="2.7109375" style="1" customWidth="1"/>
    <col min="10" max="10" width="14.140625" style="1" bestFit="1" customWidth="1"/>
    <col min="11" max="11" width="2.7109375" style="1" customWidth="1"/>
    <col min="12" max="12" width="19.140625" style="1" bestFit="1" customWidth="1"/>
    <col min="13" max="13" width="2.7109375" style="1" customWidth="1"/>
    <col min="14" max="14" width="9" style="1" bestFit="1" customWidth="1"/>
    <col min="15" max="15" width="9" style="1" customWidth="1"/>
    <col min="16" max="16" width="18.85546875" style="1" customWidth="1"/>
    <col min="17" max="17" width="13.28515625" style="1" customWidth="1"/>
    <col min="18" max="16384" width="9.140625" style="1"/>
  </cols>
  <sheetData>
    <row r="1" spans="1:17" ht="45" x14ac:dyDescent="0.25">
      <c r="A1" s="9" t="s">
        <v>1</v>
      </c>
      <c r="B1" s="9" t="s">
        <v>2</v>
      </c>
      <c r="D1" s="9" t="s">
        <v>4</v>
      </c>
      <c r="E1" s="9" t="s">
        <v>5</v>
      </c>
      <c r="G1" s="9" t="s">
        <v>67</v>
      </c>
      <c r="H1" s="11" t="s">
        <v>68</v>
      </c>
      <c r="J1" s="9" t="s">
        <v>8</v>
      </c>
      <c r="L1" s="9" t="s">
        <v>10</v>
      </c>
      <c r="N1" s="9" t="s">
        <v>69</v>
      </c>
      <c r="O1" s="9" t="s">
        <v>70</v>
      </c>
      <c r="P1" s="9" t="s">
        <v>71</v>
      </c>
      <c r="Q1" s="9" t="s">
        <v>6</v>
      </c>
    </row>
    <row r="2" spans="1:17" x14ac:dyDescent="0.25">
      <c r="A2" s="10">
        <v>1</v>
      </c>
      <c r="B2" s="10" t="s">
        <v>79</v>
      </c>
      <c r="D2" s="10">
        <v>1</v>
      </c>
      <c r="E2" s="10" t="s">
        <v>91</v>
      </c>
      <c r="G2" s="10" t="s">
        <v>72</v>
      </c>
      <c r="H2" s="12">
        <v>8.8749999999999996E-2</v>
      </c>
      <c r="J2" s="10" t="s">
        <v>40</v>
      </c>
      <c r="L2" s="10" t="s">
        <v>26</v>
      </c>
      <c r="N2" s="13">
        <v>0</v>
      </c>
      <c r="O2" s="13">
        <v>0.16597222222222222</v>
      </c>
      <c r="P2" s="10" t="str">
        <f>TEXT(Tbl_Lookup_Time[[#This Row],[Start Time]],"hh:mm AM/PM") &amp; " - " &amp; TEXT(Tbl_Lookup_Time[[#This Row],[End Time]],"hh:mm AM/PM")</f>
        <v>12:00 AM - 03:59 AM</v>
      </c>
      <c r="Q2" s="10" t="s">
        <v>34</v>
      </c>
    </row>
    <row r="3" spans="1:17" x14ac:dyDescent="0.25">
      <c r="A3" s="10">
        <v>2</v>
      </c>
      <c r="B3" s="10" t="s">
        <v>80</v>
      </c>
      <c r="D3" s="10">
        <v>2</v>
      </c>
      <c r="E3" s="10" t="s">
        <v>92</v>
      </c>
      <c r="G3" s="10" t="s">
        <v>73</v>
      </c>
      <c r="H3" s="12">
        <v>0.38</v>
      </c>
      <c r="J3" s="10" t="s">
        <v>24</v>
      </c>
      <c r="L3" s="10" t="s">
        <v>19</v>
      </c>
      <c r="N3" s="13">
        <v>0.16666666666666666</v>
      </c>
      <c r="O3" s="13">
        <v>0.29097222222222224</v>
      </c>
      <c r="P3" s="10" t="str">
        <f>TEXT(Tbl_Lookup_Time[[#This Row],[Start Time]],"hh:mm AM/PM") &amp; " - " &amp; TEXT(Tbl_Lookup_Time[[#This Row],[End Time]],"hh:mm AM/PM")</f>
        <v>04:00 AM - 06:59 AM</v>
      </c>
      <c r="Q3" s="10" t="s">
        <v>46</v>
      </c>
    </row>
    <row r="4" spans="1:17" x14ac:dyDescent="0.25">
      <c r="A4" s="10">
        <v>3</v>
      </c>
      <c r="B4" s="10" t="s">
        <v>81</v>
      </c>
      <c r="D4" s="10">
        <v>3</v>
      </c>
      <c r="E4" s="10" t="s">
        <v>93</v>
      </c>
      <c r="J4" s="10" t="s">
        <v>37</v>
      </c>
      <c r="L4" s="10" t="s">
        <v>35</v>
      </c>
      <c r="N4" s="13">
        <v>0.29166666666666669</v>
      </c>
      <c r="O4" s="13">
        <v>0.41597222222222224</v>
      </c>
      <c r="P4" s="10" t="str">
        <f>TEXT(Tbl_Lookup_Time[[#This Row],[Start Time]],"hh:mm AM/PM") &amp; " - " &amp; TEXT(Tbl_Lookup_Time[[#This Row],[End Time]],"hh:mm AM/PM")</f>
        <v>07:00 AM - 09:59 AM</v>
      </c>
      <c r="Q4" s="10" t="s">
        <v>49</v>
      </c>
    </row>
    <row r="5" spans="1:17" x14ac:dyDescent="0.25">
      <c r="A5" s="10">
        <v>4</v>
      </c>
      <c r="B5" s="10" t="s">
        <v>82</v>
      </c>
      <c r="D5" s="10">
        <v>4</v>
      </c>
      <c r="E5" s="10" t="s">
        <v>94</v>
      </c>
      <c r="J5" s="10" t="s">
        <v>28</v>
      </c>
      <c r="L5" s="10" t="s">
        <v>74</v>
      </c>
      <c r="N5" s="13">
        <v>0.41666666666666669</v>
      </c>
      <c r="O5" s="13">
        <v>0.49930555555555556</v>
      </c>
      <c r="P5" s="10" t="str">
        <f>TEXT(Tbl_Lookup_Time[[#This Row],[Start Time]],"hh:mm AM/PM") &amp; " - " &amp; TEXT(Tbl_Lookup_Time[[#This Row],[End Time]],"hh:mm AM/PM")</f>
        <v>10:00 AM - 11:59 AM</v>
      </c>
      <c r="Q5" s="10" t="s">
        <v>53</v>
      </c>
    </row>
    <row r="6" spans="1:17" x14ac:dyDescent="0.25">
      <c r="A6" s="10">
        <v>5</v>
      </c>
      <c r="B6" s="10" t="s">
        <v>83</v>
      </c>
      <c r="D6" s="10">
        <v>5</v>
      </c>
      <c r="E6" s="10" t="s">
        <v>95</v>
      </c>
      <c r="J6" s="10" t="s">
        <v>60</v>
      </c>
      <c r="L6" s="10" t="s">
        <v>75</v>
      </c>
      <c r="N6" s="13">
        <v>0.5</v>
      </c>
      <c r="O6" s="13">
        <v>0.70763888888888893</v>
      </c>
      <c r="P6" s="10" t="str">
        <f>TEXT(Tbl_Lookup_Time[[#This Row],[Start Time]],"hh:mm AM/PM") &amp; " - " &amp; TEXT(Tbl_Lookup_Time[[#This Row],[End Time]],"hh:mm AM/PM")</f>
        <v>12:00 PM - 04:59 PM</v>
      </c>
      <c r="Q6" s="10" t="s">
        <v>22</v>
      </c>
    </row>
    <row r="7" spans="1:17" x14ac:dyDescent="0.25">
      <c r="A7" s="10">
        <v>6</v>
      </c>
      <c r="B7" s="10" t="s">
        <v>84</v>
      </c>
      <c r="D7" s="10">
        <v>6</v>
      </c>
      <c r="E7" s="10" t="s">
        <v>96</v>
      </c>
      <c r="J7" s="10" t="s">
        <v>63</v>
      </c>
      <c r="N7" s="13">
        <v>0.70833333333333337</v>
      </c>
      <c r="O7" s="13">
        <v>0.99930555555555556</v>
      </c>
      <c r="P7" s="10" t="str">
        <f>TEXT(Tbl_Lookup_Time[[#This Row],[Start Time]],"hh:mm AM/PM") &amp; " - " &amp; TEXT(Tbl_Lookup_Time[[#This Row],[End Time]],"hh:mm AM/PM")</f>
        <v>05:00 PM - 11:59 PM</v>
      </c>
      <c r="Q7" s="10" t="s">
        <v>15</v>
      </c>
    </row>
    <row r="8" spans="1:17" x14ac:dyDescent="0.25">
      <c r="A8" s="10">
        <v>7</v>
      </c>
      <c r="B8" s="10" t="s">
        <v>85</v>
      </c>
      <c r="D8" s="10">
        <v>7</v>
      </c>
      <c r="E8" s="10" t="s">
        <v>97</v>
      </c>
      <c r="J8" s="10" t="s">
        <v>17</v>
      </c>
    </row>
    <row r="9" spans="1:17" x14ac:dyDescent="0.25">
      <c r="A9" s="10">
        <v>8</v>
      </c>
      <c r="B9" s="10" t="s">
        <v>86</v>
      </c>
      <c r="J9" s="10" t="s">
        <v>55</v>
      </c>
    </row>
    <row r="10" spans="1:17" x14ac:dyDescent="0.25">
      <c r="A10" s="10">
        <v>9</v>
      </c>
      <c r="B10" s="10" t="s">
        <v>87</v>
      </c>
      <c r="J10" s="10" t="s">
        <v>51</v>
      </c>
    </row>
    <row r="11" spans="1:17" x14ac:dyDescent="0.25">
      <c r="A11" s="10">
        <v>10</v>
      </c>
      <c r="B11" s="10" t="s">
        <v>88</v>
      </c>
    </row>
    <row r="12" spans="1:17" x14ac:dyDescent="0.25">
      <c r="A12" s="10">
        <v>11</v>
      </c>
      <c r="B12" s="10" t="s">
        <v>89</v>
      </c>
    </row>
    <row r="13" spans="1:17" x14ac:dyDescent="0.25">
      <c r="A13" s="10">
        <v>12</v>
      </c>
      <c r="B13" s="10" t="s">
        <v>90</v>
      </c>
    </row>
  </sheetData>
  <pageMargins left="0.7" right="0.7" top="0.75" bottom="0.75" header="0.3" footer="0.3"/>
  <pageSetup paperSize="121" orientation="portrait" horizontalDpi="300" verticalDpi="30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4.0 Whiteboard</vt:lpstr>
      <vt:lpstr>C-01</vt:lpstr>
      <vt:lpstr>C-02</vt:lpstr>
      <vt:lpstr>C-03</vt:lpstr>
      <vt:lpstr>C-Scatter</vt:lpstr>
      <vt:lpstr>PT-Accounts and Subcat</vt:lpstr>
      <vt:lpstr>4.0 Transactions</vt:lpstr>
      <vt:lpstr>Lookup Values</vt:lpstr>
      <vt:lpstr>Rng_Lookup_IncomeTax</vt:lpstr>
      <vt:lpstr>Rng_Lookup_SalesTax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 Aviv</dc:creator>
  <cp:lastModifiedBy>Shir Aviv</cp:lastModifiedBy>
  <dcterms:created xsi:type="dcterms:W3CDTF">2014-01-07T16:50:54Z</dcterms:created>
  <dcterms:modified xsi:type="dcterms:W3CDTF">2019-02-06T21:21:39Z</dcterms:modified>
</cp:coreProperties>
</file>